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88" yWindow="336" windowWidth="22692" windowHeight="9264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'Rekapitulace'!$G$14</definedName>
    <definedName name="Dodavka0">'Položky'!#REF!</definedName>
    <definedName name="HSV">'Rekapitulace'!$E$14</definedName>
    <definedName name="HSV0">'Položky'!#REF!</definedName>
    <definedName name="HZS">'Rekapitulace'!$I$14</definedName>
    <definedName name="HZS0">'Položky'!#REF!</definedName>
    <definedName name="JKSO">'Krycí list'!$G$2</definedName>
    <definedName name="MJ">'Krycí list'!$G$5</definedName>
    <definedName name="Mont">'Rekapitulace'!$H$14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Objednatel">'Krycí list'!$C$10</definedName>
    <definedName name="_xlnm.Print_Area" localSheetId="0">'Krycí list'!$A$1:$G$45</definedName>
    <definedName name="_xlnm.Print_Area" localSheetId="2">'Položky'!$A$1:$G$306</definedName>
    <definedName name="_xlnm.Print_Area" localSheetId="1">'Rekapitulace'!$A$1:$I$28</definedName>
    <definedName name="PocetMJ">'Krycí list'!$G$6</definedName>
    <definedName name="Poznamka">'Krycí list'!$B$37</definedName>
    <definedName name="Projektant">'Krycí list'!$C$8</definedName>
    <definedName name="PSV">'Rekapitulace'!$F$14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'Rekapitulace'!$H$27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  <definedName name="_xlnm.Print_Titles" localSheetId="1">'Rekapitulace'!$1:$6</definedName>
    <definedName name="_xlnm.Print_Titles" localSheetId="2">'Položky'!$1:$6</definedName>
  </definedNames>
  <calcPr fullCalcOnLoad="1"/>
</workbook>
</file>

<file path=xl/sharedStrings.xml><?xml version="1.0" encoding="utf-8"?>
<sst xmlns="http://schemas.openxmlformats.org/spreadsheetml/2006/main" count="800" uniqueCount="387">
  <si>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</si>
  <si>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</si>
  <si>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</si>
  <si>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</si>
  <si>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</si>
  <si>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</si>
  <si>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</si>
  <si>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</si>
  <si>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</si>
  <si>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</si>
  <si>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</si>
  <si>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</si>
  <si>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</si>
  <si>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</si>
  <si>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</si>
  <si>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</si>
  <si>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</si>
  <si>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</si>
  <si>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</si>
  <si>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</si>
  <si>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</si>
  <si>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</si>
  <si>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</si>
  <si>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</si>
  <si>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</si>
  <si>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</si>
  <si>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</si>
  <si>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</si>
  <si>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</si>
  <si>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</si>
  <si>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</si>
  <si>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</si>
  <si>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</si>
  <si>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</si>
  <si>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</si>
  <si>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</si>
  <si>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</si>
  <si>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</si>
  <si>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</si>
  <si>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</si>
  <si>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</si>
  <si>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</si>
  <si>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</si>
  <si>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</si>
  <si>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</si>
  <si>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</si>
  <si>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</si>
  <si>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</si>
  <si>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</si>
  <si>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</si>
  <si>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</si>
  <si>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</si>
  <si>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</si>
  <si>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</si>
  <si>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</si>
  <si>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</si>
  <si>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</si>
  <si>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</si>
  <si>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</si>
  <si>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</si>
  <si>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</si>
  <si>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</si>
  <si>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</si>
  <si>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</si>
  <si>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</si>
  <si>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</si>
  <si>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</si>
  <si>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</si>
  <si>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</si>
  <si>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</si>
  <si>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</si>
  <si>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</si>
  <si>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</si>
  <si>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Celkem za</t>
  </si>
  <si>
    <t>SLEPÝ ROZPOČET</t>
  </si>
  <si>
    <t>Slepý rozpočet</t>
  </si>
  <si>
    <t>2016</t>
  </si>
  <si>
    <t>Jiné 2016</t>
  </si>
  <si>
    <t>5</t>
  </si>
  <si>
    <t>Rekonstrukce elektroinstalace MŠ Svatováclavská</t>
  </si>
  <si>
    <t>250316</t>
  </si>
  <si>
    <t>Město Krnov-rekonstrukce el.instalace MŠ Svatovácl</t>
  </si>
  <si>
    <t>3</t>
  </si>
  <si>
    <t>Svislé a kompletní konstrukce</t>
  </si>
  <si>
    <t>310235241R00</t>
  </si>
  <si>
    <t xml:space="preserve">Zazdívka otvorů pl.0,0225 m2 cihlami, tl.zdi 30 cm </t>
  </si>
  <si>
    <t>kus</t>
  </si>
  <si>
    <t>3x v každém NP, průchody mezi místnostmi</t>
  </si>
  <si>
    <t>310236261R00</t>
  </si>
  <si>
    <t xml:space="preserve">Zazdívka otvorů pl. 0,09 m2 cihlami, tl. zdi 60 cm </t>
  </si>
  <si>
    <t>4</t>
  </si>
  <si>
    <t>Vodorovné konstrukce</t>
  </si>
  <si>
    <t>411387531R00</t>
  </si>
  <si>
    <t xml:space="preserve">Zabetonování otvorů 0,25 m2 ve stropech a klenbách </t>
  </si>
  <si>
    <t>průchody mezi patry</t>
  </si>
  <si>
    <t>61</t>
  </si>
  <si>
    <t>Upravy povrchů vnitřní</t>
  </si>
  <si>
    <t>612403399R00</t>
  </si>
  <si>
    <t xml:space="preserve">Hrubá výplň rýh ve stěnách maltou </t>
  </si>
  <si>
    <t>m2</t>
  </si>
  <si>
    <t>zapravení rýh</t>
  </si>
  <si>
    <t>612421131RT2</t>
  </si>
  <si>
    <t>Oprava vápen.omítek stěn do 5 % pl. - štukových s použitím suché maltové směsi</t>
  </si>
  <si>
    <t>úprava hrubé výplně</t>
  </si>
  <si>
    <t>97</t>
  </si>
  <si>
    <t>Prorážení otvorů</t>
  </si>
  <si>
    <t>971033361R00</t>
  </si>
  <si>
    <t xml:space="preserve">Vybourání otv. zeď cihel. pl.0,09 m2, tl.60cm, MVC </t>
  </si>
  <si>
    <t xml:space="preserve">Součet z jednotlivých PD, </t>
  </si>
  <si>
    <t>971033451R00</t>
  </si>
  <si>
    <t xml:space="preserve">Vybourání otv. zeď cihel. pl.0,25 m2, tl.45cm, MVC </t>
  </si>
  <si>
    <t>972054121R00</t>
  </si>
  <si>
    <t xml:space="preserve">Vybourání otv. stropy ŽB pl. 0,0225 m2, tl. 10 cm </t>
  </si>
  <si>
    <t>973022241R00</t>
  </si>
  <si>
    <t xml:space="preserve">Vysekání kapes zeď pl. 0,1 m2, hl. 15 cm </t>
  </si>
  <si>
    <t xml:space="preserve">Součet z jednotlivých PD pro krabice, </t>
  </si>
  <si>
    <t>974031122R00</t>
  </si>
  <si>
    <t xml:space="preserve">Vysekání rýh ve zdi cihelné 3 x 7 cm </t>
  </si>
  <si>
    <t>m</t>
  </si>
  <si>
    <t>Jednotlivé rýhy k jednotlivým koncům el.instalace</t>
  </si>
  <si>
    <t>1PP:50</t>
  </si>
  <si>
    <t>1NP:70</t>
  </si>
  <si>
    <t>2NP:70</t>
  </si>
  <si>
    <t>3NP:50</t>
  </si>
  <si>
    <t>974031124R00</t>
  </si>
  <si>
    <t xml:space="preserve">Vysekání rýh ve zdi cihelné 3 x 15 cm </t>
  </si>
  <si>
    <t>Podružné výseky v jednotlivých patrech</t>
  </si>
  <si>
    <t>1PP:15</t>
  </si>
  <si>
    <t>1NP:12</t>
  </si>
  <si>
    <t>2NP:12</t>
  </si>
  <si>
    <t>3NP:8</t>
  </si>
  <si>
    <t>974031167R00</t>
  </si>
  <si>
    <t xml:space="preserve">Vysekání rýh ve zdi cihelné 15 x 30 cm </t>
  </si>
  <si>
    <t>Páteřový rozvod v každém podlaží</t>
  </si>
  <si>
    <t>1NP:10</t>
  </si>
  <si>
    <t>2NP:10</t>
  </si>
  <si>
    <t>3NP:10</t>
  </si>
  <si>
    <t>974032222R00</t>
  </si>
  <si>
    <t xml:space="preserve">Vysekání rýh ve zdi z dutých cihel u stropu 3x7 cm </t>
  </si>
  <si>
    <t>1NP:20</t>
  </si>
  <si>
    <t>2NP:20</t>
  </si>
  <si>
    <t>99</t>
  </si>
  <si>
    <t>Staveništní přesun hmot</t>
  </si>
  <si>
    <t>998011002R00</t>
  </si>
  <si>
    <t xml:space="preserve">Přesun hmot pro budovy zděné výšky do 12 m </t>
  </si>
  <si>
    <t>t</t>
  </si>
  <si>
    <t>784</t>
  </si>
  <si>
    <t>Malby</t>
  </si>
  <si>
    <t>784191201R00</t>
  </si>
  <si>
    <t xml:space="preserve">Penetrace podkladu hloubková Primalex 1x </t>
  </si>
  <si>
    <t>784195122R00</t>
  </si>
  <si>
    <t xml:space="preserve">Malba tekutá Primalex Standard, barva, 2 x </t>
  </si>
  <si>
    <t>784195222R00</t>
  </si>
  <si>
    <t xml:space="preserve">Malba tekutá Primalex Plus, barva, 2 x </t>
  </si>
  <si>
    <t>M21</t>
  </si>
  <si>
    <t>Elektromontáže</t>
  </si>
  <si>
    <t>210010002RT1</t>
  </si>
  <si>
    <t>Trubka ohebná pod omítku, typ 23.. 16 mm včetně dodávky trubky PVC 2316</t>
  </si>
  <si>
    <t>El.trubice pro potřebné vývody z krabic atp..</t>
  </si>
  <si>
    <t>210010004RT1</t>
  </si>
  <si>
    <t>Trubka ohebná pod omítku, typ 23.. 29 mm včetně dodávky trubky PVC 2329</t>
  </si>
  <si>
    <t>El.trubice mezi rozváděči</t>
  </si>
  <si>
    <t>210010021RT1</t>
  </si>
  <si>
    <t>Trubka tuhá z PVC uložená pevně, 16 mm včetně dodávky trubky 1516</t>
  </si>
  <si>
    <t>Rozvod po zdi, cena včetně úchytného materiálu</t>
  </si>
  <si>
    <t>1PP:70</t>
  </si>
  <si>
    <t>půda:20</t>
  </si>
  <si>
    <t>210010311RT1</t>
  </si>
  <si>
    <t>Krabice univerzální KU, bez zapojení, kruhová včetně dodávky KU 68-1902 s víčkem</t>
  </si>
  <si>
    <t>odbočné krabice</t>
  </si>
  <si>
    <t>210010311RT3</t>
  </si>
  <si>
    <t>Krabice univerzální KU, bez zapojení, kruhová včetně dodávky KU 68-1901 bez víčka</t>
  </si>
  <si>
    <t>1NP:40</t>
  </si>
  <si>
    <t>2NP:56</t>
  </si>
  <si>
    <t>3NP:30</t>
  </si>
  <si>
    <t>210010312RT1</t>
  </si>
  <si>
    <t>Krabice odbočná KO 97, bez zapojení, kruhová včetně dodávky KO 97/5 s víčkem</t>
  </si>
  <si>
    <t>Pro větší odbočení</t>
  </si>
  <si>
    <t>1NP:2</t>
  </si>
  <si>
    <t>2NP:2</t>
  </si>
  <si>
    <t>3NP:2</t>
  </si>
  <si>
    <t>210010351RT1</t>
  </si>
  <si>
    <t>Rozvodka krabicová z lis. izol. 6455-11 do 4 mm2 včetně dodávky krabice 6455-11</t>
  </si>
  <si>
    <t>1PP:8</t>
  </si>
  <si>
    <t>půda:2</t>
  </si>
  <si>
    <t>venek:2</t>
  </si>
  <si>
    <t>210100001R00</t>
  </si>
  <si>
    <t xml:space="preserve">Ukončení vodičů v rozvaděči + zapojení do 2,5 mm2 </t>
  </si>
  <si>
    <t>R1:90</t>
  </si>
  <si>
    <t>R2:50</t>
  </si>
  <si>
    <t>R3:50</t>
  </si>
  <si>
    <t>210100002R00</t>
  </si>
  <si>
    <t xml:space="preserve">Ukončení vodičů v rozvaděči + zapojení do 6 mm2 </t>
  </si>
  <si>
    <t>R1:20</t>
  </si>
  <si>
    <t>R2:9</t>
  </si>
  <si>
    <t>R3:9</t>
  </si>
  <si>
    <t>210100003R00</t>
  </si>
  <si>
    <t xml:space="preserve">Ukončení vodičů v rozvaděči + zapojení do 16 mm2 </t>
  </si>
  <si>
    <t>RE+R1:15</t>
  </si>
  <si>
    <t>210110001R00</t>
  </si>
  <si>
    <t>Spínač nástěnný DEMONTÁŽ</t>
  </si>
  <si>
    <t>kompletní demontáž včetně likvidace</t>
  </si>
  <si>
    <t>210110001RT1</t>
  </si>
  <si>
    <t>Spínač nástěnný jednopól.- řaz. 1, obyč.prostředí včetně dodávky spínače 3553-A01340</t>
  </si>
  <si>
    <t>Včetně rámečku a klapek</t>
  </si>
  <si>
    <t>1NP:6</t>
  </si>
  <si>
    <t>2NP:5</t>
  </si>
  <si>
    <t>3NP:3</t>
  </si>
  <si>
    <t>210110003RT1</t>
  </si>
  <si>
    <t>Spínač nástěnný seriový - řaz. 5, obyč.prostředí včetně dodávky spínače 3553-05929</t>
  </si>
  <si>
    <t>1NP:7</t>
  </si>
  <si>
    <t>210110004RT1</t>
  </si>
  <si>
    <t>Spínač nástěnný střídavý - řaz. 6, obyč.prostředí včetně dodávky spínače 3553-06929</t>
  </si>
  <si>
    <t>1NP:5</t>
  </si>
  <si>
    <t>2NP:4</t>
  </si>
  <si>
    <t>3NP:1</t>
  </si>
  <si>
    <t>210110005RT1</t>
  </si>
  <si>
    <t>ovládač zapínací 1/0, obyč.prostředí včetně dodávky ovládače</t>
  </si>
  <si>
    <t>2NP:1</t>
  </si>
  <si>
    <t>210110021RT1</t>
  </si>
  <si>
    <t>Spínač nástěnný jednopól.- řaz. 1, venkovní včetně dodávky spínače 3558-01750</t>
  </si>
  <si>
    <t>venek:1</t>
  </si>
  <si>
    <t>210110023RT2</t>
  </si>
  <si>
    <t>Spínač nástěnný seriový - řaz. 5, venkovní včetně dodávky spínače 3558-05750</t>
  </si>
  <si>
    <t>půda</t>
  </si>
  <si>
    <t>210110024RT2</t>
  </si>
  <si>
    <t>Spínač nástěnný střídavý - řaz. 6, venkovní včetně dodávky spínače 3558-06750</t>
  </si>
  <si>
    <t>1PP</t>
  </si>
  <si>
    <t>210111011RT6</t>
  </si>
  <si>
    <t>Zásuvka domovní zapuštěná - provedení 2P+PE včetně dodávky zásuvky a rámečku</t>
  </si>
  <si>
    <t>Včetně rámečku</t>
  </si>
  <si>
    <t>2NP:7</t>
  </si>
  <si>
    <t>210111011RZ1</t>
  </si>
  <si>
    <t>Zásuvka domovní zapuštěná - provedení 2P+PE včetně dodávky zásuvky se svodičem  a rámečku</t>
  </si>
  <si>
    <t>210111011RZ2</t>
  </si>
  <si>
    <t>Zásuvka domovní zapuštěná - provedení 2P+PE včetně dodávky zásuvky s clonkami</t>
  </si>
  <si>
    <t>1NP:32</t>
  </si>
  <si>
    <t>2NP:28</t>
  </si>
  <si>
    <t>3NP:14</t>
  </si>
  <si>
    <t>210111012R00</t>
  </si>
  <si>
    <t>Zásuvka domovní zapuštěná - 2P+PE, průběž.zapojení DEMONTÁŽ</t>
  </si>
  <si>
    <t>Kompletní demontáž včetně likvidace</t>
  </si>
  <si>
    <t>210111031RT2</t>
  </si>
  <si>
    <t>Zásuvka domovní v krabici - 2P+PE, venkovní včetně dodávky zásuvky 5518-2929</t>
  </si>
  <si>
    <t>210112002R00</t>
  </si>
  <si>
    <t>Montáž spínačů na DIN včetně dodávky vypínače 32A/3</t>
  </si>
  <si>
    <t>po 1ks do R1,2,3</t>
  </si>
  <si>
    <t>210120310R00</t>
  </si>
  <si>
    <t>SPD B+C včetně dodávky svodiče</t>
  </si>
  <si>
    <t>R1</t>
  </si>
  <si>
    <t>210120311R00</t>
  </si>
  <si>
    <t>SPD2 včetně dodávky svodiče</t>
  </si>
  <si>
    <t>R2:1</t>
  </si>
  <si>
    <t>R3:1</t>
  </si>
  <si>
    <t>210120312R00</t>
  </si>
  <si>
    <t>Rázová oddělovací tlumivka včetně dodávky RTO35</t>
  </si>
  <si>
    <t>R2:3</t>
  </si>
  <si>
    <t>R3:3</t>
  </si>
  <si>
    <t>210120401R00</t>
  </si>
  <si>
    <t xml:space="preserve">Jistič vzduch.1pólový do 25 A IJV-IJM-PO bez krytu </t>
  </si>
  <si>
    <t>R1:22</t>
  </si>
  <si>
    <t>R2:11</t>
  </si>
  <si>
    <t>R3:10</t>
  </si>
  <si>
    <t>210120451R00</t>
  </si>
  <si>
    <t xml:space="preserve">Jistič vzduchový 3pólový do 25 A bez krytu </t>
  </si>
  <si>
    <t>R1:4</t>
  </si>
  <si>
    <t>210130001R00</t>
  </si>
  <si>
    <t xml:space="preserve">Relé 16A/1pol </t>
  </si>
  <si>
    <t>R1:2</t>
  </si>
  <si>
    <t>210140651R00</t>
  </si>
  <si>
    <t>Zvonek elektrický 8V včetně dodávky zvonku a krabice</t>
  </si>
  <si>
    <t>1NP</t>
  </si>
  <si>
    <t>210170001R00</t>
  </si>
  <si>
    <t xml:space="preserve">Trafo 1fázové vestavné do 200 VA, 1prim/1sek. </t>
  </si>
  <si>
    <t>210190001R00</t>
  </si>
  <si>
    <t>Montáž celoplechových rozvodnic do váhy 20 kg DEMONTÁŽ</t>
  </si>
  <si>
    <t>Stávající R včetně likvidace</t>
  </si>
  <si>
    <t>210190001RZ1</t>
  </si>
  <si>
    <t xml:space="preserve">Montáž celoplechových rozvodnic do váhy 20 kg </t>
  </si>
  <si>
    <t>1NP:1</t>
  </si>
  <si>
    <t>210200013R00</t>
  </si>
  <si>
    <t>Svítidlo  stropní DEMONTÁŽ</t>
  </si>
  <si>
    <t>Včetně likvidace</t>
  </si>
  <si>
    <t>210201001R00</t>
  </si>
  <si>
    <t>Svítidlo L1 včetně dodávky L1</t>
  </si>
  <si>
    <t>Včetně reciklačních poplatků a veškerého úchytného materiálu.</t>
  </si>
  <si>
    <t>210201001R10</t>
  </si>
  <si>
    <t>Svítidlo L9 včetně světla L9</t>
  </si>
  <si>
    <t>1NP:3</t>
  </si>
  <si>
    <t>210201001R11</t>
  </si>
  <si>
    <t>Svítidlo nouzové včetně nouzového světla</t>
  </si>
  <si>
    <t>2NP:3</t>
  </si>
  <si>
    <t>210201001RRZ</t>
  </si>
  <si>
    <t>Svítidlo L3 s SM Včetně světlo L3 s SM</t>
  </si>
  <si>
    <t>210201001RZ1</t>
  </si>
  <si>
    <t>Svítidlo L2 včetně světla L2</t>
  </si>
  <si>
    <t>1PP:4</t>
  </si>
  <si>
    <t>210201001RZ2</t>
  </si>
  <si>
    <t>SvítidloL3 Včetně svítidla L3</t>
  </si>
  <si>
    <t>210201001RZ3</t>
  </si>
  <si>
    <t>Svítidlo L3 IP44 včetně L3 IP44</t>
  </si>
  <si>
    <t>1PP:19</t>
  </si>
  <si>
    <t>210201001RZ5</t>
  </si>
  <si>
    <t>Svítidlo L4 včetně světla L4</t>
  </si>
  <si>
    <t>3NP:7</t>
  </si>
  <si>
    <t>210201001RZ6</t>
  </si>
  <si>
    <t>Svítidlo L5 včetně L5</t>
  </si>
  <si>
    <t>210201001RZ7</t>
  </si>
  <si>
    <t>Svítidlo L6 včetně světla L6</t>
  </si>
  <si>
    <t>3NP:6</t>
  </si>
  <si>
    <t>210201001RZ8</t>
  </si>
  <si>
    <t>Svítidlo L7 včetně světla L7</t>
  </si>
  <si>
    <t>1NP:8</t>
  </si>
  <si>
    <t>210201001RZ9</t>
  </si>
  <si>
    <t>Svítidlo L8 včetně světla L8</t>
  </si>
  <si>
    <t>210220003RT1</t>
  </si>
  <si>
    <t>Vedení uzemňovací na povrchu Cu do 50 mm2 včetně dodávky drátu Cu 6 mm2</t>
  </si>
  <si>
    <t>1PP:20</t>
  </si>
  <si>
    <t>3NP:20</t>
  </si>
  <si>
    <t>210220003RT2</t>
  </si>
  <si>
    <t>Vedení uzemňovací na povrchu Cu do 50 mm2 včetně dodávky CY 4 mm2</t>
  </si>
  <si>
    <t>210220003RT4</t>
  </si>
  <si>
    <t>Vedení uzemňovací na povrchu Cu do 50 mm2 včetně dodávky CY 10 mm2 lano</t>
  </si>
  <si>
    <t>210220321RT1</t>
  </si>
  <si>
    <t>Svorka na potrubí Bernard, včetně Cu pásku včetně dodávky svorky + Cu pásku</t>
  </si>
  <si>
    <t>1NP:4</t>
  </si>
  <si>
    <t>3NP:4</t>
  </si>
  <si>
    <t>210290001RZ1</t>
  </si>
  <si>
    <t xml:space="preserve">Výchozí revize elektro </t>
  </si>
  <si>
    <t>210800105RT3</t>
  </si>
  <si>
    <t>Kabel CYKY 750 V 3x1,5 mm2 uložený pod omítkou včetně dodávky kabelu 3Cx1,5</t>
  </si>
  <si>
    <t>Včetně prořezu 10%</t>
  </si>
  <si>
    <t>1PP:190</t>
  </si>
  <si>
    <t>1NP:250</t>
  </si>
  <si>
    <t>2NP:240</t>
  </si>
  <si>
    <t>3NP:200</t>
  </si>
  <si>
    <t>210800106RT3</t>
  </si>
  <si>
    <t>Kabel CYKY 750 V 3x2,5 mm2 uložený pod omítkou včetně dodávky kabelu 3Cx2,5</t>
  </si>
  <si>
    <t>1NP:160</t>
  </si>
  <si>
    <t>2NP:190</t>
  </si>
  <si>
    <t>3NP:170</t>
  </si>
  <si>
    <t>210800116RT1</t>
  </si>
  <si>
    <t>Kabel CYKY 750 V 5x2,5 mm2 uložený pod omítkou včetně dodávky kabelu</t>
  </si>
  <si>
    <t>1PP:40</t>
  </si>
  <si>
    <t>210800118RT2</t>
  </si>
  <si>
    <t>Kabel CYKY 750 V 5 žil uložený pod omítkou včetně dodávky kabelu 4x10 mm2</t>
  </si>
  <si>
    <t>728611113R00</t>
  </si>
  <si>
    <t>Mtž ventilátoru radiál. nízkotl. potrub. do 100mm včetně ventilátoru s integrovaným časovačem</t>
  </si>
  <si>
    <t>3090000</t>
  </si>
  <si>
    <t>Šroub T/29 l 29 mm pro výšku do 13 mm</t>
  </si>
  <si>
    <t>35716104</t>
  </si>
  <si>
    <t>Rozvodnice R1</t>
  </si>
  <si>
    <t>357161601</t>
  </si>
  <si>
    <t>Rozvodnice R2,R3</t>
  </si>
  <si>
    <t>358216011</t>
  </si>
  <si>
    <t>relé 230V/16A 1pol</t>
  </si>
  <si>
    <t>35822001010</t>
  </si>
  <si>
    <t>Jistič do 80 A 1 pól. charakteristika B, LTN-2B-1</t>
  </si>
  <si>
    <t>R1:1</t>
  </si>
  <si>
    <t>35822002010</t>
  </si>
  <si>
    <t>Jistič do 80 A 1 pól. charakterist. B, LTN-6B-1N</t>
  </si>
  <si>
    <t>35822002011</t>
  </si>
  <si>
    <t>Jistič do 80 A 1 pól. charakterist. B, LTN-10B-1N</t>
  </si>
  <si>
    <t>R1:5</t>
  </si>
  <si>
    <t>35822002013</t>
  </si>
  <si>
    <t>Jistič do 80 A 1 pól. charakterist. B, LTN-16B-1N</t>
  </si>
  <si>
    <t>R1:12</t>
  </si>
  <si>
    <t>R2:6</t>
  </si>
  <si>
    <t>R3:6</t>
  </si>
  <si>
    <t>35822002313</t>
  </si>
  <si>
    <t>Jistič do 80 A 3 pól. charakterist. B, LTN-16B-3</t>
  </si>
  <si>
    <t>35889010.A</t>
  </si>
  <si>
    <t>Chránič proudový ...-25-2-030AC/B</t>
  </si>
  <si>
    <t>35889012.A</t>
  </si>
  <si>
    <t>Chránič proudový OFE40-4-030AC</t>
  </si>
  <si>
    <t>35889024.A</t>
  </si>
  <si>
    <t>Chránič proudový .../2/030   /C</t>
  </si>
  <si>
    <t>37421101</t>
  </si>
  <si>
    <t>Transformátor 1fázový 230/18V AC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</si>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</sst>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#,##0\ &quot;Kč&quot;"/>
  </numFmts>
  <fonts count="24">
    <font>
      <sz val="10"/>
      <name val="Arial CE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sz val="8"/>
      <color indexed="17"/>
      <name val="Arial"/>
      <family val="2"/>
    </font>
    <font>
      <sz val="10"/>
      <color indexed="17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/>
    </border>
    <border>
      <left/>
      <right style="medium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dotted"/>
      <bottom/>
    </border>
    <border>
      <left/>
      <right style="thin"/>
      <top style="dotted"/>
      <bottom/>
    </border>
    <border>
      <left style="thin"/>
      <right style="thin"/>
      <top style="dotted"/>
      <bottom/>
    </border>
    <border>
      <left style="thin"/>
      <right style="medium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235">
    <xf numFmtId="0" fontId="0" fillId="0" borderId="0" xfId="0"/>
    <xf numFmtId="0" fontId="2" fillId="0" borderId="1" xfId="0" applyFont="1" applyBorder="1" applyAlignment="1">
      <alignment horizontal="centerContinuous" vertical="top"/>
    </xf>
    <xf numFmtId="0" fontId="1" fillId="0" borderId="1" xfId="0" applyFont="1" applyBorder="1" applyAlignment="1">
      <alignment horizontal="centerContinuous"/>
    </xf>
    <xf numFmtId="0" fontId="3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centerContinuous"/>
    </xf>
    <xf numFmtId="49" fontId="5" fillId="2" borderId="4" xfId="0" applyNumberFormat="1" applyFont="1" applyFill="1" applyBorder="1" applyAlignment="1">
      <alignment horizontal="left"/>
    </xf>
    <xf numFmtId="49" fontId="4" fillId="2" borderId="3" xfId="0" applyNumberFormat="1" applyFont="1" applyFill="1" applyBorder="1" applyAlignment="1">
      <alignment horizontal="centerContinuous"/>
    </xf>
    <xf numFmtId="0" fontId="4" fillId="0" borderId="5" xfId="0" applyFont="1" applyBorder="1"/>
    <xf numFmtId="49" fontId="4" fillId="0" borderId="6" xfId="0" applyNumberFormat="1" applyFont="1" applyBorder="1" applyAlignment="1">
      <alignment horizontal="left"/>
    </xf>
    <xf numFmtId="0" fontId="1" fillId="0" borderId="7" xfId="0" applyFont="1" applyBorder="1"/>
    <xf numFmtId="0" fontId="4" fillId="0" borderId="8" xfId="0" applyFont="1" applyBorder="1"/>
    <xf numFmtId="49" fontId="4" fillId="0" borderId="9" xfId="0" applyNumberFormat="1" applyFont="1" applyBorder="1"/>
    <xf numFmtId="49" fontId="4" fillId="0" borderId="8" xfId="0" applyNumberFormat="1" applyFont="1" applyBorder="1"/>
    <xf numFmtId="0" fontId="4" fillId="0" borderId="10" xfId="0" applyFont="1" applyBorder="1"/>
    <xf numFmtId="0" fontId="4" fillId="0" borderId="11" xfId="0" applyFont="1" applyBorder="1" applyAlignment="1">
      <alignment horizontal="left"/>
    </xf>
    <xf numFmtId="0" fontId="3" fillId="0" borderId="7" xfId="0" applyFont="1" applyBorder="1"/>
    <xf numFmtId="49" fontId="4" fillId="0" borderId="11" xfId="0" applyNumberFormat="1" applyFont="1" applyBorder="1" applyAlignment="1">
      <alignment horizontal="left"/>
    </xf>
    <xf numFmtId="49" fontId="3" fillId="2" borderId="7" xfId="0" applyNumberFormat="1" applyFont="1" applyFill="1" applyBorder="1"/>
    <xf numFmtId="49" fontId="1" fillId="2" borderId="8" xfId="0" applyNumberFormat="1" applyFont="1" applyFill="1" applyBorder="1"/>
    <xf numFmtId="49" fontId="3" fillId="2" borderId="9" xfId="0" applyNumberFormat="1" applyFont="1" applyFill="1" applyBorder="1"/>
    <xf numFmtId="49" fontId="1" fillId="2" borderId="9" xfId="0" applyNumberFormat="1" applyFont="1" applyFill="1" applyBorder="1"/>
    <xf numFmtId="0" fontId="4" fillId="0" borderId="10" xfId="0" applyFont="1" applyFill="1" applyBorder="1"/>
    <xf numFmtId="3" fontId="4" fillId="0" borderId="11" xfId="0" applyNumberFormat="1" applyFont="1" applyBorder="1" applyAlignment="1">
      <alignment horizontal="left"/>
    </xf>
    <xf numFmtId="0" fontId="0" fillId="0" borderId="0" xfId="0" applyFill="1"/>
    <xf numFmtId="49" fontId="3" fillId="2" borderId="12" xfId="0" applyNumberFormat="1" applyFont="1" applyFill="1" applyBorder="1"/>
    <xf numFmtId="49" fontId="1" fillId="2" borderId="13" xfId="0" applyNumberFormat="1" applyFont="1" applyFill="1" applyBorder="1"/>
    <xf numFmtId="49" fontId="3" fillId="2" borderId="0" xfId="0" applyNumberFormat="1" applyFont="1" applyFill="1" applyBorder="1"/>
    <xf numFmtId="49" fontId="1" fillId="2" borderId="0" xfId="0" applyNumberFormat="1" applyFont="1" applyFill="1" applyBorder="1"/>
    <xf numFmtId="49" fontId="4" fillId="0" borderId="10" xfId="0" applyNumberFormat="1" applyFont="1" applyBorder="1" applyAlignment="1">
      <alignment horizontal="left"/>
    </xf>
    <xf numFmtId="0" fontId="4" fillId="0" borderId="14" xfId="0" applyFont="1" applyBorder="1"/>
    <xf numFmtId="0" fontId="4" fillId="0" borderId="10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0" xfId="0" applyNumberFormat="1" applyFont="1" applyBorder="1"/>
    <xf numFmtId="0" fontId="4" fillId="0" borderId="16" xfId="0" applyNumberFormat="1" applyFont="1" applyBorder="1" applyAlignment="1">
      <alignment horizontal="left"/>
    </xf>
    <xf numFmtId="0" fontId="0" fillId="0" borderId="0" xfId="0" applyNumberFormat="1" applyBorder="1"/>
    <xf numFmtId="0" fontId="0" fillId="0" borderId="0" xfId="0" applyNumberFormat="1"/>
    <xf numFmtId="0" fontId="4" fillId="0" borderId="16" xfId="0" applyFont="1" applyBorder="1" applyAlignment="1">
      <alignment horizontal="left"/>
    </xf>
    <xf numFmtId="0" fontId="0" fillId="0" borderId="0" xfId="0" applyBorder="1"/>
    <xf numFmtId="0" fontId="4" fillId="0" borderId="10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6" xfId="0" applyFont="1" applyBorder="1" applyAlignment="1">
      <alignment/>
    </xf>
    <xf numFmtId="3" fontId="0" fillId="0" borderId="0" xfId="0" applyNumberFormat="1"/>
    <xf numFmtId="0" fontId="4" fillId="0" borderId="7" xfId="0" applyFont="1" applyBorder="1"/>
    <xf numFmtId="0" fontId="4" fillId="0" borderId="10" xfId="0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2" fillId="0" borderId="18" xfId="0" applyFont="1" applyBorder="1" applyAlignment="1">
      <alignment horizontal="centerContinuous" vertical="center"/>
    </xf>
    <xf numFmtId="0" fontId="6" fillId="0" borderId="19" xfId="0" applyFont="1" applyBorder="1" applyAlignment="1">
      <alignment horizontal="centerContinuous" vertical="center"/>
    </xf>
    <xf numFmtId="0" fontId="1" fillId="0" borderId="19" xfId="0" applyFont="1" applyBorder="1" applyAlignment="1">
      <alignment horizontal="centerContinuous" vertical="center"/>
    </xf>
    <xf numFmtId="0" fontId="1" fillId="0" borderId="20" xfId="0" applyFont="1" applyBorder="1" applyAlignment="1">
      <alignment horizontal="centerContinuous" vertical="center"/>
    </xf>
    <xf numFmtId="0" fontId="3" fillId="2" borderId="21" xfId="0" applyFont="1" applyFill="1" applyBorder="1" applyAlignment="1">
      <alignment horizontal="left"/>
    </xf>
    <xf numFmtId="0" fontId="1" fillId="2" borderId="22" xfId="0" applyFont="1" applyFill="1" applyBorder="1" applyAlignment="1">
      <alignment horizontal="left"/>
    </xf>
    <xf numFmtId="0" fontId="1" fillId="2" borderId="23" xfId="0" applyFont="1" applyFill="1" applyBorder="1" applyAlignment="1">
      <alignment horizontal="centerContinuous"/>
    </xf>
    <xf numFmtId="0" fontId="3" fillId="2" borderId="22" xfId="0" applyFont="1" applyFill="1" applyBorder="1" applyAlignment="1">
      <alignment horizontal="centerContinuous"/>
    </xf>
    <xf numFmtId="0" fontId="1" fillId="2" borderId="22" xfId="0" applyFont="1" applyFill="1" applyBorder="1" applyAlignment="1">
      <alignment horizontal="centerContinuous"/>
    </xf>
    <xf numFmtId="0" fontId="1" fillId="0" borderId="24" xfId="0" applyFont="1" applyBorder="1"/>
    <xf numFmtId="0" fontId="1" fillId="0" borderId="25" xfId="0" applyFont="1" applyBorder="1"/>
    <xf numFmtId="3" fontId="1" fillId="0" borderId="6" xfId="0" applyNumberFormat="1" applyFont="1" applyBorder="1"/>
    <xf numFmtId="0" fontId="1" fillId="0" borderId="2" xfId="0" applyFont="1" applyBorder="1"/>
    <xf numFmtId="3" fontId="1" fillId="0" borderId="4" xfId="0" applyNumberFormat="1" applyFont="1" applyBorder="1"/>
    <xf numFmtId="0" fontId="1" fillId="0" borderId="3" xfId="0" applyFont="1" applyBorder="1"/>
    <xf numFmtId="3" fontId="1" fillId="0" borderId="9" xfId="0" applyNumberFormat="1" applyFont="1" applyBorder="1"/>
    <xf numFmtId="0" fontId="1" fillId="0" borderId="8" xfId="0" applyFont="1" applyBorder="1"/>
    <xf numFmtId="0" fontId="1" fillId="0" borderId="26" xfId="0" applyFont="1" applyBorder="1"/>
    <xf numFmtId="0" fontId="1" fillId="0" borderId="25" xfId="0" applyFont="1" applyBorder="1" applyAlignment="1">
      <alignment shrinkToFit="1"/>
    </xf>
    <xf numFmtId="0" fontId="1" fillId="0" borderId="27" xfId="0" applyFont="1" applyBorder="1"/>
    <xf numFmtId="0" fontId="1" fillId="0" borderId="12" xfId="0" applyFont="1" applyBorder="1"/>
    <xf numFmtId="0" fontId="1" fillId="0" borderId="0" xfId="0" applyFont="1" applyBorder="1"/>
    <xf numFmtId="0" fontId="1" fillId="0" borderId="28" xfId="0" applyFont="1" applyBorder="1" applyAlignment="1">
      <alignment horizontal="center" shrinkToFit="1"/>
    </xf>
    <xf numFmtId="0" fontId="1" fillId="0" borderId="29" xfId="0" applyFont="1" applyBorder="1" applyAlignment="1">
      <alignment horizontal="center" shrinkToFit="1"/>
    </xf>
    <xf numFmtId="3" fontId="1" fillId="0" borderId="30" xfId="0" applyNumberFormat="1" applyFont="1" applyBorder="1"/>
    <xf numFmtId="0" fontId="1" fillId="0" borderId="28" xfId="0" applyFont="1" applyBorder="1"/>
    <xf numFmtId="3" fontId="1" fillId="0" borderId="31" xfId="0" applyNumberFormat="1" applyFont="1" applyBorder="1"/>
    <xf numFmtId="0" fontId="1" fillId="0" borderId="29" xfId="0" applyFont="1" applyBorder="1"/>
    <xf numFmtId="0" fontId="3" fillId="2" borderId="2" xfId="0" applyFont="1" applyFill="1" applyBorder="1"/>
    <xf numFmtId="0" fontId="3" fillId="2" borderId="4" xfId="0" applyFont="1" applyFill="1" applyBorder="1"/>
    <xf numFmtId="0" fontId="3" fillId="2" borderId="3" xfId="0" applyFont="1" applyFill="1" applyBorder="1"/>
    <xf numFmtId="0" fontId="3" fillId="2" borderId="32" xfId="0" applyFont="1" applyFill="1" applyBorder="1"/>
    <xf numFmtId="0" fontId="3" fillId="2" borderId="33" xfId="0" applyFont="1" applyFill="1" applyBorder="1"/>
    <xf numFmtId="0" fontId="1" fillId="0" borderId="13" xfId="0" applyFont="1" applyBorder="1"/>
    <xf numFmtId="0" fontId="1" fillId="0" borderId="0" xfId="0" applyFont="1"/>
    <xf numFmtId="0" fontId="1" fillId="0" borderId="34" xfId="0" applyFont="1" applyBorder="1"/>
    <xf numFmtId="0" fontId="1" fillId="0" borderId="35" xfId="0" applyFont="1" applyBorder="1"/>
    <xf numFmtId="0" fontId="1" fillId="0" borderId="0" xfId="0" applyFont="1" applyBorder="1" applyAlignment="1">
      <alignment horizontal="right"/>
    </xf>
    <xf numFmtId="164" fontId="1" fillId="0" borderId="0" xfId="0" applyNumberFormat="1" applyFont="1" applyBorder="1"/>
    <xf numFmtId="0" fontId="1" fillId="0" borderId="0" xfId="0" applyFont="1" applyFill="1" applyBorder="1"/>
    <xf numFmtId="0" fontId="1" fillId="0" borderId="36" xfId="0" applyFont="1" applyBorder="1"/>
    <xf numFmtId="0" fontId="1" fillId="0" borderId="37" xfId="0" applyFont="1" applyBorder="1"/>
    <xf numFmtId="0" fontId="1" fillId="0" borderId="38" xfId="0" applyFont="1" applyBorder="1"/>
    <xf numFmtId="0" fontId="1" fillId="0" borderId="39" xfId="0" applyFont="1" applyBorder="1"/>
    <xf numFmtId="165" fontId="1" fillId="0" borderId="40" xfId="0" applyNumberFormat="1" applyFont="1" applyBorder="1" applyAlignment="1">
      <alignment horizontal="right"/>
    </xf>
    <xf numFmtId="0" fontId="1" fillId="0" borderId="40" xfId="0" applyFont="1" applyBorder="1"/>
    <xf numFmtId="166" fontId="1" fillId="0" borderId="15" xfId="0" applyNumberFormat="1" applyFont="1" applyBorder="1" applyAlignment="1">
      <alignment horizontal="right" indent="2"/>
    </xf>
    <xf numFmtId="166" fontId="1" fillId="0" borderId="16" xfId="0" applyNumberFormat="1" applyFont="1" applyBorder="1" applyAlignment="1">
      <alignment horizontal="right" indent="2"/>
    </xf>
    <xf numFmtId="0" fontId="1" fillId="0" borderId="9" xfId="0" applyFont="1" applyBorder="1"/>
    <xf numFmtId="165" fontId="1" fillId="0" borderId="8" xfId="0" applyNumberFormat="1" applyFont="1" applyBorder="1" applyAlignment="1">
      <alignment horizontal="right"/>
    </xf>
    <xf numFmtId="0" fontId="6" fillId="2" borderId="28" xfId="0" applyFont="1" applyFill="1" applyBorder="1"/>
    <xf numFmtId="0" fontId="6" fillId="2" borderId="31" xfId="0" applyFont="1" applyFill="1" applyBorder="1"/>
    <xf numFmtId="0" fontId="6" fillId="2" borderId="29" xfId="0" applyFont="1" applyFill="1" applyBorder="1"/>
    <xf numFmtId="166" fontId="6" fillId="2" borderId="41" xfId="0" applyNumberFormat="1" applyFont="1" applyFill="1" applyBorder="1" applyAlignment="1">
      <alignment horizontal="right" indent="2"/>
    </xf>
    <xf numFmtId="166" fontId="6" fillId="2" borderId="42" xfId="0" applyNumberFormat="1" applyFont="1" applyFill="1" applyBorder="1" applyAlignment="1">
      <alignment horizontal="right" indent="2"/>
    </xf>
    <xf numFmtId="0" fontId="7" fillId="0" borderId="0" xfId="0" applyFont="1"/>
    <xf numFmtId="0" fontId="0" fillId="0" borderId="0" xfId="0" applyAlignment="1">
      <alignment/>
    </xf>
    <xf numFmtId="0" fontId="8" fillId="0" borderId="0" xfId="0" applyFont="1" applyAlignment="1">
      <alignment horizontal="left" vertical="top" wrapText="1"/>
    </xf>
    <xf numFmtId="0" fontId="0" fillId="0" borderId="0" xfId="0" applyAlignment="1">
      <alignment vertical="justify"/>
    </xf>
    <xf numFmtId="0" fontId="0" fillId="0" borderId="0" xfId="0" applyAlignment="1">
      <alignment horizontal="left" wrapText="1"/>
    </xf>
    <xf numFmtId="0" fontId="1" fillId="0" borderId="43" xfId="20" applyFont="1" applyBorder="1" applyAlignment="1">
      <alignment horizontal="center"/>
      <protection/>
    </xf>
    <xf numFmtId="0" fontId="1" fillId="0" borderId="44" xfId="20" applyFont="1" applyBorder="1" applyAlignment="1">
      <alignment horizontal="center"/>
      <protection/>
    </xf>
    <xf numFmtId="49" fontId="3" fillId="0" borderId="45" xfId="20" applyNumberFormat="1" applyFont="1" applyBorder="1">
      <alignment/>
      <protection/>
    </xf>
    <xf numFmtId="49" fontId="1" fillId="0" borderId="45" xfId="20" applyNumberFormat="1" applyFont="1" applyBorder="1">
      <alignment/>
      <protection/>
    </xf>
    <xf numFmtId="49" fontId="1" fillId="0" borderId="45" xfId="20" applyNumberFormat="1" applyFont="1" applyBorder="1" applyAlignment="1">
      <alignment horizontal="right"/>
      <protection/>
    </xf>
    <xf numFmtId="0" fontId="1" fillId="0" borderId="46" xfId="20" applyFont="1" applyBorder="1">
      <alignment/>
      <protection/>
    </xf>
    <xf numFmtId="49" fontId="1" fillId="0" borderId="45" xfId="0" applyNumberFormat="1" applyFont="1" applyBorder="1" applyAlignment="1">
      <alignment horizontal="left"/>
    </xf>
    <xf numFmtId="0" fontId="1" fillId="0" borderId="47" xfId="0" applyNumberFormat="1" applyFont="1" applyBorder="1"/>
    <xf numFmtId="0" fontId="1" fillId="0" borderId="48" xfId="20" applyFont="1" applyBorder="1" applyAlignment="1">
      <alignment horizontal="center"/>
      <protection/>
    </xf>
    <xf numFmtId="0" fontId="1" fillId="0" borderId="49" xfId="20" applyFont="1" applyBorder="1" applyAlignment="1">
      <alignment horizontal="center"/>
      <protection/>
    </xf>
    <xf numFmtId="49" fontId="3" fillId="0" borderId="50" xfId="20" applyNumberFormat="1" applyFont="1" applyBorder="1">
      <alignment/>
      <protection/>
    </xf>
    <xf numFmtId="49" fontId="1" fillId="0" borderId="50" xfId="20" applyNumberFormat="1" applyFont="1" applyBorder="1">
      <alignment/>
      <protection/>
    </xf>
    <xf numFmtId="49" fontId="1" fillId="0" borderId="50" xfId="20" applyNumberFormat="1" applyFont="1" applyBorder="1" applyAlignment="1">
      <alignment horizontal="right"/>
      <protection/>
    </xf>
    <xf numFmtId="0" fontId="1" fillId="0" borderId="51" xfId="20" applyFont="1" applyBorder="1" applyAlignment="1">
      <alignment horizontal="left"/>
      <protection/>
    </xf>
    <xf numFmtId="0" fontId="1" fillId="0" borderId="50" xfId="20" applyFont="1" applyBorder="1" applyAlignment="1">
      <alignment horizontal="left"/>
      <protection/>
    </xf>
    <xf numFmtId="0" fontId="1" fillId="0" borderId="52" xfId="20" applyFont="1" applyBorder="1" applyAlignment="1">
      <alignment horizontal="lef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3" fillId="2" borderId="21" xfId="0" applyNumberFormat="1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53" xfId="0" applyFont="1" applyFill="1" applyBorder="1" applyAlignment="1">
      <alignment horizontal="center"/>
    </xf>
    <xf numFmtId="0" fontId="3" fillId="2" borderId="54" xfId="0" applyFont="1" applyFill="1" applyBorder="1" applyAlignment="1">
      <alignment horizontal="center"/>
    </xf>
    <xf numFmtId="0" fontId="3" fillId="2" borderId="55" xfId="0" applyFont="1" applyFill="1" applyBorder="1" applyAlignment="1">
      <alignment horizontal="center"/>
    </xf>
    <xf numFmtId="0" fontId="4" fillId="0" borderId="0" xfId="0" applyFont="1" applyBorder="1"/>
    <xf numFmtId="3" fontId="1" fillId="0" borderId="35" xfId="0" applyNumberFormat="1" applyFont="1" applyBorder="1"/>
    <xf numFmtId="0" fontId="3" fillId="2" borderId="21" xfId="0" applyFont="1" applyFill="1" applyBorder="1"/>
    <xf numFmtId="0" fontId="3" fillId="2" borderId="22" xfId="0" applyFont="1" applyFill="1" applyBorder="1"/>
    <xf numFmtId="3" fontId="3" fillId="2" borderId="23" xfId="0" applyNumberFormat="1" applyFont="1" applyFill="1" applyBorder="1"/>
    <xf numFmtId="3" fontId="3" fillId="2" borderId="53" xfId="0" applyNumberFormat="1" applyFont="1" applyFill="1" applyBorder="1"/>
    <xf numFmtId="3" fontId="3" fillId="2" borderId="54" xfId="0" applyNumberFormat="1" applyFont="1" applyFill="1" applyBorder="1"/>
    <xf numFmtId="3" fontId="3" fillId="2" borderId="55" xfId="0" applyNumberFormat="1" applyFont="1" applyFill="1" applyBorder="1"/>
    <xf numFmtId="0" fontId="9" fillId="0" borderId="0" xfId="0" applyFont="1"/>
    <xf numFmtId="3" fontId="2" fillId="0" borderId="0" xfId="0" applyNumberFormat="1" applyFont="1" applyAlignment="1">
      <alignment horizontal="centerContinuous"/>
    </xf>
    <xf numFmtId="0" fontId="1" fillId="2" borderId="33" xfId="0" applyFont="1" applyFill="1" applyBorder="1"/>
    <xf numFmtId="0" fontId="3" fillId="2" borderId="56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center"/>
    </xf>
    <xf numFmtId="4" fontId="5" fillId="2" borderId="4" xfId="0" applyNumberFormat="1" applyFont="1" applyFill="1" applyBorder="1" applyAlignment="1">
      <alignment horizontal="right"/>
    </xf>
    <xf numFmtId="4" fontId="5" fillId="2" borderId="33" xfId="0" applyNumberFormat="1" applyFont="1" applyFill="1" applyBorder="1" applyAlignment="1">
      <alignment horizontal="right"/>
    </xf>
    <xf numFmtId="0" fontId="1" fillId="0" borderId="17" xfId="0" applyFont="1" applyBorder="1"/>
    <xf numFmtId="3" fontId="1" fillId="0" borderId="26" xfId="0" applyNumberFormat="1" applyFont="1" applyBorder="1" applyAlignment="1">
      <alignment horizontal="right"/>
    </xf>
    <xf numFmtId="165" fontId="1" fillId="0" borderId="10" xfId="0" applyNumberFormat="1" applyFont="1" applyBorder="1" applyAlignment="1">
      <alignment horizontal="right"/>
    </xf>
    <xf numFmtId="3" fontId="1" fillId="0" borderId="36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3" fontId="1" fillId="0" borderId="17" xfId="0" applyNumberFormat="1" applyFont="1" applyBorder="1" applyAlignment="1">
      <alignment horizontal="right"/>
    </xf>
    <xf numFmtId="0" fontId="1" fillId="2" borderId="28" xfId="0" applyFont="1" applyFill="1" applyBorder="1"/>
    <xf numFmtId="0" fontId="3" fillId="2" borderId="31" xfId="0" applyFont="1" applyFill="1" applyBorder="1"/>
    <xf numFmtId="0" fontId="1" fillId="2" borderId="31" xfId="0" applyFont="1" applyFill="1" applyBorder="1"/>
    <xf numFmtId="4" fontId="1" fillId="2" borderId="42" xfId="0" applyNumberFormat="1" applyFont="1" applyFill="1" applyBorder="1"/>
    <xf numFmtId="4" fontId="1" fillId="2" borderId="28" xfId="0" applyNumberFormat="1" applyFont="1" applyFill="1" applyBorder="1"/>
    <xf numFmtId="4" fontId="1" fillId="2" borderId="31" xfId="0" applyNumberFormat="1" applyFont="1" applyFill="1" applyBorder="1"/>
    <xf numFmtId="3" fontId="3" fillId="2" borderId="31" xfId="0" applyNumberFormat="1" applyFont="1" applyFill="1" applyBorder="1" applyAlignment="1">
      <alignment horizontal="right"/>
    </xf>
    <xf numFmtId="3" fontId="3" fillId="2" borderId="42" xfId="0" applyNumberFormat="1" applyFont="1" applyFill="1" applyBorder="1" applyAlignment="1">
      <alignment horizontal="right"/>
    </xf>
    <xf numFmtId="3" fontId="10" fillId="0" borderId="0" xfId="0" applyNumberFormat="1" applyFont="1"/>
    <xf numFmtId="4" fontId="10" fillId="0" borderId="0" xfId="0" applyNumberFormat="1" applyFont="1"/>
    <xf numFmtId="4" fontId="0" fillId="0" borderId="0" xfId="0" applyNumberFormat="1"/>
    <xf numFmtId="0" fontId="11" fillId="0" borderId="0" xfId="20" applyFont="1" applyAlignment="1">
      <alignment horizontal="center"/>
      <protection/>
    </xf>
    <xf numFmtId="0" fontId="0" fillId="0" borderId="0" xfId="20">
      <alignment/>
      <protection/>
    </xf>
    <xf numFmtId="0" fontId="1" fillId="0" borderId="0" xfId="20" applyFont="1">
      <alignment/>
      <protection/>
    </xf>
    <xf numFmtId="0" fontId="12" fillId="0" borderId="0" xfId="20" applyFont="1" applyAlignment="1">
      <alignment horizontal="centerContinuous"/>
      <protection/>
    </xf>
    <xf numFmtId="0" fontId="13" fillId="0" borderId="0" xfId="20" applyFont="1" applyAlignment="1">
      <alignment horizontal="centerContinuous"/>
      <protection/>
    </xf>
    <xf numFmtId="0" fontId="13" fillId="0" borderId="0" xfId="20" applyFont="1" applyAlignment="1">
      <alignment horizontal="right"/>
      <protection/>
    </xf>
    <xf numFmtId="0" fontId="1" fillId="0" borderId="45" xfId="20" applyFont="1" applyBorder="1">
      <alignment/>
      <protection/>
    </xf>
    <xf numFmtId="0" fontId="4" fillId="0" borderId="46" xfId="20" applyFont="1" applyBorder="1" applyAlignment="1">
      <alignment horizontal="right"/>
      <protection/>
    </xf>
    <xf numFmtId="49" fontId="1" fillId="0" borderId="45" xfId="20" applyNumberFormat="1" applyFont="1" applyBorder="1" applyAlignment="1">
      <alignment horizontal="left"/>
      <protection/>
    </xf>
    <xf numFmtId="0" fontId="1" fillId="0" borderId="47" xfId="20" applyFont="1" applyBorder="1">
      <alignment/>
      <protection/>
    </xf>
    <xf numFmtId="49" fontId="1" fillId="0" borderId="48" xfId="20" applyNumberFormat="1" applyFont="1" applyBorder="1" applyAlignment="1">
      <alignment horizontal="center"/>
      <protection/>
    </xf>
    <xf numFmtId="0" fontId="1" fillId="0" borderId="50" xfId="20" applyFont="1" applyBorder="1">
      <alignment/>
      <protection/>
    </xf>
    <xf numFmtId="0" fontId="1" fillId="0" borderId="51" xfId="20" applyFont="1" applyBorder="1" applyAlignment="1">
      <alignment horizontal="center" shrinkToFit="1"/>
      <protection/>
    </xf>
    <xf numFmtId="0" fontId="1" fillId="0" borderId="50" xfId="20" applyFont="1" applyBorder="1" applyAlignment="1">
      <alignment horizontal="center" shrinkToFit="1"/>
      <protection/>
    </xf>
    <xf numFmtId="0" fontId="1" fillId="0" borderId="52" xfId="20" applyFont="1" applyBorder="1" applyAlignment="1">
      <alignment horizontal="center" shrinkToFit="1"/>
      <protection/>
    </xf>
    <xf numFmtId="0" fontId="4" fillId="0" borderId="0" xfId="20" applyFont="1">
      <alignment/>
      <protection/>
    </xf>
    <xf numFmtId="0" fontId="1" fillId="0" borderId="0" xfId="20" applyFont="1" applyAlignment="1">
      <alignment horizontal="right"/>
      <protection/>
    </xf>
    <xf numFmtId="0" fontId="1" fillId="0" borderId="0" xfId="20" applyFont="1" applyAlignment="1">
      <alignment/>
      <protection/>
    </xf>
    <xf numFmtId="49" fontId="4" fillId="2" borderId="10" xfId="20" applyNumberFormat="1" applyFont="1" applyFill="1" applyBorder="1">
      <alignment/>
      <protection/>
    </xf>
    <xf numFmtId="0" fontId="4" fillId="2" borderId="8" xfId="20" applyFont="1" applyFill="1" applyBorder="1" applyAlignment="1">
      <alignment horizontal="center"/>
      <protection/>
    </xf>
    <xf numFmtId="0" fontId="4" fillId="2" borderId="8" xfId="20" applyNumberFormat="1" applyFont="1" applyFill="1" applyBorder="1" applyAlignment="1">
      <alignment horizontal="center"/>
      <protection/>
    </xf>
    <xf numFmtId="0" fontId="4" fillId="2" borderId="10" xfId="20" applyFont="1" applyFill="1" applyBorder="1" applyAlignment="1">
      <alignment horizontal="center"/>
      <protection/>
    </xf>
    <xf numFmtId="0" fontId="3" fillId="0" borderId="57" xfId="20" applyFont="1" applyBorder="1" applyAlignment="1">
      <alignment horizontal="center"/>
      <protection/>
    </xf>
    <xf numFmtId="49" fontId="3" fillId="0" borderId="57" xfId="20" applyNumberFormat="1" applyFont="1" applyBorder="1" applyAlignment="1">
      <alignment horizontal="left"/>
      <protection/>
    </xf>
    <xf numFmtId="0" fontId="3" fillId="0" borderId="15" xfId="20" applyFont="1" applyBorder="1">
      <alignment/>
      <protection/>
    </xf>
    <xf numFmtId="0" fontId="1" fillId="0" borderId="9" xfId="20" applyFont="1" applyBorder="1" applyAlignment="1">
      <alignment horizontal="center"/>
      <protection/>
    </xf>
    <xf numFmtId="0" fontId="1" fillId="0" borderId="9" xfId="20" applyNumberFormat="1" applyFont="1" applyBorder="1" applyAlignment="1">
      <alignment horizontal="right"/>
      <protection/>
    </xf>
    <xf numFmtId="0" fontId="1" fillId="0" borderId="8" xfId="20" applyNumberFormat="1" applyFont="1" applyBorder="1">
      <alignment/>
      <protection/>
    </xf>
    <xf numFmtId="0" fontId="0" fillId="0" borderId="0" xfId="20" applyNumberFormat="1">
      <alignment/>
      <protection/>
    </xf>
    <xf numFmtId="0" fontId="14" fillId="0" borderId="0" xfId="20" applyFont="1">
      <alignment/>
      <protection/>
    </xf>
    <xf numFmtId="0" fontId="15" fillId="0" borderId="58" xfId="20" applyFont="1" applyBorder="1" applyAlignment="1">
      <alignment horizontal="center" vertical="top"/>
      <protection/>
    </xf>
    <xf numFmtId="49" fontId="15" fillId="0" borderId="58" xfId="20" applyNumberFormat="1" applyFont="1" applyBorder="1" applyAlignment="1">
      <alignment horizontal="left" vertical="top"/>
      <protection/>
    </xf>
    <xf numFmtId="0" fontId="15" fillId="0" borderId="58" xfId="20" applyFont="1" applyBorder="1" applyAlignment="1">
      <alignment vertical="top" wrapText="1"/>
      <protection/>
    </xf>
    <xf numFmtId="49" fontId="15" fillId="0" borderId="58" xfId="20" applyNumberFormat="1" applyFont="1" applyBorder="1" applyAlignment="1">
      <alignment horizontal="center" shrinkToFit="1"/>
      <protection/>
    </xf>
    <xf numFmtId="4" fontId="15" fillId="0" borderId="58" xfId="20" applyNumberFormat="1" applyFont="1" applyBorder="1" applyAlignment="1">
      <alignment horizontal="right"/>
      <protection/>
    </xf>
    <xf numFmtId="4" fontId="15" fillId="0" borderId="58" xfId="20" applyNumberFormat="1" applyFont="1" applyBorder="1">
      <alignment/>
      <protection/>
    </xf>
    <xf numFmtId="0" fontId="14" fillId="0" borderId="0" xfId="20" applyFont="1">
      <alignment/>
      <protection/>
    </xf>
    <xf numFmtId="0" fontId="4" fillId="0" borderId="57" xfId="20" applyFont="1" applyBorder="1" applyAlignment="1">
      <alignment horizontal="center"/>
      <protection/>
    </xf>
    <xf numFmtId="49" fontId="4" fillId="0" borderId="57" xfId="20" applyNumberFormat="1" applyFont="1" applyBorder="1" applyAlignment="1">
      <alignment horizontal="left"/>
      <protection/>
    </xf>
    <xf numFmtId="0" fontId="16" fillId="3" borderId="34" xfId="20" applyNumberFormat="1" applyFont="1" applyFill="1" applyBorder="1" applyAlignment="1">
      <alignment horizontal="left" wrapText="1" indent="1"/>
      <protection/>
    </xf>
    <xf numFmtId="0" fontId="17" fillId="0" borderId="0" xfId="0" applyNumberFormat="1" applyFont="1"/>
    <xf numFmtId="0" fontId="17" fillId="0" borderId="13" xfId="0" applyNumberFormat="1" applyFont="1" applyBorder="1"/>
    <xf numFmtId="0" fontId="18" fillId="0" borderId="0" xfId="20" applyFont="1" applyAlignment="1">
      <alignment wrapText="1"/>
      <protection/>
    </xf>
    <xf numFmtId="49" fontId="4" fillId="0" borderId="57" xfId="20" applyNumberFormat="1" applyFont="1" applyBorder="1" applyAlignment="1">
      <alignment horizontal="right"/>
      <protection/>
    </xf>
    <xf numFmtId="49" fontId="19" fillId="3" borderId="59" xfId="20" applyNumberFormat="1" applyFont="1" applyFill="1" applyBorder="1" applyAlignment="1">
      <alignment horizontal="left" wrapText="1"/>
      <protection/>
    </xf>
    <xf numFmtId="49" fontId="20" fillId="0" borderId="60" xfId="0" applyNumberFormat="1" applyFont="1" applyBorder="1" applyAlignment="1">
      <alignment horizontal="left" wrapText="1"/>
    </xf>
    <xf numFmtId="4" fontId="19" fillId="3" borderId="61" xfId="20" applyNumberFormat="1" applyFont="1" applyFill="1" applyBorder="1" applyAlignment="1">
      <alignment horizontal="right" wrapText="1"/>
      <protection/>
    </xf>
    <xf numFmtId="0" fontId="19" fillId="3" borderId="34" xfId="20" applyFont="1" applyFill="1" applyBorder="1" applyAlignment="1">
      <alignment horizontal="left" wrapText="1"/>
      <protection/>
    </xf>
    <xf numFmtId="0" fontId="19" fillId="0" borderId="13" xfId="0" applyFont="1" applyBorder="1" applyAlignment="1">
      <alignment horizontal="right"/>
    </xf>
    <xf numFmtId="0" fontId="1" fillId="2" borderId="10" xfId="20" applyFont="1" applyFill="1" applyBorder="1" applyAlignment="1">
      <alignment horizontal="center"/>
      <protection/>
    </xf>
    <xf numFmtId="49" fontId="21" fillId="2" borderId="10" xfId="20" applyNumberFormat="1" applyFont="1" applyFill="1" applyBorder="1" applyAlignment="1">
      <alignment horizontal="left"/>
      <protection/>
    </xf>
    <xf numFmtId="0" fontId="21" fillId="2" borderId="15" xfId="20" applyFont="1" applyFill="1" applyBorder="1">
      <alignment/>
      <protection/>
    </xf>
    <xf numFmtId="0" fontId="1" fillId="2" borderId="9" xfId="20" applyFont="1" applyFill="1" applyBorder="1" applyAlignment="1">
      <alignment horizontal="center"/>
      <protection/>
    </xf>
    <xf numFmtId="4" fontId="1" fillId="2" borderId="9" xfId="20" applyNumberFormat="1" applyFont="1" applyFill="1" applyBorder="1" applyAlignment="1">
      <alignment horizontal="right"/>
      <protection/>
    </xf>
    <xf numFmtId="4" fontId="1" fillId="2" borderId="8" xfId="20" applyNumberFormat="1" applyFont="1" applyFill="1" applyBorder="1" applyAlignment="1">
      <alignment horizontal="right"/>
      <protection/>
    </xf>
    <xf numFmtId="4" fontId="3" fillId="2" borderId="10" xfId="20" applyNumberFormat="1" applyFont="1" applyFill="1" applyBorder="1">
      <alignment/>
      <protection/>
    </xf>
    <xf numFmtId="3" fontId="0" fillId="0" borderId="0" xfId="20" applyNumberFormat="1">
      <alignment/>
      <protection/>
    </xf>
    <xf numFmtId="0" fontId="0" fillId="0" borderId="0" xfId="20" applyBorder="1">
      <alignment/>
      <protection/>
    </xf>
    <xf numFmtId="0" fontId="22" fillId="0" borderId="0" xfId="20" applyFont="1" applyAlignment="1">
      <alignment/>
      <protection/>
    </xf>
    <xf numFmtId="0" fontId="0" fillId="0" borderId="0" xfId="20" applyAlignment="1">
      <alignment horizontal="right"/>
      <protection/>
    </xf>
    <xf numFmtId="0" fontId="23" fillId="0" borderId="0" xfId="20" applyFont="1" applyBorder="1">
      <alignment/>
      <protection/>
    </xf>
    <xf numFmtId="3" fontId="23" fillId="0" borderId="0" xfId="20" applyNumberFormat="1" applyFont="1" applyBorder="1" applyAlignment="1">
      <alignment horizontal="right"/>
      <protection/>
    </xf>
    <xf numFmtId="4" fontId="23" fillId="0" borderId="0" xfId="20" applyNumberFormat="1" applyFont="1" applyBorder="1">
      <alignment/>
      <protection/>
    </xf>
    <xf numFmtId="0" fontId="22" fillId="0" borderId="0" xfId="20" applyFont="1" applyBorder="1" applyAlignment="1">
      <alignment/>
      <protection/>
    </xf>
    <xf numFmtId="0" fontId="0" fillId="0" borderId="0" xfId="20" applyBorder="1" applyAlignment="1">
      <alignment horizontal="right"/>
      <protection/>
    </xf>
    <xf numFmtId="49" fontId="4" fillId="0" borderId="12" xfId="0" applyNumberFormat="1" applyFont="1" applyBorder="1"/>
    <xf numFmtId="3" fontId="1" fillId="0" borderId="13" xfId="0" applyNumberFormat="1" applyFont="1" applyBorder="1"/>
    <xf numFmtId="3" fontId="1" fillId="0" borderId="57" xfId="0" applyNumberFormat="1" applyFont="1" applyBorder="1"/>
    <xf numFmtId="3" fontId="1" fillId="0" borderId="62" xfId="0" applyNumberFormat="1" applyFont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5"/>
  <sheetViews>
    <sheetView tabSelected="1" workbookViewId="0" topLeftCell="A1"/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50390625" style="0" customWidth="1"/>
    <col min="5" max="5" width="13.50390625" style="0" customWidth="1"/>
    <col min="6" max="6" width="16.50390625" style="0" customWidth="1"/>
    <col min="7" max="7" width="15.375" style="0" customWidth="1"/>
  </cols>
  <sheetData>
    <row r="1" spans="1:7" ht="24.75" customHeight="1" thickBot="1">
      <c r="A1" s="1" t="s">
        <v>74</v>
      </c>
      <c r="B1" s="2"/>
      <c r="C1" s="2"/>
      <c r="D1" s="2"/>
      <c r="E1" s="2"/>
      <c r="F1" s="2"/>
      <c r="G1" s="2"/>
    </row>
    <row r="2" spans="1:7" ht="12.75" customHeight="1">
      <c r="A2" s="3" t="s">
        <v>0</v>
      </c>
      <c r="B2" s="4"/>
      <c r="C2" s="5" t="str">
        <f>Rekapitulace!H1</f>
        <v>250316</v>
      </c>
      <c r="D2" s="5" t="str">
        <f>Rekapitulace!G2</f>
        <v>Město Krnov-rekonstrukce el.instalace MŠ Svatovácl</v>
      </c>
      <c r="E2" s="6"/>
      <c r="F2" s="7" t="s">
        <v>1</v>
      </c>
      <c r="G2" s="8"/>
    </row>
    <row r="3" spans="1:7" ht="3" customHeight="1" hidden="1">
      <c r="A3" s="9"/>
      <c r="B3" s="10"/>
      <c r="C3" s="11"/>
      <c r="D3" s="11"/>
      <c r="E3" s="12"/>
      <c r="F3" s="13"/>
      <c r="G3" s="14"/>
    </row>
    <row r="4" spans="1:7" ht="12" customHeight="1">
      <c r="A4" s="15" t="s">
        <v>2</v>
      </c>
      <c r="B4" s="10"/>
      <c r="C4" s="11" t="s">
        <v>3</v>
      </c>
      <c r="D4" s="11"/>
      <c r="E4" s="12"/>
      <c r="F4" s="13" t="s">
        <v>4</v>
      </c>
      <c r="G4" s="16"/>
    </row>
    <row r="5" spans="1:7" ht="12.9" customHeight="1">
      <c r="A5" s="17" t="s">
        <v>78</v>
      </c>
      <c r="B5" s="18"/>
      <c r="C5" s="19" t="s">
        <v>79</v>
      </c>
      <c r="D5" s="20"/>
      <c r="E5" s="18"/>
      <c r="F5" s="13" t="s">
        <v>6</v>
      </c>
      <c r="G5" s="14"/>
    </row>
    <row r="6" spans="1:15" ht="12.9" customHeight="1">
      <c r="A6" s="15" t="s">
        <v>7</v>
      </c>
      <c r="B6" s="10"/>
      <c r="C6" s="11" t="s">
        <v>8</v>
      </c>
      <c r="D6" s="11"/>
      <c r="E6" s="12"/>
      <c r="F6" s="21" t="s">
        <v>9</v>
      </c>
      <c r="G6" s="22"/>
      <c r="O6" s="23"/>
    </row>
    <row r="7" spans="1:7" ht="12.9" customHeight="1">
      <c r="A7" s="24" t="s">
        <v>76</v>
      </c>
      <c r="B7" s="25"/>
      <c r="C7" s="26" t="s">
        <v>77</v>
      </c>
      <c r="D7" s="27"/>
      <c r="E7" s="27"/>
      <c r="F7" s="28" t="s">
        <v>10</v>
      </c>
      <c r="G7" s="22">
        <f>IF(PocetMJ=0,,ROUND((F30+F32)/PocetMJ,1))</f>
        <v>0</v>
      </c>
    </row>
    <row r="8" spans="1:9" ht="12.75">
      <c r="A8" s="29" t="s">
        <v>11</v>
      </c>
      <c r="B8" s="13"/>
      <c r="C8" s="30"/>
      <c r="D8" s="30"/>
      <c r="E8" s="31"/>
      <c r="F8" s="32" t="s">
        <v>12</v>
      </c>
      <c r="G8" s="33"/>
      <c r="H8" s="34"/>
      <c r="I8" s="35"/>
    </row>
    <row r="9" spans="1:8" ht="12.75">
      <c r="A9" s="29" t="s">
        <v>13</v>
      </c>
      <c r="B9" s="13"/>
      <c r="C9" s="30">
        <f>Projektant</f>
        <v>0</v>
      </c>
      <c r="D9" s="30"/>
      <c r="E9" s="31"/>
      <c r="F9" s="13"/>
      <c r="G9" s="36"/>
      <c r="H9" s="37"/>
    </row>
    <row r="10" spans="1:8" ht="12.75">
      <c r="A10" s="29" t="s">
        <v>14</v>
      </c>
      <c r="B10" s="13"/>
      <c r="C10" s="30"/>
      <c r="D10" s="30"/>
      <c r="E10" s="30"/>
      <c r="F10" s="38"/>
      <c r="G10" s="39"/>
      <c r="H10" s="40"/>
    </row>
    <row r="11" spans="1:57" ht="13.5" customHeight="1">
      <c r="A11" s="29" t="s">
        <v>15</v>
      </c>
      <c r="B11" s="13"/>
      <c r="C11" s="30"/>
      <c r="D11" s="30"/>
      <c r="E11" s="30"/>
      <c r="F11" s="41" t="s">
        <v>16</v>
      </c>
      <c r="G11" s="42">
        <v>2016</v>
      </c>
      <c r="H11" s="37"/>
      <c r="BA11" s="43"/>
      <c r="BB11" s="43"/>
      <c r="BC11" s="43"/>
      <c r="BD11" s="43"/>
      <c r="BE11" s="43"/>
    </row>
    <row r="12" spans="1:8" ht="12.75" customHeight="1">
      <c r="A12" s="44" t="s">
        <v>17</v>
      </c>
      <c r="B12" s="10"/>
      <c r="C12" s="45"/>
      <c r="D12" s="45"/>
      <c r="E12" s="45"/>
      <c r="F12" s="46" t="s">
        <v>18</v>
      </c>
      <c r="G12" s="47"/>
      <c r="H12" s="37"/>
    </row>
    <row r="13" spans="1:8" ht="28.5" customHeight="1" thickBot="1">
      <c r="A13" s="48" t="s">
        <v>19</v>
      </c>
      <c r="B13" s="49"/>
      <c r="C13" s="49"/>
      <c r="D13" s="49"/>
      <c r="E13" s="50"/>
      <c r="F13" s="50"/>
      <c r="G13" s="51"/>
      <c r="H13" s="37"/>
    </row>
    <row r="14" spans="1:7" ht="17.25" customHeight="1" thickBot="1">
      <c r="A14" s="52" t="s">
        <v>20</v>
      </c>
      <c r="B14" s="53"/>
      <c r="C14" s="54"/>
      <c r="D14" s="55" t="s">
        <v>21</v>
      </c>
      <c r="E14" s="56"/>
      <c r="F14" s="56"/>
      <c r="G14" s="54"/>
    </row>
    <row r="15" spans="1:7" ht="15.9" customHeight="1">
      <c r="A15" s="57"/>
      <c r="B15" s="58" t="s">
        <v>22</v>
      </c>
      <c r="C15" s="59">
        <f>HSV</f>
        <v>0</v>
      </c>
      <c r="D15" s="60" t="str">
        <f>Rekapitulace!A19</f>
        <v>Ztížené výrobní podmínky</v>
      </c>
      <c r="E15" s="61"/>
      <c r="F15" s="62"/>
      <c r="G15" s="59">
        <f>Rekapitulace!I19</f>
        <v>0</v>
      </c>
    </row>
    <row r="16" spans="1:7" ht="15.9" customHeight="1">
      <c r="A16" s="57" t="s">
        <v>23</v>
      </c>
      <c r="B16" s="58" t="s">
        <v>24</v>
      </c>
      <c r="C16" s="59">
        <f>PSV</f>
        <v>0</v>
      </c>
      <c r="D16" s="9" t="str">
        <f>Rekapitulace!A20</f>
        <v>Oborová přirážka</v>
      </c>
      <c r="E16" s="63"/>
      <c r="F16" s="64"/>
      <c r="G16" s="59">
        <f>Rekapitulace!I20</f>
        <v>0</v>
      </c>
    </row>
    <row r="17" spans="1:7" ht="15.9" customHeight="1">
      <c r="A17" s="57" t="s">
        <v>25</v>
      </c>
      <c r="B17" s="58" t="s">
        <v>26</v>
      </c>
      <c r="C17" s="59">
        <f>Mont</f>
        <v>0</v>
      </c>
      <c r="D17" s="9" t="str">
        <f>Rekapitulace!A21</f>
        <v>Přesun stavebních kapacit</v>
      </c>
      <c r="E17" s="63"/>
      <c r="F17" s="64"/>
      <c r="G17" s="59">
        <f>Rekapitulace!I21</f>
        <v>0</v>
      </c>
    </row>
    <row r="18" spans="1:7" ht="15.9" customHeight="1">
      <c r="A18" s="65" t="s">
        <v>27</v>
      </c>
      <c r="B18" s="66" t="s">
        <v>28</v>
      </c>
      <c r="C18" s="59">
        <f>Dodavka</f>
        <v>0</v>
      </c>
      <c r="D18" s="9" t="str">
        <f>Rekapitulace!A22</f>
        <v>Mimostaveništní doprava</v>
      </c>
      <c r="E18" s="63"/>
      <c r="F18" s="64"/>
      <c r="G18" s="59">
        <f>Rekapitulace!I22</f>
        <v>0</v>
      </c>
    </row>
    <row r="19" spans="1:7" ht="15.9" customHeight="1">
      <c r="A19" s="67" t="s">
        <v>29</v>
      </c>
      <c r="B19" s="58"/>
      <c r="C19" s="59">
        <f>SUM(C15:C18)</f>
        <v>0</v>
      </c>
      <c r="D19" s="9" t="str">
        <f>Rekapitulace!A23</f>
        <v>Zařízení staveniště</v>
      </c>
      <c r="E19" s="63"/>
      <c r="F19" s="64"/>
      <c r="G19" s="59">
        <f>Rekapitulace!I23</f>
        <v>0</v>
      </c>
    </row>
    <row r="20" spans="1:7" ht="15.9" customHeight="1">
      <c r="A20" s="67"/>
      <c r="B20" s="58"/>
      <c r="C20" s="59"/>
      <c r="D20" s="9" t="str">
        <f>Rekapitulace!A24</f>
        <v>Provoz investora</v>
      </c>
      <c r="E20" s="63"/>
      <c r="F20" s="64"/>
      <c r="G20" s="59">
        <f>Rekapitulace!I24</f>
        <v>0</v>
      </c>
    </row>
    <row r="21" spans="1:7" ht="15.9" customHeight="1">
      <c r="A21" s="67" t="s">
        <v>30</v>
      </c>
      <c r="B21" s="58"/>
      <c r="C21" s="59">
        <f>HZS</f>
        <v>0</v>
      </c>
      <c r="D21" s="9" t="str">
        <f>Rekapitulace!A25</f>
        <v>Kompletační činnost (IČD)</v>
      </c>
      <c r="E21" s="63"/>
      <c r="F21" s="64"/>
      <c r="G21" s="59">
        <f>Rekapitulace!I25</f>
        <v>0</v>
      </c>
    </row>
    <row r="22" spans="1:7" ht="15.9" customHeight="1">
      <c r="A22" s="68" t="s">
        <v>31</v>
      </c>
      <c r="B22" s="69"/>
      <c r="C22" s="59">
        <f>C19+C21</f>
        <v>0</v>
      </c>
      <c r="D22" s="9" t="s">
        <v>32</v>
      </c>
      <c r="E22" s="63"/>
      <c r="F22" s="64"/>
      <c r="G22" s="59">
        <f>G23-SUM(G15:G21)</f>
        <v>0</v>
      </c>
    </row>
    <row r="23" spans="1:7" ht="15.9" customHeight="1" thickBot="1">
      <c r="A23" s="70" t="s">
        <v>33</v>
      </c>
      <c r="B23" s="71"/>
      <c r="C23" s="72">
        <f>C22+G23</f>
        <v>0</v>
      </c>
      <c r="D23" s="73" t="s">
        <v>34</v>
      </c>
      <c r="E23" s="74"/>
      <c r="F23" s="75"/>
      <c r="G23" s="59">
        <f>VRN</f>
        <v>0</v>
      </c>
    </row>
    <row r="24" spans="1:7" ht="12.75">
      <c r="A24" s="76" t="s">
        <v>35</v>
      </c>
      <c r="B24" s="77"/>
      <c r="C24" s="78"/>
      <c r="D24" s="77" t="s">
        <v>36</v>
      </c>
      <c r="E24" s="77"/>
      <c r="F24" s="79" t="s">
        <v>37</v>
      </c>
      <c r="G24" s="80"/>
    </row>
    <row r="25" spans="1:7" ht="12.75">
      <c r="A25" s="68" t="s">
        <v>38</v>
      </c>
      <c r="B25" s="69"/>
      <c r="C25" s="81"/>
      <c r="D25" s="69" t="s">
        <v>38</v>
      </c>
      <c r="E25" s="82"/>
      <c r="F25" s="83" t="s">
        <v>38</v>
      </c>
      <c r="G25" s="84"/>
    </row>
    <row r="26" spans="1:7" ht="37.5" customHeight="1">
      <c r="A26" s="68" t="s">
        <v>39</v>
      </c>
      <c r="B26" s="85"/>
      <c r="C26" s="81"/>
      <c r="D26" s="69" t="s">
        <v>39</v>
      </c>
      <c r="E26" s="82"/>
      <c r="F26" s="83" t="s">
        <v>39</v>
      </c>
      <c r="G26" s="84"/>
    </row>
    <row r="27" spans="1:7" ht="12.75">
      <c r="A27" s="68"/>
      <c r="B27" s="86"/>
      <c r="C27" s="81"/>
      <c r="D27" s="69"/>
      <c r="E27" s="82"/>
      <c r="F27" s="83"/>
      <c r="G27" s="84"/>
    </row>
    <row r="28" spans="1:7" ht="12.75">
      <c r="A28" s="68" t="s">
        <v>40</v>
      </c>
      <c r="B28" s="69"/>
      <c r="C28" s="81"/>
      <c r="D28" s="83" t="s">
        <v>41</v>
      </c>
      <c r="E28" s="81"/>
      <c r="F28" s="87" t="s">
        <v>41</v>
      </c>
      <c r="G28" s="84"/>
    </row>
    <row r="29" spans="1:7" ht="69" customHeight="1">
      <c r="A29" s="68"/>
      <c r="B29" s="69"/>
      <c r="C29" s="88"/>
      <c r="D29" s="89"/>
      <c r="E29" s="88"/>
      <c r="F29" s="69"/>
      <c r="G29" s="84"/>
    </row>
    <row r="30" spans="1:7" ht="12.75">
      <c r="A30" s="90" t="s">
        <v>42</v>
      </c>
      <c r="B30" s="91"/>
      <c r="C30" s="92">
        <v>15</v>
      </c>
      <c r="D30" s="91" t="s">
        <v>43</v>
      </c>
      <c r="E30" s="93"/>
      <c r="F30" s="94">
        <f>C23-F32</f>
        <v>0</v>
      </c>
      <c r="G30" s="95"/>
    </row>
    <row r="31" spans="1:7" ht="12.75">
      <c r="A31" s="90" t="s">
        <v>44</v>
      </c>
      <c r="B31" s="91"/>
      <c r="C31" s="92">
        <f>SazbaDPH1</f>
        <v>15</v>
      </c>
      <c r="D31" s="91" t="s">
        <v>45</v>
      </c>
      <c r="E31" s="93"/>
      <c r="F31" s="94">
        <f>ROUND(PRODUCT(F30,C31/100),0)</f>
        <v>0</v>
      </c>
      <c r="G31" s="95"/>
    </row>
    <row r="32" spans="1:7" ht="12.75">
      <c r="A32" s="90" t="s">
        <v>42</v>
      </c>
      <c r="B32" s="91"/>
      <c r="C32" s="92">
        <v>0</v>
      </c>
      <c r="D32" s="91" t="s">
        <v>45</v>
      </c>
      <c r="E32" s="93"/>
      <c r="F32" s="94">
        <v>0</v>
      </c>
      <c r="G32" s="95"/>
    </row>
    <row r="33" spans="1:7" ht="12.75">
      <c r="A33" s="90" t="s">
        <v>44</v>
      </c>
      <c r="B33" s="96"/>
      <c r="C33" s="97">
        <f>SazbaDPH2</f>
        <v>0</v>
      </c>
      <c r="D33" s="91" t="s">
        <v>45</v>
      </c>
      <c r="E33" s="64"/>
      <c r="F33" s="94">
        <f>ROUND(PRODUCT(F32,C33/100),0)</f>
        <v>0</v>
      </c>
      <c r="G33" s="95"/>
    </row>
    <row r="34" spans="1:7" s="103" customFormat="1" ht="19.5" customHeight="1" thickBot="1">
      <c r="A34" s="98" t="s">
        <v>46</v>
      </c>
      <c r="B34" s="99"/>
      <c r="C34" s="99"/>
      <c r="D34" s="99"/>
      <c r="E34" s="100"/>
      <c r="F34" s="101">
        <f>ROUND(SUM(F30:F33),0)</f>
        <v>0</v>
      </c>
      <c r="G34" s="102"/>
    </row>
    <row r="36" spans="1:8" ht="12.75">
      <c r="A36" s="104" t="s">
        <v>47</v>
      </c>
      <c r="B36" s="104"/>
      <c r="C36" s="104"/>
      <c r="D36" s="104"/>
      <c r="E36" s="104"/>
      <c r="F36" s="104"/>
      <c r="G36" s="104"/>
      <c r="H36" t="s">
        <v>5</v>
      </c>
    </row>
    <row r="37" spans="1:8" ht="14.25" customHeight="1">
      <c r="A37" s="104"/>
      <c r="B37" s="105"/>
      <c r="C37" s="105"/>
      <c r="D37" s="105"/>
      <c r="E37" s="105"/>
      <c r="F37" s="105"/>
      <c r="G37" s="105"/>
      <c r="H37" t="s">
        <v>5</v>
      </c>
    </row>
    <row r="38" spans="1:8" ht="12.75" customHeight="1">
      <c r="A38" s="106"/>
      <c r="B38" s="105"/>
      <c r="C38" s="105"/>
      <c r="D38" s="105"/>
      <c r="E38" s="105"/>
      <c r="F38" s="105"/>
      <c r="G38" s="105"/>
      <c r="H38" t="s">
        <v>5</v>
      </c>
    </row>
    <row r="39" spans="1:8" ht="12.75">
      <c r="A39" s="106"/>
      <c r="B39" s="105"/>
      <c r="C39" s="105"/>
      <c r="D39" s="105"/>
      <c r="E39" s="105"/>
      <c r="F39" s="105"/>
      <c r="G39" s="105"/>
      <c r="H39" t="s">
        <v>5</v>
      </c>
    </row>
    <row r="40" spans="1:8" ht="12.75">
      <c r="A40" s="106"/>
      <c r="B40" s="105"/>
      <c r="C40" s="105"/>
      <c r="D40" s="105"/>
      <c r="E40" s="105"/>
      <c r="F40" s="105"/>
      <c r="G40" s="105"/>
      <c r="H40" t="s">
        <v>5</v>
      </c>
    </row>
    <row r="41" spans="1:8" ht="12.75">
      <c r="A41" s="106"/>
      <c r="B41" s="105"/>
      <c r="C41" s="105"/>
      <c r="D41" s="105"/>
      <c r="E41" s="105"/>
      <c r="F41" s="105"/>
      <c r="G41" s="105"/>
      <c r="H41" t="s">
        <v>5</v>
      </c>
    </row>
    <row r="42" spans="1:8" ht="12.75">
      <c r="A42" s="106"/>
      <c r="B42" s="105"/>
      <c r="C42" s="105"/>
      <c r="D42" s="105"/>
      <c r="E42" s="105"/>
      <c r="F42" s="105"/>
      <c r="G42" s="105"/>
      <c r="H42" t="s">
        <v>5</v>
      </c>
    </row>
    <row r="43" spans="1:8" ht="12.75">
      <c r="A43" s="106"/>
      <c r="B43" s="105"/>
      <c r="C43" s="105"/>
      <c r="D43" s="105"/>
      <c r="E43" s="105"/>
      <c r="F43" s="105"/>
      <c r="G43" s="105"/>
      <c r="H43" t="s">
        <v>5</v>
      </c>
    </row>
    <row r="44" spans="1:8" ht="12.75">
      <c r="A44" s="106"/>
      <c r="B44" s="105"/>
      <c r="C44" s="105"/>
      <c r="D44" s="105"/>
      <c r="E44" s="105"/>
      <c r="F44" s="105"/>
      <c r="G44" s="105"/>
      <c r="H44" t="s">
        <v>5</v>
      </c>
    </row>
    <row r="45" spans="1:8" ht="0.75" customHeight="1">
      <c r="A45" s="106"/>
      <c r="B45" s="105"/>
      <c r="C45" s="105"/>
      <c r="D45" s="105"/>
      <c r="E45" s="105"/>
      <c r="F45" s="105"/>
      <c r="G45" s="105"/>
      <c r="H45" t="s">
        <v>5</v>
      </c>
    </row>
    <row r="46" spans="2:7" ht="12.75">
      <c r="B46" s="107"/>
      <c r="C46" s="107"/>
      <c r="D46" s="107"/>
      <c r="E46" s="107"/>
      <c r="F46" s="107"/>
      <c r="G46" s="107"/>
    </row>
    <row r="47" spans="2:7" ht="12.75">
      <c r="B47" s="107"/>
      <c r="C47" s="107"/>
      <c r="D47" s="107"/>
      <c r="E47" s="107"/>
      <c r="F47" s="107"/>
      <c r="G47" s="107"/>
    </row>
    <row r="48" spans="2:7" ht="12.75">
      <c r="B48" s="107"/>
      <c r="C48" s="107"/>
      <c r="D48" s="107"/>
      <c r="E48" s="107"/>
      <c r="F48" s="107"/>
      <c r="G48" s="107"/>
    </row>
    <row r="49" spans="2:7" ht="12.75">
      <c r="B49" s="107"/>
      <c r="C49" s="107"/>
      <c r="D49" s="107"/>
      <c r="E49" s="107"/>
      <c r="F49" s="107"/>
      <c r="G49" s="107"/>
    </row>
    <row r="50" spans="2:7" ht="12.75">
      <c r="B50" s="107"/>
      <c r="C50" s="107"/>
      <c r="D50" s="107"/>
      <c r="E50" s="107"/>
      <c r="F50" s="107"/>
      <c r="G50" s="107"/>
    </row>
    <row r="51" spans="2:7" ht="12.75">
      <c r="B51" s="107"/>
      <c r="C51" s="107"/>
      <c r="D51" s="107"/>
      <c r="E51" s="107"/>
      <c r="F51" s="107"/>
      <c r="G51" s="107"/>
    </row>
    <row r="52" spans="2:7" ht="12.75">
      <c r="B52" s="107"/>
      <c r="C52" s="107"/>
      <c r="D52" s="107"/>
      <c r="E52" s="107"/>
      <c r="F52" s="107"/>
      <c r="G52" s="107"/>
    </row>
    <row r="53" spans="2:7" ht="12.75">
      <c r="B53" s="107"/>
      <c r="C53" s="107"/>
      <c r="D53" s="107"/>
      <c r="E53" s="107"/>
      <c r="F53" s="107"/>
      <c r="G53" s="107"/>
    </row>
    <row r="54" spans="2:7" ht="12.75">
      <c r="B54" s="107"/>
      <c r="C54" s="107"/>
      <c r="D54" s="107"/>
      <c r="E54" s="107"/>
      <c r="F54" s="107"/>
      <c r="G54" s="107"/>
    </row>
    <row r="55" spans="2:7" ht="12.75">
      <c r="B55" s="107"/>
      <c r="C55" s="107"/>
      <c r="D55" s="107"/>
      <c r="E55" s="107"/>
      <c r="F55" s="107"/>
      <c r="G55" s="107"/>
    </row>
  </sheetData>
  <mergeCells count="22"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  <mergeCell ref="F30:G30"/>
    <mergeCell ref="F31:G31"/>
    <mergeCell ref="F32:G32"/>
    <mergeCell ref="F33:G33"/>
    <mergeCell ref="F34:G34"/>
    <mergeCell ref="B37:G45"/>
    <mergeCell ref="C8:E8"/>
    <mergeCell ref="C9:E9"/>
    <mergeCell ref="C10:E10"/>
    <mergeCell ref="C11:E11"/>
    <mergeCell ref="C12:E12"/>
    <mergeCell ref="A23:B2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78"/>
  <sheetViews>
    <sheetView workbookViewId="0" topLeftCell="A1">
      <selection activeCell="H27" sqref="H27:I27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50390625" style="0" customWidth="1"/>
    <col min="4" max="4" width="15.875" style="0" customWidth="1"/>
    <col min="5" max="5" width="11.375" style="0" customWidth="1"/>
    <col min="6" max="6" width="10.875" style="0" customWidth="1"/>
    <col min="7" max="7" width="11.00390625" style="0" customWidth="1"/>
    <col min="8" max="8" width="11.125" style="0" customWidth="1"/>
    <col min="9" max="9" width="10.625" style="0" customWidth="1"/>
  </cols>
  <sheetData>
    <row r="1" spans="1:9" ht="13.8" thickTop="1">
      <c r="A1" s="108" t="s">
        <v>48</v>
      </c>
      <c r="B1" s="109"/>
      <c r="C1" s="110" t="str">
        <f>CONCATENATE(cislostavby," ",nazevstavby)</f>
        <v>2016 Jiné 2016</v>
      </c>
      <c r="D1" s="111"/>
      <c r="E1" s="112"/>
      <c r="F1" s="111"/>
      <c r="G1" s="113" t="s">
        <v>49</v>
      </c>
      <c r="H1" s="114" t="s">
        <v>80</v>
      </c>
      <c r="I1" s="115"/>
    </row>
    <row r="2" spans="1:9" ht="13.8" thickBot="1">
      <c r="A2" s="116" t="s">
        <v>50</v>
      </c>
      <c r="B2" s="117"/>
      <c r="C2" s="118" t="str">
        <f>CONCATENATE(cisloobjektu," ",nazevobjektu)</f>
        <v>5 Rekonstrukce elektroinstalace MŠ Svatováclavská</v>
      </c>
      <c r="D2" s="119"/>
      <c r="E2" s="120"/>
      <c r="F2" s="119"/>
      <c r="G2" s="121" t="s">
        <v>81</v>
      </c>
      <c r="H2" s="122"/>
      <c r="I2" s="123"/>
    </row>
    <row r="3" spans="1:9" ht="13.8" thickTop="1">
      <c r="A3" s="82"/>
      <c r="B3" s="82"/>
      <c r="C3" s="82"/>
      <c r="D3" s="82"/>
      <c r="E3" s="82"/>
      <c r="F3" s="69"/>
      <c r="G3" s="82"/>
      <c r="H3" s="82"/>
      <c r="I3" s="82"/>
    </row>
    <row r="4" spans="1:9" ht="19.5" customHeight="1">
      <c r="A4" s="124" t="s">
        <v>51</v>
      </c>
      <c r="B4" s="125"/>
      <c r="C4" s="125"/>
      <c r="D4" s="125"/>
      <c r="E4" s="126"/>
      <c r="F4" s="125"/>
      <c r="G4" s="125"/>
      <c r="H4" s="125"/>
      <c r="I4" s="125"/>
    </row>
    <row r="5" spans="1:9" ht="13.8" thickBot="1">
      <c r="A5" s="82"/>
      <c r="B5" s="82"/>
      <c r="C5" s="82"/>
      <c r="D5" s="82"/>
      <c r="E5" s="82"/>
      <c r="F5" s="82"/>
      <c r="G5" s="82"/>
      <c r="H5" s="82"/>
      <c r="I5" s="82"/>
    </row>
    <row r="6" spans="1:9" s="37" customFormat="1" ht="13.8" thickBot="1">
      <c r="A6" s="127"/>
      <c r="B6" s="128" t="s">
        <v>52</v>
      </c>
      <c r="C6" s="128"/>
      <c r="D6" s="129"/>
      <c r="E6" s="130" t="s">
        <v>53</v>
      </c>
      <c r="F6" s="131" t="s">
        <v>54</v>
      </c>
      <c r="G6" s="131" t="s">
        <v>55</v>
      </c>
      <c r="H6" s="131" t="s">
        <v>56</v>
      </c>
      <c r="I6" s="132" t="s">
        <v>30</v>
      </c>
    </row>
    <row r="7" spans="1:9" s="37" customFormat="1" ht="12.75">
      <c r="A7" s="231" t="str">
        <f>Položky!B7</f>
        <v>3</v>
      </c>
      <c r="B7" s="133" t="str">
        <f>Položky!C7</f>
        <v>Svislé a kompletní konstrukce</v>
      </c>
      <c r="C7" s="69"/>
      <c r="D7" s="134"/>
      <c r="E7" s="232">
        <f>Položky!BA11</f>
        <v>0</v>
      </c>
      <c r="F7" s="233">
        <f>Položky!BB11</f>
        <v>0</v>
      </c>
      <c r="G7" s="233">
        <f>Položky!BC11</f>
        <v>0</v>
      </c>
      <c r="H7" s="233">
        <f>Položky!BD11</f>
        <v>0</v>
      </c>
      <c r="I7" s="234">
        <f>Položky!BE11</f>
        <v>0</v>
      </c>
    </row>
    <row r="8" spans="1:9" s="37" customFormat="1" ht="12.75">
      <c r="A8" s="231" t="str">
        <f>Položky!B12</f>
        <v>4</v>
      </c>
      <c r="B8" s="133" t="str">
        <f>Položky!C12</f>
        <v>Vodorovné konstrukce</v>
      </c>
      <c r="C8" s="69"/>
      <c r="D8" s="134"/>
      <c r="E8" s="232">
        <f>Položky!BA15</f>
        <v>0</v>
      </c>
      <c r="F8" s="233">
        <f>Položky!BB15</f>
        <v>0</v>
      </c>
      <c r="G8" s="233">
        <f>Položky!BC15</f>
        <v>0</v>
      </c>
      <c r="H8" s="233">
        <f>Položky!BD15</f>
        <v>0</v>
      </c>
      <c r="I8" s="234">
        <f>Položky!BE15</f>
        <v>0</v>
      </c>
    </row>
    <row r="9" spans="1:9" s="37" customFormat="1" ht="12.75">
      <c r="A9" s="231" t="str">
        <f>Položky!B16</f>
        <v>61</v>
      </c>
      <c r="B9" s="133" t="str">
        <f>Položky!C16</f>
        <v>Upravy povrchů vnitřní</v>
      </c>
      <c r="C9" s="69"/>
      <c r="D9" s="134"/>
      <c r="E9" s="232">
        <f>Položky!BA21</f>
        <v>0</v>
      </c>
      <c r="F9" s="233">
        <f>Položky!BB21</f>
        <v>0</v>
      </c>
      <c r="G9" s="233">
        <f>Položky!BC21</f>
        <v>0</v>
      </c>
      <c r="H9" s="233">
        <f>Položky!BD21</f>
        <v>0</v>
      </c>
      <c r="I9" s="234">
        <f>Položky!BE21</f>
        <v>0</v>
      </c>
    </row>
    <row r="10" spans="1:9" s="37" customFormat="1" ht="12.75">
      <c r="A10" s="231" t="str">
        <f>Položky!B22</f>
        <v>97</v>
      </c>
      <c r="B10" s="133" t="str">
        <f>Položky!C22</f>
        <v>Prorážení otvorů</v>
      </c>
      <c r="C10" s="69"/>
      <c r="D10" s="134"/>
      <c r="E10" s="232">
        <f>Položky!BA53</f>
        <v>0</v>
      </c>
      <c r="F10" s="233">
        <f>Položky!BB53</f>
        <v>0</v>
      </c>
      <c r="G10" s="233">
        <f>Položky!BC53</f>
        <v>0</v>
      </c>
      <c r="H10" s="233">
        <f>Položky!BD53</f>
        <v>0</v>
      </c>
      <c r="I10" s="234">
        <f>Položky!BE53</f>
        <v>0</v>
      </c>
    </row>
    <row r="11" spans="1:9" s="37" customFormat="1" ht="12.75">
      <c r="A11" s="231" t="str">
        <f>Položky!B54</f>
        <v>99</v>
      </c>
      <c r="B11" s="133" t="str">
        <f>Položky!C54</f>
        <v>Staveništní přesun hmot</v>
      </c>
      <c r="C11" s="69"/>
      <c r="D11" s="134"/>
      <c r="E11" s="232">
        <f>Položky!BA56</f>
        <v>0</v>
      </c>
      <c r="F11" s="233">
        <f>Položky!BB56</f>
        <v>0</v>
      </c>
      <c r="G11" s="233">
        <f>Položky!BC56</f>
        <v>0</v>
      </c>
      <c r="H11" s="233">
        <f>Položky!BD56</f>
        <v>0</v>
      </c>
      <c r="I11" s="234">
        <f>Položky!BE56</f>
        <v>0</v>
      </c>
    </row>
    <row r="12" spans="1:9" s="37" customFormat="1" ht="12.75">
      <c r="A12" s="231" t="str">
        <f>Položky!B57</f>
        <v>784</v>
      </c>
      <c r="B12" s="133" t="str">
        <f>Položky!C57</f>
        <v>Malby</v>
      </c>
      <c r="C12" s="69"/>
      <c r="D12" s="134"/>
      <c r="E12" s="232">
        <f>Položky!BA61</f>
        <v>0</v>
      </c>
      <c r="F12" s="233">
        <f>Položky!BB61</f>
        <v>0</v>
      </c>
      <c r="G12" s="233">
        <f>Položky!BC61</f>
        <v>0</v>
      </c>
      <c r="H12" s="233">
        <f>Položky!BD61</f>
        <v>0</v>
      </c>
      <c r="I12" s="234">
        <f>Položky!BE61</f>
        <v>0</v>
      </c>
    </row>
    <row r="13" spans="1:9" s="37" customFormat="1" ht="13.8" thickBot="1">
      <c r="A13" s="231" t="str">
        <f>Položky!B62</f>
        <v>M21</v>
      </c>
      <c r="B13" s="133" t="str">
        <f>Položky!C62</f>
        <v>Elektromontáže</v>
      </c>
      <c r="C13" s="69"/>
      <c r="D13" s="134"/>
      <c r="E13" s="232">
        <f>Položky!BA306</f>
        <v>0</v>
      </c>
      <c r="F13" s="233">
        <f>Položky!BB306</f>
        <v>0</v>
      </c>
      <c r="G13" s="233">
        <f>Položky!BC306</f>
        <v>0</v>
      </c>
      <c r="H13" s="233">
        <f>Položky!BD306</f>
        <v>0</v>
      </c>
      <c r="I13" s="234">
        <f>Položky!BE306</f>
        <v>0</v>
      </c>
    </row>
    <row r="14" spans="1:9" s="141" customFormat="1" ht="13.8" thickBot="1">
      <c r="A14" s="135"/>
      <c r="B14" s="136" t="s">
        <v>57</v>
      </c>
      <c r="C14" s="136"/>
      <c r="D14" s="137"/>
      <c r="E14" s="138">
        <f>SUM(E7:E13)</f>
        <v>0</v>
      </c>
      <c r="F14" s="139">
        <f>SUM(F7:F13)</f>
        <v>0</v>
      </c>
      <c r="G14" s="139">
        <f>SUM(G7:G13)</f>
        <v>0</v>
      </c>
      <c r="H14" s="139">
        <f>SUM(H7:H13)</f>
        <v>0</v>
      </c>
      <c r="I14" s="140">
        <f>SUM(I7:I13)</f>
        <v>0</v>
      </c>
    </row>
    <row r="15" spans="1:9" ht="12.75">
      <c r="A15" s="69"/>
      <c r="B15" s="69"/>
      <c r="C15" s="69"/>
      <c r="D15" s="69"/>
      <c r="E15" s="69"/>
      <c r="F15" s="69"/>
      <c r="G15" s="69"/>
      <c r="H15" s="69"/>
      <c r="I15" s="69"/>
    </row>
    <row r="16" spans="1:57" ht="19.5" customHeight="1">
      <c r="A16" s="125" t="s">
        <v>58</v>
      </c>
      <c r="B16" s="125"/>
      <c r="C16" s="125"/>
      <c r="D16" s="125"/>
      <c r="E16" s="125"/>
      <c r="F16" s="125"/>
      <c r="G16" s="142"/>
      <c r="H16" s="125"/>
      <c r="I16" s="125"/>
      <c r="BA16" s="43"/>
      <c r="BB16" s="43"/>
      <c r="BC16" s="43"/>
      <c r="BD16" s="43"/>
      <c r="BE16" s="43"/>
    </row>
    <row r="17" spans="1:9" ht="13.8" thickBot="1">
      <c r="A17" s="82"/>
      <c r="B17" s="82"/>
      <c r="C17" s="82"/>
      <c r="D17" s="82"/>
      <c r="E17" s="82"/>
      <c r="F17" s="82"/>
      <c r="G17" s="82"/>
      <c r="H17" s="82"/>
      <c r="I17" s="82"/>
    </row>
    <row r="18" spans="1:9" ht="12.75">
      <c r="A18" s="76" t="s">
        <v>59</v>
      </c>
      <c r="B18" s="77"/>
      <c r="C18" s="77"/>
      <c r="D18" s="143"/>
      <c r="E18" s="144" t="s">
        <v>60</v>
      </c>
      <c r="F18" s="145" t="s">
        <v>61</v>
      </c>
      <c r="G18" s="146" t="s">
        <v>62</v>
      </c>
      <c r="H18" s="147"/>
      <c r="I18" s="148" t="s">
        <v>60</v>
      </c>
    </row>
    <row r="19" spans="1:53" ht="12.75">
      <c r="A19" s="67" t="s">
        <v>379</v>
      </c>
      <c r="B19" s="58"/>
      <c r="C19" s="58"/>
      <c r="D19" s="149"/>
      <c r="E19" s="150"/>
      <c r="F19" s="151"/>
      <c r="G19" s="152">
        <f>CHOOSE(BA19+1,HSV+PSV,HSV+PSV+Mont,HSV+PSV+Dodavka+Mont,HSV,PSV,Mont,Dodavka,Mont+Dodavka,0)</f>
        <v>0</v>
      </c>
      <c r="H19" s="153"/>
      <c r="I19" s="154">
        <f>E19+F19*G19/100</f>
        <v>0</v>
      </c>
      <c r="BA19">
        <v>0</v>
      </c>
    </row>
    <row r="20" spans="1:53" ht="12.75">
      <c r="A20" s="67" t="s">
        <v>380</v>
      </c>
      <c r="B20" s="58"/>
      <c r="C20" s="58"/>
      <c r="D20" s="149"/>
      <c r="E20" s="150"/>
      <c r="F20" s="151"/>
      <c r="G20" s="152">
        <f>CHOOSE(BA20+1,HSV+PSV,HSV+PSV+Mont,HSV+PSV+Dodavka+Mont,HSV,PSV,Mont,Dodavka,Mont+Dodavka,0)</f>
        <v>0</v>
      </c>
      <c r="H20" s="153"/>
      <c r="I20" s="154">
        <f>E20+F20*G20/100</f>
        <v>0</v>
      </c>
      <c r="BA20">
        <v>0</v>
      </c>
    </row>
    <row r="21" spans="1:53" ht="12.75">
      <c r="A21" s="67" t="s">
        <v>381</v>
      </c>
      <c r="B21" s="58"/>
      <c r="C21" s="58"/>
      <c r="D21" s="149"/>
      <c r="E21" s="150"/>
      <c r="F21" s="151"/>
      <c r="G21" s="152">
        <f>CHOOSE(BA21+1,HSV+PSV,HSV+PSV+Mont,HSV+PSV+Dodavka+Mont,HSV,PSV,Mont,Dodavka,Mont+Dodavka,0)</f>
        <v>0</v>
      </c>
      <c r="H21" s="153"/>
      <c r="I21" s="154">
        <f>E21+F21*G21/100</f>
        <v>0</v>
      </c>
      <c r="BA21">
        <v>0</v>
      </c>
    </row>
    <row r="22" spans="1:53" ht="12.75">
      <c r="A22" s="67" t="s">
        <v>382</v>
      </c>
      <c r="B22" s="58"/>
      <c r="C22" s="58"/>
      <c r="D22" s="149"/>
      <c r="E22" s="150"/>
      <c r="F22" s="151"/>
      <c r="G22" s="152">
        <f>CHOOSE(BA22+1,HSV+PSV,HSV+PSV+Mont,HSV+PSV+Dodavka+Mont,HSV,PSV,Mont,Dodavka,Mont+Dodavka,0)</f>
        <v>0</v>
      </c>
      <c r="H22" s="153"/>
      <c r="I22" s="154">
        <f>E22+F22*G22/100</f>
        <v>0</v>
      </c>
      <c r="BA22">
        <v>0</v>
      </c>
    </row>
    <row r="23" spans="1:53" ht="12.75">
      <c r="A23" s="67" t="s">
        <v>383</v>
      </c>
      <c r="B23" s="58"/>
      <c r="C23" s="58"/>
      <c r="D23" s="149"/>
      <c r="E23" s="150"/>
      <c r="F23" s="151"/>
      <c r="G23" s="152">
        <f>CHOOSE(BA23+1,HSV+PSV,HSV+PSV+Mont,HSV+PSV+Dodavka+Mont,HSV,PSV,Mont,Dodavka,Mont+Dodavka,0)</f>
        <v>0</v>
      </c>
      <c r="H23" s="153"/>
      <c r="I23" s="154">
        <f>E23+F23*G23/100</f>
        <v>0</v>
      </c>
      <c r="BA23">
        <v>1</v>
      </c>
    </row>
    <row r="24" spans="1:53" ht="12.75">
      <c r="A24" s="67" t="s">
        <v>384</v>
      </c>
      <c r="B24" s="58"/>
      <c r="C24" s="58"/>
      <c r="D24" s="149"/>
      <c r="E24" s="150"/>
      <c r="F24" s="151"/>
      <c r="G24" s="152">
        <f>CHOOSE(BA24+1,HSV+PSV,HSV+PSV+Mont,HSV+PSV+Dodavka+Mont,HSV,PSV,Mont,Dodavka,Mont+Dodavka,0)</f>
        <v>0</v>
      </c>
      <c r="H24" s="153"/>
      <c r="I24" s="154">
        <f>E24+F24*G24/100</f>
        <v>0</v>
      </c>
      <c r="BA24">
        <v>1</v>
      </c>
    </row>
    <row r="25" spans="1:53" ht="12.75">
      <c r="A25" s="67" t="s">
        <v>385</v>
      </c>
      <c r="B25" s="58"/>
      <c r="C25" s="58"/>
      <c r="D25" s="149"/>
      <c r="E25" s="150"/>
      <c r="F25" s="151"/>
      <c r="G25" s="152">
        <f>CHOOSE(BA25+1,HSV+PSV,HSV+PSV+Mont,HSV+PSV+Dodavka+Mont,HSV,PSV,Mont,Dodavka,Mont+Dodavka,0)</f>
        <v>0</v>
      </c>
      <c r="H25" s="153"/>
      <c r="I25" s="154">
        <f>E25+F25*G25/100</f>
        <v>0</v>
      </c>
      <c r="BA25">
        <v>2</v>
      </c>
    </row>
    <row r="26" spans="1:53" ht="12.75">
      <c r="A26" s="67" t="s">
        <v>386</v>
      </c>
      <c r="B26" s="58"/>
      <c r="C26" s="58"/>
      <c r="D26" s="149"/>
      <c r="E26" s="150"/>
      <c r="F26" s="151"/>
      <c r="G26" s="152">
        <f>CHOOSE(BA26+1,HSV+PSV,HSV+PSV+Mont,HSV+PSV+Dodavka+Mont,HSV,PSV,Mont,Dodavka,Mont+Dodavka,0)</f>
        <v>0</v>
      </c>
      <c r="H26" s="153"/>
      <c r="I26" s="154">
        <f>E26+F26*G26/100</f>
        <v>0</v>
      </c>
      <c r="BA26">
        <v>2</v>
      </c>
    </row>
    <row r="27" spans="1:9" ht="13.8" thickBot="1">
      <c r="A27" s="155"/>
      <c r="B27" s="156" t="s">
        <v>63</v>
      </c>
      <c r="C27" s="157"/>
      <c r="D27" s="158"/>
      <c r="E27" s="159"/>
      <c r="F27" s="160"/>
      <c r="G27" s="160"/>
      <c r="H27" s="161">
        <f>SUM(I19:I26)</f>
        <v>0</v>
      </c>
      <c r="I27" s="162"/>
    </row>
    <row r="29" spans="2:9" ht="12.75">
      <c r="B29" s="141"/>
      <c r="F29" s="163"/>
      <c r="G29" s="164"/>
      <c r="H29" s="164"/>
      <c r="I29" s="165"/>
    </row>
    <row r="30" spans="6:9" ht="12.75">
      <c r="F30" s="163"/>
      <c r="G30" s="164"/>
      <c r="H30" s="164"/>
      <c r="I30" s="165"/>
    </row>
    <row r="31" spans="6:9" ht="12.75">
      <c r="F31" s="163"/>
      <c r="G31" s="164"/>
      <c r="H31" s="164"/>
      <c r="I31" s="165"/>
    </row>
    <row r="32" spans="6:9" ht="12.75">
      <c r="F32" s="163"/>
      <c r="G32" s="164"/>
      <c r="H32" s="164"/>
      <c r="I32" s="165"/>
    </row>
    <row r="33" spans="6:9" ht="12.75">
      <c r="F33" s="163"/>
      <c r="G33" s="164"/>
      <c r="H33" s="164"/>
      <c r="I33" s="165"/>
    </row>
    <row r="34" spans="6:9" ht="12.75">
      <c r="F34" s="163"/>
      <c r="G34" s="164"/>
      <c r="H34" s="164"/>
      <c r="I34" s="165"/>
    </row>
    <row r="35" spans="6:9" ht="12.75">
      <c r="F35" s="163"/>
      <c r="G35" s="164"/>
      <c r="H35" s="164"/>
      <c r="I35" s="165"/>
    </row>
    <row r="36" spans="6:9" ht="12.75">
      <c r="F36" s="163"/>
      <c r="G36" s="164"/>
      <c r="H36" s="164"/>
      <c r="I36" s="165"/>
    </row>
    <row r="37" spans="6:9" ht="12.75">
      <c r="F37" s="163"/>
      <c r="G37" s="164"/>
      <c r="H37" s="164"/>
      <c r="I37" s="165"/>
    </row>
    <row r="38" spans="6:9" ht="12.75">
      <c r="F38" s="163"/>
      <c r="G38" s="164"/>
      <c r="H38" s="164"/>
      <c r="I38" s="165"/>
    </row>
    <row r="39" spans="6:9" ht="12.75">
      <c r="F39" s="163"/>
      <c r="G39" s="164"/>
      <c r="H39" s="164"/>
      <c r="I39" s="165"/>
    </row>
    <row r="40" spans="6:9" ht="12.75">
      <c r="F40" s="163"/>
      <c r="G40" s="164"/>
      <c r="H40" s="164"/>
      <c r="I40" s="165"/>
    </row>
    <row r="41" spans="6:9" ht="12.75">
      <c r="F41" s="163"/>
      <c r="G41" s="164"/>
      <c r="H41" s="164"/>
      <c r="I41" s="165"/>
    </row>
    <row r="42" spans="6:9" ht="12.75">
      <c r="F42" s="163"/>
      <c r="G42" s="164"/>
      <c r="H42" s="164"/>
      <c r="I42" s="165"/>
    </row>
    <row r="43" spans="6:9" ht="12.75">
      <c r="F43" s="163"/>
      <c r="G43" s="164"/>
      <c r="H43" s="164"/>
      <c r="I43" s="165"/>
    </row>
    <row r="44" spans="6:9" ht="12.75">
      <c r="F44" s="163"/>
      <c r="G44" s="164"/>
      <c r="H44" s="164"/>
      <c r="I44" s="165"/>
    </row>
    <row r="45" spans="6:9" ht="12.75">
      <c r="F45" s="163"/>
      <c r="G45" s="164"/>
      <c r="H45" s="164"/>
      <c r="I45" s="165"/>
    </row>
    <row r="46" spans="6:9" ht="12.75">
      <c r="F46" s="163"/>
      <c r="G46" s="164"/>
      <c r="H46" s="164"/>
      <c r="I46" s="165"/>
    </row>
    <row r="47" spans="6:9" ht="12.75">
      <c r="F47" s="163"/>
      <c r="G47" s="164"/>
      <c r="H47" s="164"/>
      <c r="I47" s="165"/>
    </row>
    <row r="48" spans="6:9" ht="12.75">
      <c r="F48" s="163"/>
      <c r="G48" s="164"/>
      <c r="H48" s="164"/>
      <c r="I48" s="165"/>
    </row>
    <row r="49" spans="6:9" ht="12.75">
      <c r="F49" s="163"/>
      <c r="G49" s="164"/>
      <c r="H49" s="164"/>
      <c r="I49" s="165"/>
    </row>
    <row r="50" spans="6:9" ht="12.75">
      <c r="F50" s="163"/>
      <c r="G50" s="164"/>
      <c r="H50" s="164"/>
      <c r="I50" s="165"/>
    </row>
    <row r="51" spans="6:9" ht="12.75">
      <c r="F51" s="163"/>
      <c r="G51" s="164"/>
      <c r="H51" s="164"/>
      <c r="I51" s="165"/>
    </row>
    <row r="52" spans="6:9" ht="12.75">
      <c r="F52" s="163"/>
      <c r="G52" s="164"/>
      <c r="H52" s="164"/>
      <c r="I52" s="165"/>
    </row>
    <row r="53" spans="6:9" ht="12.75">
      <c r="F53" s="163"/>
      <c r="G53" s="164"/>
      <c r="H53" s="164"/>
      <c r="I53" s="165"/>
    </row>
    <row r="54" spans="6:9" ht="12.75">
      <c r="F54" s="163"/>
      <c r="G54" s="164"/>
      <c r="H54" s="164"/>
      <c r="I54" s="165"/>
    </row>
    <row r="55" spans="6:9" ht="12.75">
      <c r="F55" s="163"/>
      <c r="G55" s="164"/>
      <c r="H55" s="164"/>
      <c r="I55" s="165"/>
    </row>
    <row r="56" spans="6:9" ht="12.75">
      <c r="F56" s="163"/>
      <c r="G56" s="164"/>
      <c r="H56" s="164"/>
      <c r="I56" s="165"/>
    </row>
    <row r="57" spans="6:9" ht="12.75">
      <c r="F57" s="163"/>
      <c r="G57" s="164"/>
      <c r="H57" s="164"/>
      <c r="I57" s="165"/>
    </row>
    <row r="58" spans="6:9" ht="12.75">
      <c r="F58" s="163"/>
      <c r="G58" s="164"/>
      <c r="H58" s="164"/>
      <c r="I58" s="165"/>
    </row>
    <row r="59" spans="6:9" ht="12.75">
      <c r="F59" s="163"/>
      <c r="G59" s="164"/>
      <c r="H59" s="164"/>
      <c r="I59" s="165"/>
    </row>
    <row r="60" spans="6:9" ht="12.75">
      <c r="F60" s="163"/>
      <c r="G60" s="164"/>
      <c r="H60" s="164"/>
      <c r="I60" s="165"/>
    </row>
    <row r="61" spans="6:9" ht="12.75">
      <c r="F61" s="163"/>
      <c r="G61" s="164"/>
      <c r="H61" s="164"/>
      <c r="I61" s="165"/>
    </row>
    <row r="62" spans="6:9" ht="12.75">
      <c r="F62" s="163"/>
      <c r="G62" s="164"/>
      <c r="H62" s="164"/>
      <c r="I62" s="165"/>
    </row>
    <row r="63" spans="6:9" ht="12.75">
      <c r="F63" s="163"/>
      <c r="G63" s="164"/>
      <c r="H63" s="164"/>
      <c r="I63" s="165"/>
    </row>
    <row r="64" spans="6:9" ht="12.75">
      <c r="F64" s="163"/>
      <c r="G64" s="164"/>
      <c r="H64" s="164"/>
      <c r="I64" s="165"/>
    </row>
    <row r="65" spans="6:9" ht="12.75">
      <c r="F65" s="163"/>
      <c r="G65" s="164"/>
      <c r="H65" s="164"/>
      <c r="I65" s="165"/>
    </row>
    <row r="66" spans="6:9" ht="12.75">
      <c r="F66" s="163"/>
      <c r="G66" s="164"/>
      <c r="H66" s="164"/>
      <c r="I66" s="165"/>
    </row>
    <row r="67" spans="6:9" ht="12.75">
      <c r="F67" s="163"/>
      <c r="G67" s="164"/>
      <c r="H67" s="164"/>
      <c r="I67" s="165"/>
    </row>
    <row r="68" spans="6:9" ht="12.75">
      <c r="F68" s="163"/>
      <c r="G68" s="164"/>
      <c r="H68" s="164"/>
      <c r="I68" s="165"/>
    </row>
    <row r="69" spans="6:9" ht="12.75">
      <c r="F69" s="163"/>
      <c r="G69" s="164"/>
      <c r="H69" s="164"/>
      <c r="I69" s="165"/>
    </row>
    <row r="70" spans="6:9" ht="12.75">
      <c r="F70" s="163"/>
      <c r="G70" s="164"/>
      <c r="H70" s="164"/>
      <c r="I70" s="165"/>
    </row>
    <row r="71" spans="6:9" ht="12.75">
      <c r="F71" s="163"/>
      <c r="G71" s="164"/>
      <c r="H71" s="164"/>
      <c r="I71" s="165"/>
    </row>
    <row r="72" spans="6:9" ht="12.75">
      <c r="F72" s="163"/>
      <c r="G72" s="164"/>
      <c r="H72" s="164"/>
      <c r="I72" s="165"/>
    </row>
    <row r="73" spans="6:9" ht="12.75">
      <c r="F73" s="163"/>
      <c r="G73" s="164"/>
      <c r="H73" s="164"/>
      <c r="I73" s="165"/>
    </row>
    <row r="74" spans="6:9" ht="12.75">
      <c r="F74" s="163"/>
      <c r="G74" s="164"/>
      <c r="H74" s="164"/>
      <c r="I74" s="165"/>
    </row>
    <row r="75" spans="6:9" ht="12.75">
      <c r="F75" s="163"/>
      <c r="G75" s="164"/>
      <c r="H75" s="164"/>
      <c r="I75" s="165"/>
    </row>
    <row r="76" spans="6:9" ht="12.75">
      <c r="F76" s="163"/>
      <c r="G76" s="164"/>
      <c r="H76" s="164"/>
      <c r="I76" s="165"/>
    </row>
    <row r="77" spans="6:9" ht="12.75">
      <c r="F77" s="163"/>
      <c r="G77" s="164"/>
      <c r="H77" s="164"/>
      <c r="I77" s="165"/>
    </row>
    <row r="78" spans="6:9" ht="12.75">
      <c r="F78" s="163"/>
      <c r="G78" s="164"/>
      <c r="H78" s="164"/>
      <c r="I78" s="165"/>
    </row>
  </sheetData>
  <mergeCells count="4">
    <mergeCell ref="A1:B1"/>
    <mergeCell ref="A2:B2"/>
    <mergeCell ref="G2:I2"/>
    <mergeCell ref="H27:I27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379"/>
  <sheetViews>
    <sheetView showGridLines="0" showZeros="0" workbookViewId="0" topLeftCell="A1">
      <selection activeCell="A306" sqref="A306:IV308"/>
    </sheetView>
  </sheetViews>
  <sheetFormatPr defaultColWidth="9.125" defaultRowHeight="12.75"/>
  <cols>
    <col min="1" max="1" width="4.50390625" style="167" customWidth="1"/>
    <col min="2" max="2" width="11.50390625" style="167" customWidth="1"/>
    <col min="3" max="3" width="40.50390625" style="167" customWidth="1"/>
    <col min="4" max="4" width="5.50390625" style="167" customWidth="1"/>
    <col min="5" max="5" width="8.50390625" style="225" customWidth="1"/>
    <col min="6" max="6" width="9.875" style="167" customWidth="1"/>
    <col min="7" max="7" width="13.875" style="167" customWidth="1"/>
    <col min="8" max="11" width="9.125" style="167" customWidth="1"/>
    <col min="12" max="12" width="75.25390625" style="167" customWidth="1"/>
    <col min="13" max="13" width="45.25390625" style="167" customWidth="1"/>
    <col min="14" max="16384" width="9.125" style="167" customWidth="1"/>
  </cols>
  <sheetData>
    <row r="1" spans="1:7" ht="15.6">
      <c r="A1" s="166" t="s">
        <v>75</v>
      </c>
      <c r="B1" s="166"/>
      <c r="C1" s="166"/>
      <c r="D1" s="166"/>
      <c r="E1" s="166"/>
      <c r="F1" s="166"/>
      <c r="G1" s="166"/>
    </row>
    <row r="2" spans="1:7" ht="14.25" customHeight="1" thickBot="1">
      <c r="A2" s="168"/>
      <c r="B2" s="169"/>
      <c r="C2" s="170"/>
      <c r="D2" s="170"/>
      <c r="E2" s="171"/>
      <c r="F2" s="170"/>
      <c r="G2" s="170"/>
    </row>
    <row r="3" spans="1:7" ht="13.8" thickTop="1">
      <c r="A3" s="108" t="s">
        <v>48</v>
      </c>
      <c r="B3" s="109"/>
      <c r="C3" s="110" t="str">
        <f>CONCATENATE(cislostavby," ",nazevstavby)</f>
        <v>2016 Jiné 2016</v>
      </c>
      <c r="D3" s="172"/>
      <c r="E3" s="173" t="s">
        <v>64</v>
      </c>
      <c r="F3" s="174" t="str">
        <f>Rekapitulace!H1</f>
        <v>250316</v>
      </c>
      <c r="G3" s="175"/>
    </row>
    <row r="4" spans="1:7" ht="13.8" thickBot="1">
      <c r="A4" s="176" t="s">
        <v>50</v>
      </c>
      <c r="B4" s="117"/>
      <c r="C4" s="118" t="str">
        <f>CONCATENATE(cisloobjektu," ",nazevobjektu)</f>
        <v>5 Rekonstrukce elektroinstalace MŠ Svatováclavská</v>
      </c>
      <c r="D4" s="177"/>
      <c r="E4" s="178" t="str">
        <f>Rekapitulace!G2</f>
        <v>Město Krnov-rekonstrukce el.instalace MŠ Svatovácl</v>
      </c>
      <c r="F4" s="179"/>
      <c r="G4" s="180"/>
    </row>
    <row r="5" spans="1:7" ht="13.8" thickTop="1">
      <c r="A5" s="181"/>
      <c r="B5" s="168"/>
      <c r="C5" s="168"/>
      <c r="D5" s="168"/>
      <c r="E5" s="182"/>
      <c r="F5" s="168"/>
      <c r="G5" s="183"/>
    </row>
    <row r="6" spans="1:7" ht="12.75">
      <c r="A6" s="184" t="s">
        <v>65</v>
      </c>
      <c r="B6" s="185" t="s">
        <v>66</v>
      </c>
      <c r="C6" s="185" t="s">
        <v>67</v>
      </c>
      <c r="D6" s="185" t="s">
        <v>68</v>
      </c>
      <c r="E6" s="186" t="s">
        <v>69</v>
      </c>
      <c r="F6" s="185" t="s">
        <v>70</v>
      </c>
      <c r="G6" s="187" t="s">
        <v>71</v>
      </c>
    </row>
    <row r="7" spans="1:15" ht="12.75">
      <c r="A7" s="188" t="s">
        <v>72</v>
      </c>
      <c r="B7" s="189" t="s">
        <v>82</v>
      </c>
      <c r="C7" s="190" t="s">
        <v>83</v>
      </c>
      <c r="D7" s="191"/>
      <c r="E7" s="192"/>
      <c r="F7" s="192"/>
      <c r="G7" s="193"/>
      <c r="H7" s="194"/>
      <c r="I7" s="194"/>
      <c r="O7" s="195">
        <v>1</v>
      </c>
    </row>
    <row r="8" spans="1:104" ht="12.75">
      <c r="A8" s="196">
        <v>1</v>
      </c>
      <c r="B8" s="197" t="s">
        <v>84</v>
      </c>
      <c r="C8" s="198" t="s">
        <v>85</v>
      </c>
      <c r="D8" s="199" t="s">
        <v>86</v>
      </c>
      <c r="E8" s="200">
        <v>12</v>
      </c>
      <c r="F8" s="200">
        <v>0</v>
      </c>
      <c r="G8" s="201">
        <f>E8*F8</f>
        <v>0</v>
      </c>
      <c r="O8" s="195">
        <v>2</v>
      </c>
      <c r="AA8" s="167">
        <v>1</v>
      </c>
      <c r="AB8" s="167">
        <v>1</v>
      </c>
      <c r="AC8" s="167">
        <v>1</v>
      </c>
      <c r="AZ8" s="167">
        <v>1</v>
      </c>
      <c r="BA8" s="167">
        <f>IF(AZ8=1,G8,0)</f>
        <v>0</v>
      </c>
      <c r="BB8" s="167">
        <f>IF(AZ8=2,G8,0)</f>
        <v>0</v>
      </c>
      <c r="BC8" s="167">
        <f>IF(AZ8=3,G8,0)</f>
        <v>0</v>
      </c>
      <c r="BD8" s="167">
        <f>IF(AZ8=4,G8,0)</f>
        <v>0</v>
      </c>
      <c r="BE8" s="167">
        <f>IF(AZ8=5,G8,0)</f>
        <v>0</v>
      </c>
      <c r="CA8" s="202">
        <v>1</v>
      </c>
      <c r="CB8" s="202">
        <v>1</v>
      </c>
      <c r="CZ8" s="167">
        <v>0.01469</v>
      </c>
    </row>
    <row r="9" spans="1:15" ht="12.75">
      <c r="A9" s="203"/>
      <c r="B9" s="204"/>
      <c r="C9" s="205" t="s">
        <v>87</v>
      </c>
      <c r="D9" s="206"/>
      <c r="E9" s="206"/>
      <c r="F9" s="206"/>
      <c r="G9" s="207"/>
      <c r="L9" s="208" t="s">
        <v>87</v>
      </c>
      <c r="O9" s="195">
        <v>3</v>
      </c>
    </row>
    <row r="10" spans="1:104" ht="12.75">
      <c r="A10" s="196">
        <v>2</v>
      </c>
      <c r="B10" s="197" t="s">
        <v>88</v>
      </c>
      <c r="C10" s="198" t="s">
        <v>89</v>
      </c>
      <c r="D10" s="199" t="s">
        <v>86</v>
      </c>
      <c r="E10" s="200">
        <v>3</v>
      </c>
      <c r="F10" s="200">
        <v>0</v>
      </c>
      <c r="G10" s="201">
        <f>E10*F10</f>
        <v>0</v>
      </c>
      <c r="O10" s="195">
        <v>2</v>
      </c>
      <c r="AA10" s="167">
        <v>1</v>
      </c>
      <c r="AB10" s="167">
        <v>1</v>
      </c>
      <c r="AC10" s="167">
        <v>1</v>
      </c>
      <c r="AZ10" s="167">
        <v>1</v>
      </c>
      <c r="BA10" s="167">
        <f>IF(AZ10=1,G10,0)</f>
        <v>0</v>
      </c>
      <c r="BB10" s="167">
        <f>IF(AZ10=2,G10,0)</f>
        <v>0</v>
      </c>
      <c r="BC10" s="167">
        <f>IF(AZ10=3,G10,0)</f>
        <v>0</v>
      </c>
      <c r="BD10" s="167">
        <f>IF(AZ10=4,G10,0)</f>
        <v>0</v>
      </c>
      <c r="BE10" s="167">
        <f>IF(AZ10=5,G10,0)</f>
        <v>0</v>
      </c>
      <c r="CA10" s="202">
        <v>1</v>
      </c>
      <c r="CB10" s="202">
        <v>1</v>
      </c>
      <c r="CZ10" s="167">
        <v>0.11034</v>
      </c>
    </row>
    <row r="11" spans="1:57" ht="12.75">
      <c r="A11" s="215"/>
      <c r="B11" s="216" t="s">
        <v>73</v>
      </c>
      <c r="C11" s="217" t="str">
        <f>CONCATENATE(B7," ",C7)</f>
        <v>3 Svislé a kompletní konstrukce</v>
      </c>
      <c r="D11" s="218"/>
      <c r="E11" s="219"/>
      <c r="F11" s="220"/>
      <c r="G11" s="221">
        <f>SUM(G7:G10)</f>
        <v>0</v>
      </c>
      <c r="O11" s="195">
        <v>4</v>
      </c>
      <c r="BA11" s="222">
        <f>SUM(BA7:BA10)</f>
        <v>0</v>
      </c>
      <c r="BB11" s="222">
        <f>SUM(BB7:BB10)</f>
        <v>0</v>
      </c>
      <c r="BC11" s="222">
        <f>SUM(BC7:BC10)</f>
        <v>0</v>
      </c>
      <c r="BD11" s="222">
        <f>SUM(BD7:BD10)</f>
        <v>0</v>
      </c>
      <c r="BE11" s="222">
        <f>SUM(BE7:BE10)</f>
        <v>0</v>
      </c>
    </row>
    <row r="12" spans="1:15" ht="12.75">
      <c r="A12" s="188" t="s">
        <v>72</v>
      </c>
      <c r="B12" s="189" t="s">
        <v>90</v>
      </c>
      <c r="C12" s="190" t="s">
        <v>91</v>
      </c>
      <c r="D12" s="191"/>
      <c r="E12" s="192"/>
      <c r="F12" s="192"/>
      <c r="G12" s="193"/>
      <c r="H12" s="194"/>
      <c r="I12" s="194"/>
      <c r="O12" s="195">
        <v>1</v>
      </c>
    </row>
    <row r="13" spans="1:104" ht="12.75">
      <c r="A13" s="196">
        <v>3</v>
      </c>
      <c r="B13" s="197" t="s">
        <v>92</v>
      </c>
      <c r="C13" s="198" t="s">
        <v>93</v>
      </c>
      <c r="D13" s="199" t="s">
        <v>86</v>
      </c>
      <c r="E13" s="200">
        <v>3</v>
      </c>
      <c r="F13" s="200">
        <v>0</v>
      </c>
      <c r="G13" s="201">
        <f>E13*F13</f>
        <v>0</v>
      </c>
      <c r="O13" s="195">
        <v>2</v>
      </c>
      <c r="AA13" s="167">
        <v>1</v>
      </c>
      <c r="AB13" s="167">
        <v>1</v>
      </c>
      <c r="AC13" s="167">
        <v>1</v>
      </c>
      <c r="AZ13" s="167">
        <v>1</v>
      </c>
      <c r="BA13" s="167">
        <f>IF(AZ13=1,G13,0)</f>
        <v>0</v>
      </c>
      <c r="BB13" s="167">
        <f>IF(AZ13=2,G13,0)</f>
        <v>0</v>
      </c>
      <c r="BC13" s="167">
        <f>IF(AZ13=3,G13,0)</f>
        <v>0</v>
      </c>
      <c r="BD13" s="167">
        <f>IF(AZ13=4,G13,0)</f>
        <v>0</v>
      </c>
      <c r="BE13" s="167">
        <f>IF(AZ13=5,G13,0)</f>
        <v>0</v>
      </c>
      <c r="CA13" s="202">
        <v>1</v>
      </c>
      <c r="CB13" s="202">
        <v>1</v>
      </c>
      <c r="CZ13" s="167">
        <v>0.0502</v>
      </c>
    </row>
    <row r="14" spans="1:15" ht="12.75">
      <c r="A14" s="203"/>
      <c r="B14" s="204"/>
      <c r="C14" s="205" t="s">
        <v>94</v>
      </c>
      <c r="D14" s="206"/>
      <c r="E14" s="206"/>
      <c r="F14" s="206"/>
      <c r="G14" s="207"/>
      <c r="L14" s="208" t="s">
        <v>94</v>
      </c>
      <c r="O14" s="195">
        <v>3</v>
      </c>
    </row>
    <row r="15" spans="1:57" ht="12.75">
      <c r="A15" s="215"/>
      <c r="B15" s="216" t="s">
        <v>73</v>
      </c>
      <c r="C15" s="217" t="str">
        <f>CONCATENATE(B12," ",C12)</f>
        <v>4 Vodorovné konstrukce</v>
      </c>
      <c r="D15" s="218"/>
      <c r="E15" s="219"/>
      <c r="F15" s="220"/>
      <c r="G15" s="221">
        <f>SUM(G12:G14)</f>
        <v>0</v>
      </c>
      <c r="O15" s="195">
        <v>4</v>
      </c>
      <c r="BA15" s="222">
        <f>SUM(BA12:BA14)</f>
        <v>0</v>
      </c>
      <c r="BB15" s="222">
        <f>SUM(BB12:BB14)</f>
        <v>0</v>
      </c>
      <c r="BC15" s="222">
        <f>SUM(BC12:BC14)</f>
        <v>0</v>
      </c>
      <c r="BD15" s="222">
        <f>SUM(BD12:BD14)</f>
        <v>0</v>
      </c>
      <c r="BE15" s="222">
        <f>SUM(BE12:BE14)</f>
        <v>0</v>
      </c>
    </row>
    <row r="16" spans="1:15" ht="12.75">
      <c r="A16" s="188" t="s">
        <v>72</v>
      </c>
      <c r="B16" s="189" t="s">
        <v>95</v>
      </c>
      <c r="C16" s="190" t="s">
        <v>96</v>
      </c>
      <c r="D16" s="191"/>
      <c r="E16" s="192"/>
      <c r="F16" s="192"/>
      <c r="G16" s="193"/>
      <c r="H16" s="194"/>
      <c r="I16" s="194"/>
      <c r="O16" s="195">
        <v>1</v>
      </c>
    </row>
    <row r="17" spans="1:104" ht="12.75">
      <c r="A17" s="196">
        <v>4</v>
      </c>
      <c r="B17" s="197" t="s">
        <v>97</v>
      </c>
      <c r="C17" s="198" t="s">
        <v>98</v>
      </c>
      <c r="D17" s="199" t="s">
        <v>99</v>
      </c>
      <c r="E17" s="200">
        <v>15</v>
      </c>
      <c r="F17" s="200">
        <v>0</v>
      </c>
      <c r="G17" s="201">
        <f>E17*F17</f>
        <v>0</v>
      </c>
      <c r="O17" s="195">
        <v>2</v>
      </c>
      <c r="AA17" s="167">
        <v>1</v>
      </c>
      <c r="AB17" s="167">
        <v>1</v>
      </c>
      <c r="AC17" s="167">
        <v>1</v>
      </c>
      <c r="AZ17" s="167">
        <v>1</v>
      </c>
      <c r="BA17" s="167">
        <f>IF(AZ17=1,G17,0)</f>
        <v>0</v>
      </c>
      <c r="BB17" s="167">
        <f>IF(AZ17=2,G17,0)</f>
        <v>0</v>
      </c>
      <c r="BC17" s="167">
        <f>IF(AZ17=3,G17,0)</f>
        <v>0</v>
      </c>
      <c r="BD17" s="167">
        <f>IF(AZ17=4,G17,0)</f>
        <v>0</v>
      </c>
      <c r="BE17" s="167">
        <f>IF(AZ17=5,G17,0)</f>
        <v>0</v>
      </c>
      <c r="CA17" s="202">
        <v>1</v>
      </c>
      <c r="CB17" s="202">
        <v>1</v>
      </c>
      <c r="CZ17" s="167">
        <v>0.10712</v>
      </c>
    </row>
    <row r="18" spans="1:15" ht="12.75">
      <c r="A18" s="203"/>
      <c r="B18" s="204"/>
      <c r="C18" s="205" t="s">
        <v>100</v>
      </c>
      <c r="D18" s="206"/>
      <c r="E18" s="206"/>
      <c r="F18" s="206"/>
      <c r="G18" s="207"/>
      <c r="L18" s="208" t="s">
        <v>100</v>
      </c>
      <c r="O18" s="195">
        <v>3</v>
      </c>
    </row>
    <row r="19" spans="1:104" ht="20.4">
      <c r="A19" s="196">
        <v>5</v>
      </c>
      <c r="B19" s="197" t="s">
        <v>101</v>
      </c>
      <c r="C19" s="198" t="s">
        <v>102</v>
      </c>
      <c r="D19" s="199" t="s">
        <v>99</v>
      </c>
      <c r="E19" s="200">
        <v>15</v>
      </c>
      <c r="F19" s="200">
        <v>0</v>
      </c>
      <c r="G19" s="201">
        <f>E19*F19</f>
        <v>0</v>
      </c>
      <c r="O19" s="195">
        <v>2</v>
      </c>
      <c r="AA19" s="167">
        <v>1</v>
      </c>
      <c r="AB19" s="167">
        <v>1</v>
      </c>
      <c r="AC19" s="167">
        <v>1</v>
      </c>
      <c r="AZ19" s="167">
        <v>1</v>
      </c>
      <c r="BA19" s="167">
        <f>IF(AZ19=1,G19,0)</f>
        <v>0</v>
      </c>
      <c r="BB19" s="167">
        <f>IF(AZ19=2,G19,0)</f>
        <v>0</v>
      </c>
      <c r="BC19" s="167">
        <f>IF(AZ19=3,G19,0)</f>
        <v>0</v>
      </c>
      <c r="BD19" s="167">
        <f>IF(AZ19=4,G19,0)</f>
        <v>0</v>
      </c>
      <c r="BE19" s="167">
        <f>IF(AZ19=5,G19,0)</f>
        <v>0</v>
      </c>
      <c r="CA19" s="202">
        <v>1</v>
      </c>
      <c r="CB19" s="202">
        <v>1</v>
      </c>
      <c r="CZ19" s="167">
        <v>0.0019</v>
      </c>
    </row>
    <row r="20" spans="1:15" ht="12.75">
      <c r="A20" s="203"/>
      <c r="B20" s="204"/>
      <c r="C20" s="205" t="s">
        <v>103</v>
      </c>
      <c r="D20" s="206"/>
      <c r="E20" s="206"/>
      <c r="F20" s="206"/>
      <c r="G20" s="207"/>
      <c r="L20" s="208" t="s">
        <v>103</v>
      </c>
      <c r="O20" s="195">
        <v>3</v>
      </c>
    </row>
    <row r="21" spans="1:57" ht="12.75">
      <c r="A21" s="215"/>
      <c r="B21" s="216" t="s">
        <v>73</v>
      </c>
      <c r="C21" s="217" t="str">
        <f>CONCATENATE(B16," ",C16)</f>
        <v>61 Upravy povrchů vnitřní</v>
      </c>
      <c r="D21" s="218"/>
      <c r="E21" s="219"/>
      <c r="F21" s="220"/>
      <c r="G21" s="221">
        <f>SUM(G16:G20)</f>
        <v>0</v>
      </c>
      <c r="O21" s="195">
        <v>4</v>
      </c>
      <c r="BA21" s="222">
        <f>SUM(BA16:BA20)</f>
        <v>0</v>
      </c>
      <c r="BB21" s="222">
        <f>SUM(BB16:BB20)</f>
        <v>0</v>
      </c>
      <c r="BC21" s="222">
        <f>SUM(BC16:BC20)</f>
        <v>0</v>
      </c>
      <c r="BD21" s="222">
        <f>SUM(BD16:BD20)</f>
        <v>0</v>
      </c>
      <c r="BE21" s="222">
        <f>SUM(BE16:BE20)</f>
        <v>0</v>
      </c>
    </row>
    <row r="22" spans="1:15" ht="12.75">
      <c r="A22" s="188" t="s">
        <v>72</v>
      </c>
      <c r="B22" s="189" t="s">
        <v>104</v>
      </c>
      <c r="C22" s="190" t="s">
        <v>105</v>
      </c>
      <c r="D22" s="191"/>
      <c r="E22" s="192"/>
      <c r="F22" s="192"/>
      <c r="G22" s="193"/>
      <c r="H22" s="194"/>
      <c r="I22" s="194"/>
      <c r="O22" s="195">
        <v>1</v>
      </c>
    </row>
    <row r="23" spans="1:104" ht="12.75">
      <c r="A23" s="196">
        <v>6</v>
      </c>
      <c r="B23" s="197" t="s">
        <v>106</v>
      </c>
      <c r="C23" s="198" t="s">
        <v>107</v>
      </c>
      <c r="D23" s="199" t="s">
        <v>86</v>
      </c>
      <c r="E23" s="200">
        <v>3</v>
      </c>
      <c r="F23" s="200">
        <v>0</v>
      </c>
      <c r="G23" s="201">
        <f>E23*F23</f>
        <v>0</v>
      </c>
      <c r="O23" s="195">
        <v>2</v>
      </c>
      <c r="AA23" s="167">
        <v>1</v>
      </c>
      <c r="AB23" s="167">
        <v>1</v>
      </c>
      <c r="AC23" s="167">
        <v>1</v>
      </c>
      <c r="AZ23" s="167">
        <v>1</v>
      </c>
      <c r="BA23" s="167">
        <f>IF(AZ23=1,G23,0)</f>
        <v>0</v>
      </c>
      <c r="BB23" s="167">
        <f>IF(AZ23=2,G23,0)</f>
        <v>0</v>
      </c>
      <c r="BC23" s="167">
        <f>IF(AZ23=3,G23,0)</f>
        <v>0</v>
      </c>
      <c r="BD23" s="167">
        <f>IF(AZ23=4,G23,0)</f>
        <v>0</v>
      </c>
      <c r="BE23" s="167">
        <f>IF(AZ23=5,G23,0)</f>
        <v>0</v>
      </c>
      <c r="CA23" s="202">
        <v>1</v>
      </c>
      <c r="CB23" s="202">
        <v>1</v>
      </c>
      <c r="CZ23" s="167">
        <v>0.00133</v>
      </c>
    </row>
    <row r="24" spans="1:15" ht="12.75">
      <c r="A24" s="203"/>
      <c r="B24" s="204"/>
      <c r="C24" s="205" t="s">
        <v>108</v>
      </c>
      <c r="D24" s="206"/>
      <c r="E24" s="206"/>
      <c r="F24" s="206"/>
      <c r="G24" s="207"/>
      <c r="L24" s="208" t="s">
        <v>108</v>
      </c>
      <c r="O24" s="195">
        <v>3</v>
      </c>
    </row>
    <row r="25" spans="1:104" ht="12.75">
      <c r="A25" s="196">
        <v>7</v>
      </c>
      <c r="B25" s="197" t="s">
        <v>109</v>
      </c>
      <c r="C25" s="198" t="s">
        <v>110</v>
      </c>
      <c r="D25" s="199" t="s">
        <v>86</v>
      </c>
      <c r="E25" s="200">
        <v>12</v>
      </c>
      <c r="F25" s="200">
        <v>0</v>
      </c>
      <c r="G25" s="201">
        <f>E25*F25</f>
        <v>0</v>
      </c>
      <c r="O25" s="195">
        <v>2</v>
      </c>
      <c r="AA25" s="167">
        <v>1</v>
      </c>
      <c r="AB25" s="167">
        <v>1</v>
      </c>
      <c r="AC25" s="167">
        <v>1</v>
      </c>
      <c r="AZ25" s="167">
        <v>1</v>
      </c>
      <c r="BA25" s="167">
        <f>IF(AZ25=1,G25,0)</f>
        <v>0</v>
      </c>
      <c r="BB25" s="167">
        <f>IF(AZ25=2,G25,0)</f>
        <v>0</v>
      </c>
      <c r="BC25" s="167">
        <f>IF(AZ25=3,G25,0)</f>
        <v>0</v>
      </c>
      <c r="BD25" s="167">
        <f>IF(AZ25=4,G25,0)</f>
        <v>0</v>
      </c>
      <c r="BE25" s="167">
        <f>IF(AZ25=5,G25,0)</f>
        <v>0</v>
      </c>
      <c r="CA25" s="202">
        <v>1</v>
      </c>
      <c r="CB25" s="202">
        <v>1</v>
      </c>
      <c r="CZ25" s="167">
        <v>0.00133</v>
      </c>
    </row>
    <row r="26" spans="1:15" ht="12.75">
      <c r="A26" s="203"/>
      <c r="B26" s="204"/>
      <c r="C26" s="205" t="s">
        <v>108</v>
      </c>
      <c r="D26" s="206"/>
      <c r="E26" s="206"/>
      <c r="F26" s="206"/>
      <c r="G26" s="207"/>
      <c r="L26" s="208" t="s">
        <v>108</v>
      </c>
      <c r="O26" s="195">
        <v>3</v>
      </c>
    </row>
    <row r="27" spans="1:104" ht="12.75">
      <c r="A27" s="196">
        <v>8</v>
      </c>
      <c r="B27" s="197" t="s">
        <v>111</v>
      </c>
      <c r="C27" s="198" t="s">
        <v>112</v>
      </c>
      <c r="D27" s="199" t="s">
        <v>86</v>
      </c>
      <c r="E27" s="200">
        <v>3</v>
      </c>
      <c r="F27" s="200">
        <v>0</v>
      </c>
      <c r="G27" s="201">
        <f>E27*F27</f>
        <v>0</v>
      </c>
      <c r="O27" s="195">
        <v>2</v>
      </c>
      <c r="AA27" s="167">
        <v>1</v>
      </c>
      <c r="AB27" s="167">
        <v>1</v>
      </c>
      <c r="AC27" s="167">
        <v>1</v>
      </c>
      <c r="AZ27" s="167">
        <v>1</v>
      </c>
      <c r="BA27" s="167">
        <f>IF(AZ27=1,G27,0)</f>
        <v>0</v>
      </c>
      <c r="BB27" s="167">
        <f>IF(AZ27=2,G27,0)</f>
        <v>0</v>
      </c>
      <c r="BC27" s="167">
        <f>IF(AZ27=3,G27,0)</f>
        <v>0</v>
      </c>
      <c r="BD27" s="167">
        <f>IF(AZ27=4,G27,0)</f>
        <v>0</v>
      </c>
      <c r="BE27" s="167">
        <f>IF(AZ27=5,G27,0)</f>
        <v>0</v>
      </c>
      <c r="CA27" s="202">
        <v>1</v>
      </c>
      <c r="CB27" s="202">
        <v>1</v>
      </c>
      <c r="CZ27" s="167">
        <v>0</v>
      </c>
    </row>
    <row r="28" spans="1:15" ht="12.75">
      <c r="A28" s="203"/>
      <c r="B28" s="204"/>
      <c r="C28" s="205" t="s">
        <v>108</v>
      </c>
      <c r="D28" s="206"/>
      <c r="E28" s="206"/>
      <c r="F28" s="206"/>
      <c r="G28" s="207"/>
      <c r="L28" s="208" t="s">
        <v>108</v>
      </c>
      <c r="O28" s="195">
        <v>3</v>
      </c>
    </row>
    <row r="29" spans="1:104" ht="12.75">
      <c r="A29" s="196">
        <v>9</v>
      </c>
      <c r="B29" s="197" t="s">
        <v>113</v>
      </c>
      <c r="C29" s="198" t="s">
        <v>114</v>
      </c>
      <c r="D29" s="199" t="s">
        <v>86</v>
      </c>
      <c r="E29" s="200">
        <v>162</v>
      </c>
      <c r="F29" s="200">
        <v>0</v>
      </c>
      <c r="G29" s="201">
        <f>E29*F29</f>
        <v>0</v>
      </c>
      <c r="O29" s="195">
        <v>2</v>
      </c>
      <c r="AA29" s="167">
        <v>1</v>
      </c>
      <c r="AB29" s="167">
        <v>1</v>
      </c>
      <c r="AC29" s="167">
        <v>1</v>
      </c>
      <c r="AZ29" s="167">
        <v>1</v>
      </c>
      <c r="BA29" s="167">
        <f>IF(AZ29=1,G29,0)</f>
        <v>0</v>
      </c>
      <c r="BB29" s="167">
        <f>IF(AZ29=2,G29,0)</f>
        <v>0</v>
      </c>
      <c r="BC29" s="167">
        <f>IF(AZ29=3,G29,0)</f>
        <v>0</v>
      </c>
      <c r="BD29" s="167">
        <f>IF(AZ29=4,G29,0)</f>
        <v>0</v>
      </c>
      <c r="BE29" s="167">
        <f>IF(AZ29=5,G29,0)</f>
        <v>0</v>
      </c>
      <c r="CA29" s="202">
        <v>1</v>
      </c>
      <c r="CB29" s="202">
        <v>1</v>
      </c>
      <c r="CZ29" s="167">
        <v>0.0009</v>
      </c>
    </row>
    <row r="30" spans="1:15" ht="12.75">
      <c r="A30" s="203"/>
      <c r="B30" s="204"/>
      <c r="C30" s="205" t="s">
        <v>115</v>
      </c>
      <c r="D30" s="206"/>
      <c r="E30" s="206"/>
      <c r="F30" s="206"/>
      <c r="G30" s="207"/>
      <c r="L30" s="208" t="s">
        <v>115</v>
      </c>
      <c r="O30" s="195">
        <v>3</v>
      </c>
    </row>
    <row r="31" spans="1:104" ht="12.75">
      <c r="A31" s="196">
        <v>10</v>
      </c>
      <c r="B31" s="197" t="s">
        <v>116</v>
      </c>
      <c r="C31" s="198" t="s">
        <v>117</v>
      </c>
      <c r="D31" s="199" t="s">
        <v>118</v>
      </c>
      <c r="E31" s="200">
        <v>240</v>
      </c>
      <c r="F31" s="200">
        <v>0</v>
      </c>
      <c r="G31" s="201">
        <f>E31*F31</f>
        <v>0</v>
      </c>
      <c r="O31" s="195">
        <v>2</v>
      </c>
      <c r="AA31" s="167">
        <v>1</v>
      </c>
      <c r="AB31" s="167">
        <v>1</v>
      </c>
      <c r="AC31" s="167">
        <v>1</v>
      </c>
      <c r="AZ31" s="167">
        <v>1</v>
      </c>
      <c r="BA31" s="167">
        <f>IF(AZ31=1,G31,0)</f>
        <v>0</v>
      </c>
      <c r="BB31" s="167">
        <f>IF(AZ31=2,G31,0)</f>
        <v>0</v>
      </c>
      <c r="BC31" s="167">
        <f>IF(AZ31=3,G31,0)</f>
        <v>0</v>
      </c>
      <c r="BD31" s="167">
        <f>IF(AZ31=4,G31,0)</f>
        <v>0</v>
      </c>
      <c r="BE31" s="167">
        <f>IF(AZ31=5,G31,0)</f>
        <v>0</v>
      </c>
      <c r="CA31" s="202">
        <v>1</v>
      </c>
      <c r="CB31" s="202">
        <v>1</v>
      </c>
      <c r="CZ31" s="167">
        <v>0.00049</v>
      </c>
    </row>
    <row r="32" spans="1:15" ht="12.75">
      <c r="A32" s="203"/>
      <c r="B32" s="204"/>
      <c r="C32" s="205" t="s">
        <v>119</v>
      </c>
      <c r="D32" s="206"/>
      <c r="E32" s="206"/>
      <c r="F32" s="206"/>
      <c r="G32" s="207"/>
      <c r="L32" s="208" t="s">
        <v>119</v>
      </c>
      <c r="O32" s="195">
        <v>3</v>
      </c>
    </row>
    <row r="33" spans="1:15" ht="12.75">
      <c r="A33" s="203"/>
      <c r="B33" s="209"/>
      <c r="C33" s="210" t="s">
        <v>120</v>
      </c>
      <c r="D33" s="211"/>
      <c r="E33" s="212">
        <v>50</v>
      </c>
      <c r="F33" s="213"/>
      <c r="G33" s="214"/>
      <c r="M33" s="208" t="s">
        <v>120</v>
      </c>
      <c r="O33" s="195"/>
    </row>
    <row r="34" spans="1:15" ht="12.75">
      <c r="A34" s="203"/>
      <c r="B34" s="209"/>
      <c r="C34" s="210" t="s">
        <v>121</v>
      </c>
      <c r="D34" s="211"/>
      <c r="E34" s="212">
        <v>70</v>
      </c>
      <c r="F34" s="213"/>
      <c r="G34" s="214"/>
      <c r="M34" s="208" t="s">
        <v>121</v>
      </c>
      <c r="O34" s="195"/>
    </row>
    <row r="35" spans="1:15" ht="12.75">
      <c r="A35" s="203"/>
      <c r="B35" s="209"/>
      <c r="C35" s="210" t="s">
        <v>122</v>
      </c>
      <c r="D35" s="211"/>
      <c r="E35" s="212">
        <v>70</v>
      </c>
      <c r="F35" s="213"/>
      <c r="G35" s="214"/>
      <c r="M35" s="208" t="s">
        <v>122</v>
      </c>
      <c r="O35" s="195"/>
    </row>
    <row r="36" spans="1:15" ht="12.75">
      <c r="A36" s="203"/>
      <c r="B36" s="209"/>
      <c r="C36" s="210" t="s">
        <v>123</v>
      </c>
      <c r="D36" s="211"/>
      <c r="E36" s="212">
        <v>50</v>
      </c>
      <c r="F36" s="213"/>
      <c r="G36" s="214"/>
      <c r="M36" s="208" t="s">
        <v>123</v>
      </c>
      <c r="O36" s="195"/>
    </row>
    <row r="37" spans="1:104" ht="12.75">
      <c r="A37" s="196">
        <v>11</v>
      </c>
      <c r="B37" s="197" t="s">
        <v>124</v>
      </c>
      <c r="C37" s="198" t="s">
        <v>125</v>
      </c>
      <c r="D37" s="199" t="s">
        <v>118</v>
      </c>
      <c r="E37" s="200">
        <v>47</v>
      </c>
      <c r="F37" s="200">
        <v>0</v>
      </c>
      <c r="G37" s="201">
        <f>E37*F37</f>
        <v>0</v>
      </c>
      <c r="O37" s="195">
        <v>2</v>
      </c>
      <c r="AA37" s="167">
        <v>1</v>
      </c>
      <c r="AB37" s="167">
        <v>1</v>
      </c>
      <c r="AC37" s="167">
        <v>1</v>
      </c>
      <c r="AZ37" s="167">
        <v>1</v>
      </c>
      <c r="BA37" s="167">
        <f>IF(AZ37=1,G37,0)</f>
        <v>0</v>
      </c>
      <c r="BB37" s="167">
        <f>IF(AZ37=2,G37,0)</f>
        <v>0</v>
      </c>
      <c r="BC37" s="167">
        <f>IF(AZ37=3,G37,0)</f>
        <v>0</v>
      </c>
      <c r="BD37" s="167">
        <f>IF(AZ37=4,G37,0)</f>
        <v>0</v>
      </c>
      <c r="BE37" s="167">
        <f>IF(AZ37=5,G37,0)</f>
        <v>0</v>
      </c>
      <c r="CA37" s="202">
        <v>1</v>
      </c>
      <c r="CB37" s="202">
        <v>1</v>
      </c>
      <c r="CZ37" s="167">
        <v>0.00049</v>
      </c>
    </row>
    <row r="38" spans="1:15" ht="12.75">
      <c r="A38" s="203"/>
      <c r="B38" s="204"/>
      <c r="C38" s="205" t="s">
        <v>126</v>
      </c>
      <c r="D38" s="206"/>
      <c r="E38" s="206"/>
      <c r="F38" s="206"/>
      <c r="G38" s="207"/>
      <c r="L38" s="208" t="s">
        <v>126</v>
      </c>
      <c r="O38" s="195">
        <v>3</v>
      </c>
    </row>
    <row r="39" spans="1:15" ht="12.75">
      <c r="A39" s="203"/>
      <c r="B39" s="209"/>
      <c r="C39" s="210" t="s">
        <v>127</v>
      </c>
      <c r="D39" s="211"/>
      <c r="E39" s="212">
        <v>15</v>
      </c>
      <c r="F39" s="213"/>
      <c r="G39" s="214"/>
      <c r="M39" s="208" t="s">
        <v>127</v>
      </c>
      <c r="O39" s="195"/>
    </row>
    <row r="40" spans="1:15" ht="12.75">
      <c r="A40" s="203"/>
      <c r="B40" s="209"/>
      <c r="C40" s="210" t="s">
        <v>128</v>
      </c>
      <c r="D40" s="211"/>
      <c r="E40" s="212">
        <v>12</v>
      </c>
      <c r="F40" s="213"/>
      <c r="G40" s="214"/>
      <c r="M40" s="208" t="s">
        <v>128</v>
      </c>
      <c r="O40" s="195"/>
    </row>
    <row r="41" spans="1:15" ht="12.75">
      <c r="A41" s="203"/>
      <c r="B41" s="209"/>
      <c r="C41" s="210" t="s">
        <v>129</v>
      </c>
      <c r="D41" s="211"/>
      <c r="E41" s="212">
        <v>12</v>
      </c>
      <c r="F41" s="213"/>
      <c r="G41" s="214"/>
      <c r="M41" s="208" t="s">
        <v>129</v>
      </c>
      <c r="O41" s="195"/>
    </row>
    <row r="42" spans="1:15" ht="12.75">
      <c r="A42" s="203"/>
      <c r="B42" s="209"/>
      <c r="C42" s="210" t="s">
        <v>130</v>
      </c>
      <c r="D42" s="211"/>
      <c r="E42" s="212">
        <v>8</v>
      </c>
      <c r="F42" s="213"/>
      <c r="G42" s="214"/>
      <c r="M42" s="208" t="s">
        <v>130</v>
      </c>
      <c r="O42" s="195"/>
    </row>
    <row r="43" spans="1:104" ht="12.75">
      <c r="A43" s="196">
        <v>12</v>
      </c>
      <c r="B43" s="197" t="s">
        <v>131</v>
      </c>
      <c r="C43" s="198" t="s">
        <v>132</v>
      </c>
      <c r="D43" s="199" t="s">
        <v>118</v>
      </c>
      <c r="E43" s="200">
        <v>30</v>
      </c>
      <c r="F43" s="200">
        <v>0</v>
      </c>
      <c r="G43" s="201">
        <f>E43*F43</f>
        <v>0</v>
      </c>
      <c r="O43" s="195">
        <v>2</v>
      </c>
      <c r="AA43" s="167">
        <v>1</v>
      </c>
      <c r="AB43" s="167">
        <v>1</v>
      </c>
      <c r="AC43" s="167">
        <v>1</v>
      </c>
      <c r="AZ43" s="167">
        <v>1</v>
      </c>
      <c r="BA43" s="167">
        <f>IF(AZ43=1,G43,0)</f>
        <v>0</v>
      </c>
      <c r="BB43" s="167">
        <f>IF(AZ43=2,G43,0)</f>
        <v>0</v>
      </c>
      <c r="BC43" s="167">
        <f>IF(AZ43=3,G43,0)</f>
        <v>0</v>
      </c>
      <c r="BD43" s="167">
        <f>IF(AZ43=4,G43,0)</f>
        <v>0</v>
      </c>
      <c r="BE43" s="167">
        <f>IF(AZ43=5,G43,0)</f>
        <v>0</v>
      </c>
      <c r="CA43" s="202">
        <v>1</v>
      </c>
      <c r="CB43" s="202">
        <v>1</v>
      </c>
      <c r="CZ43" s="167">
        <v>0.00049</v>
      </c>
    </row>
    <row r="44" spans="1:15" ht="12.75">
      <c r="A44" s="203"/>
      <c r="B44" s="204"/>
      <c r="C44" s="205" t="s">
        <v>133</v>
      </c>
      <c r="D44" s="206"/>
      <c r="E44" s="206"/>
      <c r="F44" s="206"/>
      <c r="G44" s="207"/>
      <c r="L44" s="208" t="s">
        <v>133</v>
      </c>
      <c r="O44" s="195">
        <v>3</v>
      </c>
    </row>
    <row r="45" spans="1:15" ht="12.75">
      <c r="A45" s="203"/>
      <c r="B45" s="209"/>
      <c r="C45" s="210" t="s">
        <v>134</v>
      </c>
      <c r="D45" s="211"/>
      <c r="E45" s="212">
        <v>10</v>
      </c>
      <c r="F45" s="213"/>
      <c r="G45" s="214"/>
      <c r="M45" s="208" t="s">
        <v>134</v>
      </c>
      <c r="O45" s="195"/>
    </row>
    <row r="46" spans="1:15" ht="12.75">
      <c r="A46" s="203"/>
      <c r="B46" s="209"/>
      <c r="C46" s="210" t="s">
        <v>135</v>
      </c>
      <c r="D46" s="211"/>
      <c r="E46" s="212">
        <v>10</v>
      </c>
      <c r="F46" s="213"/>
      <c r="G46" s="214"/>
      <c r="M46" s="208" t="s">
        <v>135</v>
      </c>
      <c r="O46" s="195"/>
    </row>
    <row r="47" spans="1:15" ht="12.75">
      <c r="A47" s="203"/>
      <c r="B47" s="209"/>
      <c r="C47" s="210" t="s">
        <v>136</v>
      </c>
      <c r="D47" s="211"/>
      <c r="E47" s="212">
        <v>10</v>
      </c>
      <c r="F47" s="213"/>
      <c r="G47" s="214"/>
      <c r="M47" s="208" t="s">
        <v>136</v>
      </c>
      <c r="O47" s="195"/>
    </row>
    <row r="48" spans="1:104" ht="12.75">
      <c r="A48" s="196">
        <v>13</v>
      </c>
      <c r="B48" s="197" t="s">
        <v>137</v>
      </c>
      <c r="C48" s="198" t="s">
        <v>138</v>
      </c>
      <c r="D48" s="199" t="s">
        <v>118</v>
      </c>
      <c r="E48" s="200">
        <v>50</v>
      </c>
      <c r="F48" s="200">
        <v>0</v>
      </c>
      <c r="G48" s="201">
        <f>E48*F48</f>
        <v>0</v>
      </c>
      <c r="O48" s="195">
        <v>2</v>
      </c>
      <c r="AA48" s="167">
        <v>1</v>
      </c>
      <c r="AB48" s="167">
        <v>1</v>
      </c>
      <c r="AC48" s="167">
        <v>1</v>
      </c>
      <c r="AZ48" s="167">
        <v>1</v>
      </c>
      <c r="BA48" s="167">
        <f>IF(AZ48=1,G48,0)</f>
        <v>0</v>
      </c>
      <c r="BB48" s="167">
        <f>IF(AZ48=2,G48,0)</f>
        <v>0</v>
      </c>
      <c r="BC48" s="167">
        <f>IF(AZ48=3,G48,0)</f>
        <v>0</v>
      </c>
      <c r="BD48" s="167">
        <f>IF(AZ48=4,G48,0)</f>
        <v>0</v>
      </c>
      <c r="BE48" s="167">
        <f>IF(AZ48=5,G48,0)</f>
        <v>0</v>
      </c>
      <c r="CA48" s="202">
        <v>1</v>
      </c>
      <c r="CB48" s="202">
        <v>1</v>
      </c>
      <c r="CZ48" s="167">
        <v>0.00049</v>
      </c>
    </row>
    <row r="49" spans="1:15" ht="12.75">
      <c r="A49" s="203"/>
      <c r="B49" s="204"/>
      <c r="C49" s="205" t="s">
        <v>108</v>
      </c>
      <c r="D49" s="206"/>
      <c r="E49" s="206"/>
      <c r="F49" s="206"/>
      <c r="G49" s="207"/>
      <c r="L49" s="208" t="s">
        <v>108</v>
      </c>
      <c r="O49" s="195">
        <v>3</v>
      </c>
    </row>
    <row r="50" spans="1:15" ht="12.75">
      <c r="A50" s="203"/>
      <c r="B50" s="209"/>
      <c r="C50" s="210" t="s">
        <v>139</v>
      </c>
      <c r="D50" s="211"/>
      <c r="E50" s="212">
        <v>20</v>
      </c>
      <c r="F50" s="213"/>
      <c r="G50" s="214"/>
      <c r="M50" s="208" t="s">
        <v>139</v>
      </c>
      <c r="O50" s="195"/>
    </row>
    <row r="51" spans="1:15" ht="12.75">
      <c r="A51" s="203"/>
      <c r="B51" s="209"/>
      <c r="C51" s="210" t="s">
        <v>140</v>
      </c>
      <c r="D51" s="211"/>
      <c r="E51" s="212">
        <v>20</v>
      </c>
      <c r="F51" s="213"/>
      <c r="G51" s="214"/>
      <c r="M51" s="208" t="s">
        <v>140</v>
      </c>
      <c r="O51" s="195"/>
    </row>
    <row r="52" spans="1:15" ht="12.75">
      <c r="A52" s="203"/>
      <c r="B52" s="209"/>
      <c r="C52" s="210" t="s">
        <v>136</v>
      </c>
      <c r="D52" s="211"/>
      <c r="E52" s="212">
        <v>10</v>
      </c>
      <c r="F52" s="213"/>
      <c r="G52" s="214"/>
      <c r="M52" s="208" t="s">
        <v>136</v>
      </c>
      <c r="O52" s="195"/>
    </row>
    <row r="53" spans="1:57" ht="12.75">
      <c r="A53" s="215"/>
      <c r="B53" s="216" t="s">
        <v>73</v>
      </c>
      <c r="C53" s="217" t="str">
        <f>CONCATENATE(B22," ",C22)</f>
        <v>97 Prorážení otvorů</v>
      </c>
      <c r="D53" s="218"/>
      <c r="E53" s="219"/>
      <c r="F53" s="220"/>
      <c r="G53" s="221">
        <f>SUM(G22:G52)</f>
        <v>0</v>
      </c>
      <c r="O53" s="195">
        <v>4</v>
      </c>
      <c r="BA53" s="222">
        <f>SUM(BA22:BA52)</f>
        <v>0</v>
      </c>
      <c r="BB53" s="222">
        <f>SUM(BB22:BB52)</f>
        <v>0</v>
      </c>
      <c r="BC53" s="222">
        <f>SUM(BC22:BC52)</f>
        <v>0</v>
      </c>
      <c r="BD53" s="222">
        <f>SUM(BD22:BD52)</f>
        <v>0</v>
      </c>
      <c r="BE53" s="222">
        <f>SUM(BE22:BE52)</f>
        <v>0</v>
      </c>
    </row>
    <row r="54" spans="1:15" ht="12.75">
      <c r="A54" s="188" t="s">
        <v>72</v>
      </c>
      <c r="B54" s="189" t="s">
        <v>141</v>
      </c>
      <c r="C54" s="190" t="s">
        <v>142</v>
      </c>
      <c r="D54" s="191"/>
      <c r="E54" s="192"/>
      <c r="F54" s="192"/>
      <c r="G54" s="193"/>
      <c r="H54" s="194"/>
      <c r="I54" s="194"/>
      <c r="O54" s="195">
        <v>1</v>
      </c>
    </row>
    <row r="55" spans="1:104" ht="12.75">
      <c r="A55" s="196">
        <v>14</v>
      </c>
      <c r="B55" s="197" t="s">
        <v>143</v>
      </c>
      <c r="C55" s="198" t="s">
        <v>144</v>
      </c>
      <c r="D55" s="199" t="s">
        <v>145</v>
      </c>
      <c r="E55" s="200">
        <v>2.63878</v>
      </c>
      <c r="F55" s="200">
        <v>0</v>
      </c>
      <c r="G55" s="201">
        <f>E55*F55</f>
        <v>0</v>
      </c>
      <c r="O55" s="195">
        <v>2</v>
      </c>
      <c r="AA55" s="167">
        <v>7</v>
      </c>
      <c r="AB55" s="167">
        <v>1</v>
      </c>
      <c r="AC55" s="167">
        <v>2</v>
      </c>
      <c r="AZ55" s="167">
        <v>1</v>
      </c>
      <c r="BA55" s="167">
        <f>IF(AZ55=1,G55,0)</f>
        <v>0</v>
      </c>
      <c r="BB55" s="167">
        <f>IF(AZ55=2,G55,0)</f>
        <v>0</v>
      </c>
      <c r="BC55" s="167">
        <f>IF(AZ55=3,G55,0)</f>
        <v>0</v>
      </c>
      <c r="BD55" s="167">
        <f>IF(AZ55=4,G55,0)</f>
        <v>0</v>
      </c>
      <c r="BE55" s="167">
        <f>IF(AZ55=5,G55,0)</f>
        <v>0</v>
      </c>
      <c r="CA55" s="202">
        <v>7</v>
      </c>
      <c r="CB55" s="202">
        <v>1</v>
      </c>
      <c r="CZ55" s="167">
        <v>0</v>
      </c>
    </row>
    <row r="56" spans="1:57" ht="12.75">
      <c r="A56" s="215"/>
      <c r="B56" s="216" t="s">
        <v>73</v>
      </c>
      <c r="C56" s="217" t="str">
        <f>CONCATENATE(B54," ",C54)</f>
        <v>99 Staveništní přesun hmot</v>
      </c>
      <c r="D56" s="218"/>
      <c r="E56" s="219"/>
      <c r="F56" s="220"/>
      <c r="G56" s="221">
        <f>SUM(G54:G55)</f>
        <v>0</v>
      </c>
      <c r="O56" s="195">
        <v>4</v>
      </c>
      <c r="BA56" s="222">
        <f>SUM(BA54:BA55)</f>
        <v>0</v>
      </c>
      <c r="BB56" s="222">
        <f>SUM(BB54:BB55)</f>
        <v>0</v>
      </c>
      <c r="BC56" s="222">
        <f>SUM(BC54:BC55)</f>
        <v>0</v>
      </c>
      <c r="BD56" s="222">
        <f>SUM(BD54:BD55)</f>
        <v>0</v>
      </c>
      <c r="BE56" s="222">
        <f>SUM(BE54:BE55)</f>
        <v>0</v>
      </c>
    </row>
    <row r="57" spans="1:15" ht="12.75">
      <c r="A57" s="188" t="s">
        <v>72</v>
      </c>
      <c r="B57" s="189" t="s">
        <v>146</v>
      </c>
      <c r="C57" s="190" t="s">
        <v>147</v>
      </c>
      <c r="D57" s="191"/>
      <c r="E57" s="192"/>
      <c r="F57" s="192"/>
      <c r="G57" s="193"/>
      <c r="H57" s="194"/>
      <c r="I57" s="194"/>
      <c r="O57" s="195">
        <v>1</v>
      </c>
    </row>
    <row r="58" spans="1:104" ht="12.75">
      <c r="A58" s="196">
        <v>15</v>
      </c>
      <c r="B58" s="197" t="s">
        <v>148</v>
      </c>
      <c r="C58" s="198" t="s">
        <v>149</v>
      </c>
      <c r="D58" s="199" t="s">
        <v>99</v>
      </c>
      <c r="E58" s="200">
        <v>15</v>
      </c>
      <c r="F58" s="200">
        <v>0</v>
      </c>
      <c r="G58" s="201">
        <f>E58*F58</f>
        <v>0</v>
      </c>
      <c r="O58" s="195">
        <v>2</v>
      </c>
      <c r="AA58" s="167">
        <v>1</v>
      </c>
      <c r="AB58" s="167">
        <v>7</v>
      </c>
      <c r="AC58" s="167">
        <v>7</v>
      </c>
      <c r="AZ58" s="167">
        <v>2</v>
      </c>
      <c r="BA58" s="167">
        <f>IF(AZ58=1,G58,0)</f>
        <v>0</v>
      </c>
      <c r="BB58" s="167">
        <f>IF(AZ58=2,G58,0)</f>
        <v>0</v>
      </c>
      <c r="BC58" s="167">
        <f>IF(AZ58=3,G58,0)</f>
        <v>0</v>
      </c>
      <c r="BD58" s="167">
        <f>IF(AZ58=4,G58,0)</f>
        <v>0</v>
      </c>
      <c r="BE58" s="167">
        <f>IF(AZ58=5,G58,0)</f>
        <v>0</v>
      </c>
      <c r="CA58" s="202">
        <v>1</v>
      </c>
      <c r="CB58" s="202">
        <v>7</v>
      </c>
      <c r="CZ58" s="167">
        <v>7E-05</v>
      </c>
    </row>
    <row r="59" spans="1:104" ht="12.75">
      <c r="A59" s="196">
        <v>16</v>
      </c>
      <c r="B59" s="197" t="s">
        <v>150</v>
      </c>
      <c r="C59" s="198" t="s">
        <v>151</v>
      </c>
      <c r="D59" s="199" t="s">
        <v>99</v>
      </c>
      <c r="E59" s="200">
        <v>1600</v>
      </c>
      <c r="F59" s="200">
        <v>0</v>
      </c>
      <c r="G59" s="201">
        <f>E59*F59</f>
        <v>0</v>
      </c>
      <c r="O59" s="195">
        <v>2</v>
      </c>
      <c r="AA59" s="167">
        <v>1</v>
      </c>
      <c r="AB59" s="167">
        <v>7</v>
      </c>
      <c r="AC59" s="167">
        <v>7</v>
      </c>
      <c r="AZ59" s="167">
        <v>2</v>
      </c>
      <c r="BA59" s="167">
        <f>IF(AZ59=1,G59,0)</f>
        <v>0</v>
      </c>
      <c r="BB59" s="167">
        <f>IF(AZ59=2,G59,0)</f>
        <v>0</v>
      </c>
      <c r="BC59" s="167">
        <f>IF(AZ59=3,G59,0)</f>
        <v>0</v>
      </c>
      <c r="BD59" s="167">
        <f>IF(AZ59=4,G59,0)</f>
        <v>0</v>
      </c>
      <c r="BE59" s="167">
        <f>IF(AZ59=5,G59,0)</f>
        <v>0</v>
      </c>
      <c r="CA59" s="202">
        <v>1</v>
      </c>
      <c r="CB59" s="202">
        <v>7</v>
      </c>
      <c r="CZ59" s="167">
        <v>0.00015</v>
      </c>
    </row>
    <row r="60" spans="1:104" ht="12.75">
      <c r="A60" s="196">
        <v>17</v>
      </c>
      <c r="B60" s="197" t="s">
        <v>152</v>
      </c>
      <c r="C60" s="198" t="s">
        <v>153</v>
      </c>
      <c r="D60" s="199" t="s">
        <v>99</v>
      </c>
      <c r="E60" s="200">
        <v>800</v>
      </c>
      <c r="F60" s="200">
        <v>0</v>
      </c>
      <c r="G60" s="201">
        <f>E60*F60</f>
        <v>0</v>
      </c>
      <c r="O60" s="195">
        <v>2</v>
      </c>
      <c r="AA60" s="167">
        <v>1</v>
      </c>
      <c r="AB60" s="167">
        <v>7</v>
      </c>
      <c r="AC60" s="167">
        <v>7</v>
      </c>
      <c r="AZ60" s="167">
        <v>2</v>
      </c>
      <c r="BA60" s="167">
        <f>IF(AZ60=1,G60,0)</f>
        <v>0</v>
      </c>
      <c r="BB60" s="167">
        <f>IF(AZ60=2,G60,0)</f>
        <v>0</v>
      </c>
      <c r="BC60" s="167">
        <f>IF(AZ60=3,G60,0)</f>
        <v>0</v>
      </c>
      <c r="BD60" s="167">
        <f>IF(AZ60=4,G60,0)</f>
        <v>0</v>
      </c>
      <c r="BE60" s="167">
        <f>IF(AZ60=5,G60,0)</f>
        <v>0</v>
      </c>
      <c r="CA60" s="202">
        <v>1</v>
      </c>
      <c r="CB60" s="202">
        <v>7</v>
      </c>
      <c r="CZ60" s="167">
        <v>0.00016</v>
      </c>
    </row>
    <row r="61" spans="1:57" ht="12.75">
      <c r="A61" s="215"/>
      <c r="B61" s="216" t="s">
        <v>73</v>
      </c>
      <c r="C61" s="217" t="str">
        <f>CONCATENATE(B57," ",C57)</f>
        <v>784 Malby</v>
      </c>
      <c r="D61" s="218"/>
      <c r="E61" s="219"/>
      <c r="F61" s="220"/>
      <c r="G61" s="221">
        <f>SUM(G57:G60)</f>
        <v>0</v>
      </c>
      <c r="O61" s="195">
        <v>4</v>
      </c>
      <c r="BA61" s="222">
        <f>SUM(BA57:BA60)</f>
        <v>0</v>
      </c>
      <c r="BB61" s="222">
        <f>SUM(BB57:BB60)</f>
        <v>0</v>
      </c>
      <c r="BC61" s="222">
        <f>SUM(BC57:BC60)</f>
        <v>0</v>
      </c>
      <c r="BD61" s="222">
        <f>SUM(BD57:BD60)</f>
        <v>0</v>
      </c>
      <c r="BE61" s="222">
        <f>SUM(BE57:BE60)</f>
        <v>0</v>
      </c>
    </row>
    <row r="62" spans="1:15" ht="12.75">
      <c r="A62" s="188" t="s">
        <v>72</v>
      </c>
      <c r="B62" s="189" t="s">
        <v>154</v>
      </c>
      <c r="C62" s="190" t="s">
        <v>155</v>
      </c>
      <c r="D62" s="191"/>
      <c r="E62" s="192"/>
      <c r="F62" s="192"/>
      <c r="G62" s="193"/>
      <c r="H62" s="194"/>
      <c r="I62" s="194"/>
      <c r="O62" s="195">
        <v>1</v>
      </c>
    </row>
    <row r="63" spans="1:104" ht="20.4">
      <c r="A63" s="196">
        <v>18</v>
      </c>
      <c r="B63" s="197" t="s">
        <v>156</v>
      </c>
      <c r="C63" s="198" t="s">
        <v>157</v>
      </c>
      <c r="D63" s="199" t="s">
        <v>118</v>
      </c>
      <c r="E63" s="200">
        <v>20</v>
      </c>
      <c r="F63" s="200">
        <v>0</v>
      </c>
      <c r="G63" s="201">
        <f>E63*F63</f>
        <v>0</v>
      </c>
      <c r="O63" s="195">
        <v>2</v>
      </c>
      <c r="AA63" s="167">
        <v>1</v>
      </c>
      <c r="AB63" s="167">
        <v>9</v>
      </c>
      <c r="AC63" s="167">
        <v>9</v>
      </c>
      <c r="AZ63" s="167">
        <v>4</v>
      </c>
      <c r="BA63" s="167">
        <f>IF(AZ63=1,G63,0)</f>
        <v>0</v>
      </c>
      <c r="BB63" s="167">
        <f>IF(AZ63=2,G63,0)</f>
        <v>0</v>
      </c>
      <c r="BC63" s="167">
        <f>IF(AZ63=3,G63,0)</f>
        <v>0</v>
      </c>
      <c r="BD63" s="167">
        <f>IF(AZ63=4,G63,0)</f>
        <v>0</v>
      </c>
      <c r="BE63" s="167">
        <f>IF(AZ63=5,G63,0)</f>
        <v>0</v>
      </c>
      <c r="CA63" s="202">
        <v>1</v>
      </c>
      <c r="CB63" s="202">
        <v>9</v>
      </c>
      <c r="CZ63" s="167">
        <v>4E-05</v>
      </c>
    </row>
    <row r="64" spans="1:15" ht="12.75">
      <c r="A64" s="203"/>
      <c r="B64" s="204"/>
      <c r="C64" s="205" t="s">
        <v>158</v>
      </c>
      <c r="D64" s="206"/>
      <c r="E64" s="206"/>
      <c r="F64" s="206"/>
      <c r="G64" s="207"/>
      <c r="L64" s="208" t="s">
        <v>158</v>
      </c>
      <c r="O64" s="195">
        <v>3</v>
      </c>
    </row>
    <row r="65" spans="1:104" ht="20.4">
      <c r="A65" s="196">
        <v>19</v>
      </c>
      <c r="B65" s="197" t="s">
        <v>159</v>
      </c>
      <c r="C65" s="198" t="s">
        <v>160</v>
      </c>
      <c r="D65" s="199" t="s">
        <v>118</v>
      </c>
      <c r="E65" s="200">
        <v>25</v>
      </c>
      <c r="F65" s="200">
        <v>0</v>
      </c>
      <c r="G65" s="201">
        <f>E65*F65</f>
        <v>0</v>
      </c>
      <c r="O65" s="195">
        <v>2</v>
      </c>
      <c r="AA65" s="167">
        <v>1</v>
      </c>
      <c r="AB65" s="167">
        <v>9</v>
      </c>
      <c r="AC65" s="167">
        <v>9</v>
      </c>
      <c r="AZ65" s="167">
        <v>4</v>
      </c>
      <c r="BA65" s="167">
        <f>IF(AZ65=1,G65,0)</f>
        <v>0</v>
      </c>
      <c r="BB65" s="167">
        <f>IF(AZ65=2,G65,0)</f>
        <v>0</v>
      </c>
      <c r="BC65" s="167">
        <f>IF(AZ65=3,G65,0)</f>
        <v>0</v>
      </c>
      <c r="BD65" s="167">
        <f>IF(AZ65=4,G65,0)</f>
        <v>0</v>
      </c>
      <c r="BE65" s="167">
        <f>IF(AZ65=5,G65,0)</f>
        <v>0</v>
      </c>
      <c r="CA65" s="202">
        <v>1</v>
      </c>
      <c r="CB65" s="202">
        <v>9</v>
      </c>
      <c r="CZ65" s="167">
        <v>0.00011</v>
      </c>
    </row>
    <row r="66" spans="1:15" ht="12.75">
      <c r="A66" s="203"/>
      <c r="B66" s="204"/>
      <c r="C66" s="205" t="s">
        <v>161</v>
      </c>
      <c r="D66" s="206"/>
      <c r="E66" s="206"/>
      <c r="F66" s="206"/>
      <c r="G66" s="207"/>
      <c r="L66" s="208" t="s">
        <v>161</v>
      </c>
      <c r="O66" s="195">
        <v>3</v>
      </c>
    </row>
    <row r="67" spans="1:104" ht="20.4">
      <c r="A67" s="196">
        <v>20</v>
      </c>
      <c r="B67" s="197" t="s">
        <v>162</v>
      </c>
      <c r="C67" s="198" t="s">
        <v>163</v>
      </c>
      <c r="D67" s="199" t="s">
        <v>118</v>
      </c>
      <c r="E67" s="200">
        <v>90</v>
      </c>
      <c r="F67" s="200">
        <v>0</v>
      </c>
      <c r="G67" s="201">
        <f>E67*F67</f>
        <v>0</v>
      </c>
      <c r="O67" s="195">
        <v>2</v>
      </c>
      <c r="AA67" s="167">
        <v>1</v>
      </c>
      <c r="AB67" s="167">
        <v>9</v>
      </c>
      <c r="AC67" s="167">
        <v>9</v>
      </c>
      <c r="AZ67" s="167">
        <v>4</v>
      </c>
      <c r="BA67" s="167">
        <f>IF(AZ67=1,G67,0)</f>
        <v>0</v>
      </c>
      <c r="BB67" s="167">
        <f>IF(AZ67=2,G67,0)</f>
        <v>0</v>
      </c>
      <c r="BC67" s="167">
        <f>IF(AZ67=3,G67,0)</f>
        <v>0</v>
      </c>
      <c r="BD67" s="167">
        <f>IF(AZ67=4,G67,0)</f>
        <v>0</v>
      </c>
      <c r="BE67" s="167">
        <f>IF(AZ67=5,G67,0)</f>
        <v>0</v>
      </c>
      <c r="CA67" s="202">
        <v>1</v>
      </c>
      <c r="CB67" s="202">
        <v>9</v>
      </c>
      <c r="CZ67" s="167">
        <v>8E-05</v>
      </c>
    </row>
    <row r="68" spans="1:15" ht="12.75">
      <c r="A68" s="203"/>
      <c r="B68" s="204"/>
      <c r="C68" s="205" t="s">
        <v>164</v>
      </c>
      <c r="D68" s="206"/>
      <c r="E68" s="206"/>
      <c r="F68" s="206"/>
      <c r="G68" s="207"/>
      <c r="L68" s="208" t="s">
        <v>164</v>
      </c>
      <c r="O68" s="195">
        <v>3</v>
      </c>
    </row>
    <row r="69" spans="1:15" ht="12.75">
      <c r="A69" s="203"/>
      <c r="B69" s="209"/>
      <c r="C69" s="210" t="s">
        <v>165</v>
      </c>
      <c r="D69" s="211"/>
      <c r="E69" s="212">
        <v>70</v>
      </c>
      <c r="F69" s="213"/>
      <c r="G69" s="214"/>
      <c r="M69" s="208" t="s">
        <v>165</v>
      </c>
      <c r="O69" s="195"/>
    </row>
    <row r="70" spans="1:15" ht="12.75">
      <c r="A70" s="203"/>
      <c r="B70" s="209"/>
      <c r="C70" s="210" t="s">
        <v>166</v>
      </c>
      <c r="D70" s="211"/>
      <c r="E70" s="212">
        <v>20</v>
      </c>
      <c r="F70" s="213"/>
      <c r="G70" s="214"/>
      <c r="M70" s="208" t="s">
        <v>166</v>
      </c>
      <c r="O70" s="195"/>
    </row>
    <row r="71" spans="1:104" ht="20.4">
      <c r="A71" s="196">
        <v>21</v>
      </c>
      <c r="B71" s="197" t="s">
        <v>167</v>
      </c>
      <c r="C71" s="198" t="s">
        <v>168</v>
      </c>
      <c r="D71" s="199" t="s">
        <v>86</v>
      </c>
      <c r="E71" s="200">
        <v>30</v>
      </c>
      <c r="F71" s="200">
        <v>0</v>
      </c>
      <c r="G71" s="201">
        <f>E71*F71</f>
        <v>0</v>
      </c>
      <c r="O71" s="195">
        <v>2</v>
      </c>
      <c r="AA71" s="167">
        <v>1</v>
      </c>
      <c r="AB71" s="167">
        <v>9</v>
      </c>
      <c r="AC71" s="167">
        <v>9</v>
      </c>
      <c r="AZ71" s="167">
        <v>4</v>
      </c>
      <c r="BA71" s="167">
        <f>IF(AZ71=1,G71,0)</f>
        <v>0</v>
      </c>
      <c r="BB71" s="167">
        <f>IF(AZ71=2,G71,0)</f>
        <v>0</v>
      </c>
      <c r="BC71" s="167">
        <f>IF(AZ71=3,G71,0)</f>
        <v>0</v>
      </c>
      <c r="BD71" s="167">
        <f>IF(AZ71=4,G71,0)</f>
        <v>0</v>
      </c>
      <c r="BE71" s="167">
        <f>IF(AZ71=5,G71,0)</f>
        <v>0</v>
      </c>
      <c r="CA71" s="202">
        <v>1</v>
      </c>
      <c r="CB71" s="202">
        <v>9</v>
      </c>
      <c r="CZ71" s="167">
        <v>4E-05</v>
      </c>
    </row>
    <row r="72" spans="1:15" ht="12.75">
      <c r="A72" s="203"/>
      <c r="B72" s="204"/>
      <c r="C72" s="205" t="s">
        <v>169</v>
      </c>
      <c r="D72" s="206"/>
      <c r="E72" s="206"/>
      <c r="F72" s="206"/>
      <c r="G72" s="207"/>
      <c r="L72" s="208" t="s">
        <v>169</v>
      </c>
      <c r="O72" s="195">
        <v>3</v>
      </c>
    </row>
    <row r="73" spans="1:15" ht="12.75">
      <c r="A73" s="203"/>
      <c r="B73" s="209"/>
      <c r="C73" s="210" t="s">
        <v>134</v>
      </c>
      <c r="D73" s="211"/>
      <c r="E73" s="212">
        <v>10</v>
      </c>
      <c r="F73" s="213"/>
      <c r="G73" s="214"/>
      <c r="M73" s="208" t="s">
        <v>134</v>
      </c>
      <c r="O73" s="195"/>
    </row>
    <row r="74" spans="1:15" ht="12.75">
      <c r="A74" s="203"/>
      <c r="B74" s="209"/>
      <c r="C74" s="210" t="s">
        <v>135</v>
      </c>
      <c r="D74" s="211"/>
      <c r="E74" s="212">
        <v>10</v>
      </c>
      <c r="F74" s="213"/>
      <c r="G74" s="214"/>
      <c r="M74" s="208" t="s">
        <v>135</v>
      </c>
      <c r="O74" s="195"/>
    </row>
    <row r="75" spans="1:15" ht="12.75">
      <c r="A75" s="203"/>
      <c r="B75" s="209"/>
      <c r="C75" s="210" t="s">
        <v>136</v>
      </c>
      <c r="D75" s="211"/>
      <c r="E75" s="212">
        <v>10</v>
      </c>
      <c r="F75" s="213"/>
      <c r="G75" s="214"/>
      <c r="M75" s="208" t="s">
        <v>136</v>
      </c>
      <c r="O75" s="195"/>
    </row>
    <row r="76" spans="1:104" ht="20.4">
      <c r="A76" s="196">
        <v>22</v>
      </c>
      <c r="B76" s="197" t="s">
        <v>170</v>
      </c>
      <c r="C76" s="198" t="s">
        <v>171</v>
      </c>
      <c r="D76" s="199" t="s">
        <v>86</v>
      </c>
      <c r="E76" s="200">
        <v>126</v>
      </c>
      <c r="F76" s="200">
        <v>0</v>
      </c>
      <c r="G76" s="201">
        <f>E76*F76</f>
        <v>0</v>
      </c>
      <c r="O76" s="195">
        <v>2</v>
      </c>
      <c r="AA76" s="167">
        <v>1</v>
      </c>
      <c r="AB76" s="167">
        <v>9</v>
      </c>
      <c r="AC76" s="167">
        <v>9</v>
      </c>
      <c r="AZ76" s="167">
        <v>4</v>
      </c>
      <c r="BA76" s="167">
        <f>IF(AZ76=1,G76,0)</f>
        <v>0</v>
      </c>
      <c r="BB76" s="167">
        <f>IF(AZ76=2,G76,0)</f>
        <v>0</v>
      </c>
      <c r="BC76" s="167">
        <f>IF(AZ76=3,G76,0)</f>
        <v>0</v>
      </c>
      <c r="BD76" s="167">
        <f>IF(AZ76=4,G76,0)</f>
        <v>0</v>
      </c>
      <c r="BE76" s="167">
        <f>IF(AZ76=5,G76,0)</f>
        <v>0</v>
      </c>
      <c r="CA76" s="202">
        <v>1</v>
      </c>
      <c r="CB76" s="202">
        <v>9</v>
      </c>
      <c r="CZ76" s="167">
        <v>3E-05</v>
      </c>
    </row>
    <row r="77" spans="1:15" ht="12.75">
      <c r="A77" s="203"/>
      <c r="B77" s="209"/>
      <c r="C77" s="210" t="s">
        <v>172</v>
      </c>
      <c r="D77" s="211"/>
      <c r="E77" s="212">
        <v>40</v>
      </c>
      <c r="F77" s="213"/>
      <c r="G77" s="214"/>
      <c r="M77" s="208" t="s">
        <v>172</v>
      </c>
      <c r="O77" s="195"/>
    </row>
    <row r="78" spans="1:15" ht="12.75">
      <c r="A78" s="203"/>
      <c r="B78" s="209"/>
      <c r="C78" s="210" t="s">
        <v>173</v>
      </c>
      <c r="D78" s="211"/>
      <c r="E78" s="212">
        <v>56</v>
      </c>
      <c r="F78" s="213"/>
      <c r="G78" s="214"/>
      <c r="M78" s="208" t="s">
        <v>173</v>
      </c>
      <c r="O78" s="195"/>
    </row>
    <row r="79" spans="1:15" ht="12.75">
      <c r="A79" s="203"/>
      <c r="B79" s="209"/>
      <c r="C79" s="210" t="s">
        <v>174</v>
      </c>
      <c r="D79" s="211"/>
      <c r="E79" s="212">
        <v>30</v>
      </c>
      <c r="F79" s="213"/>
      <c r="G79" s="214"/>
      <c r="M79" s="208" t="s">
        <v>174</v>
      </c>
      <c r="O79" s="195"/>
    </row>
    <row r="80" spans="1:104" ht="20.4">
      <c r="A80" s="196">
        <v>23</v>
      </c>
      <c r="B80" s="197" t="s">
        <v>175</v>
      </c>
      <c r="C80" s="198" t="s">
        <v>176</v>
      </c>
      <c r="D80" s="199" t="s">
        <v>86</v>
      </c>
      <c r="E80" s="200">
        <v>6</v>
      </c>
      <c r="F80" s="200">
        <v>0</v>
      </c>
      <c r="G80" s="201">
        <f>E80*F80</f>
        <v>0</v>
      </c>
      <c r="O80" s="195">
        <v>2</v>
      </c>
      <c r="AA80" s="167">
        <v>1</v>
      </c>
      <c r="AB80" s="167">
        <v>9</v>
      </c>
      <c r="AC80" s="167">
        <v>9</v>
      </c>
      <c r="AZ80" s="167">
        <v>4</v>
      </c>
      <c r="BA80" s="167">
        <f>IF(AZ80=1,G80,0)</f>
        <v>0</v>
      </c>
      <c r="BB80" s="167">
        <f>IF(AZ80=2,G80,0)</f>
        <v>0</v>
      </c>
      <c r="BC80" s="167">
        <f>IF(AZ80=3,G80,0)</f>
        <v>0</v>
      </c>
      <c r="BD80" s="167">
        <f>IF(AZ80=4,G80,0)</f>
        <v>0</v>
      </c>
      <c r="BE80" s="167">
        <f>IF(AZ80=5,G80,0)</f>
        <v>0</v>
      </c>
      <c r="CA80" s="202">
        <v>1</v>
      </c>
      <c r="CB80" s="202">
        <v>9</v>
      </c>
      <c r="CZ80" s="167">
        <v>3E-05</v>
      </c>
    </row>
    <row r="81" spans="1:15" ht="12.75">
      <c r="A81" s="203"/>
      <c r="B81" s="204"/>
      <c r="C81" s="205" t="s">
        <v>177</v>
      </c>
      <c r="D81" s="206"/>
      <c r="E81" s="206"/>
      <c r="F81" s="206"/>
      <c r="G81" s="207"/>
      <c r="L81" s="208" t="s">
        <v>177</v>
      </c>
      <c r="O81" s="195">
        <v>3</v>
      </c>
    </row>
    <row r="82" spans="1:15" ht="12.75">
      <c r="A82" s="203"/>
      <c r="B82" s="209"/>
      <c r="C82" s="210" t="s">
        <v>178</v>
      </c>
      <c r="D82" s="211"/>
      <c r="E82" s="212">
        <v>2</v>
      </c>
      <c r="F82" s="213"/>
      <c r="G82" s="214"/>
      <c r="M82" s="208" t="s">
        <v>178</v>
      </c>
      <c r="O82" s="195"/>
    </row>
    <row r="83" spans="1:15" ht="12.75">
      <c r="A83" s="203"/>
      <c r="B83" s="209"/>
      <c r="C83" s="210" t="s">
        <v>179</v>
      </c>
      <c r="D83" s="211"/>
      <c r="E83" s="212">
        <v>2</v>
      </c>
      <c r="F83" s="213"/>
      <c r="G83" s="214"/>
      <c r="M83" s="208" t="s">
        <v>179</v>
      </c>
      <c r="O83" s="195"/>
    </row>
    <row r="84" spans="1:15" ht="12.75">
      <c r="A84" s="203"/>
      <c r="B84" s="209"/>
      <c r="C84" s="210" t="s">
        <v>180</v>
      </c>
      <c r="D84" s="211"/>
      <c r="E84" s="212">
        <v>2</v>
      </c>
      <c r="F84" s="213"/>
      <c r="G84" s="214"/>
      <c r="M84" s="208" t="s">
        <v>180</v>
      </c>
      <c r="O84" s="195"/>
    </row>
    <row r="85" spans="1:104" ht="20.4">
      <c r="A85" s="196">
        <v>24</v>
      </c>
      <c r="B85" s="197" t="s">
        <v>181</v>
      </c>
      <c r="C85" s="198" t="s">
        <v>182</v>
      </c>
      <c r="D85" s="199" t="s">
        <v>86</v>
      </c>
      <c r="E85" s="200">
        <v>12</v>
      </c>
      <c r="F85" s="200">
        <v>0</v>
      </c>
      <c r="G85" s="201">
        <f>E85*F85</f>
        <v>0</v>
      </c>
      <c r="O85" s="195">
        <v>2</v>
      </c>
      <c r="AA85" s="167">
        <v>1</v>
      </c>
      <c r="AB85" s="167">
        <v>9</v>
      </c>
      <c r="AC85" s="167">
        <v>9</v>
      </c>
      <c r="AZ85" s="167">
        <v>4</v>
      </c>
      <c r="BA85" s="167">
        <f>IF(AZ85=1,G85,0)</f>
        <v>0</v>
      </c>
      <c r="BB85" s="167">
        <f>IF(AZ85=2,G85,0)</f>
        <v>0</v>
      </c>
      <c r="BC85" s="167">
        <f>IF(AZ85=3,G85,0)</f>
        <v>0</v>
      </c>
      <c r="BD85" s="167">
        <f>IF(AZ85=4,G85,0)</f>
        <v>0</v>
      </c>
      <c r="BE85" s="167">
        <f>IF(AZ85=5,G85,0)</f>
        <v>0</v>
      </c>
      <c r="CA85" s="202">
        <v>1</v>
      </c>
      <c r="CB85" s="202">
        <v>9</v>
      </c>
      <c r="CZ85" s="167">
        <v>0.00032</v>
      </c>
    </row>
    <row r="86" spans="1:15" ht="12.75">
      <c r="A86" s="203"/>
      <c r="B86" s="209"/>
      <c r="C86" s="210" t="s">
        <v>183</v>
      </c>
      <c r="D86" s="211"/>
      <c r="E86" s="212">
        <v>8</v>
      </c>
      <c r="F86" s="213"/>
      <c r="G86" s="214"/>
      <c r="M86" s="208" t="s">
        <v>183</v>
      </c>
      <c r="O86" s="195"/>
    </row>
    <row r="87" spans="1:15" ht="12.75">
      <c r="A87" s="203"/>
      <c r="B87" s="209"/>
      <c r="C87" s="210" t="s">
        <v>184</v>
      </c>
      <c r="D87" s="211"/>
      <c r="E87" s="212">
        <v>2</v>
      </c>
      <c r="F87" s="213"/>
      <c r="G87" s="214"/>
      <c r="M87" s="208" t="s">
        <v>184</v>
      </c>
      <c r="O87" s="195"/>
    </row>
    <row r="88" spans="1:15" ht="12.75">
      <c r="A88" s="203"/>
      <c r="B88" s="209"/>
      <c r="C88" s="210" t="s">
        <v>185</v>
      </c>
      <c r="D88" s="211"/>
      <c r="E88" s="212">
        <v>2</v>
      </c>
      <c r="F88" s="213"/>
      <c r="G88" s="214"/>
      <c r="M88" s="208" t="s">
        <v>185</v>
      </c>
      <c r="O88" s="195"/>
    </row>
    <row r="89" spans="1:104" ht="12.75">
      <c r="A89" s="196">
        <v>25</v>
      </c>
      <c r="B89" s="197" t="s">
        <v>186</v>
      </c>
      <c r="C89" s="198" t="s">
        <v>187</v>
      </c>
      <c r="D89" s="199" t="s">
        <v>86</v>
      </c>
      <c r="E89" s="200">
        <v>190</v>
      </c>
      <c r="F89" s="200">
        <v>0</v>
      </c>
      <c r="G89" s="201">
        <f>E89*F89</f>
        <v>0</v>
      </c>
      <c r="O89" s="195">
        <v>2</v>
      </c>
      <c r="AA89" s="167">
        <v>1</v>
      </c>
      <c r="AB89" s="167">
        <v>9</v>
      </c>
      <c r="AC89" s="167">
        <v>9</v>
      </c>
      <c r="AZ89" s="167">
        <v>4</v>
      </c>
      <c r="BA89" s="167">
        <f>IF(AZ89=1,G89,0)</f>
        <v>0</v>
      </c>
      <c r="BB89" s="167">
        <f>IF(AZ89=2,G89,0)</f>
        <v>0</v>
      </c>
      <c r="BC89" s="167">
        <f>IF(AZ89=3,G89,0)</f>
        <v>0</v>
      </c>
      <c r="BD89" s="167">
        <f>IF(AZ89=4,G89,0)</f>
        <v>0</v>
      </c>
      <c r="BE89" s="167">
        <f>IF(AZ89=5,G89,0)</f>
        <v>0</v>
      </c>
      <c r="CA89" s="202">
        <v>1</v>
      </c>
      <c r="CB89" s="202">
        <v>9</v>
      </c>
      <c r="CZ89" s="167">
        <v>0</v>
      </c>
    </row>
    <row r="90" spans="1:15" ht="12.75">
      <c r="A90" s="203"/>
      <c r="B90" s="209"/>
      <c r="C90" s="210" t="s">
        <v>188</v>
      </c>
      <c r="D90" s="211"/>
      <c r="E90" s="212">
        <v>90</v>
      </c>
      <c r="F90" s="213"/>
      <c r="G90" s="214"/>
      <c r="M90" s="208" t="s">
        <v>188</v>
      </c>
      <c r="O90" s="195"/>
    </row>
    <row r="91" spans="1:15" ht="12.75">
      <c r="A91" s="203"/>
      <c r="B91" s="209"/>
      <c r="C91" s="210" t="s">
        <v>189</v>
      </c>
      <c r="D91" s="211"/>
      <c r="E91" s="212">
        <v>50</v>
      </c>
      <c r="F91" s="213"/>
      <c r="G91" s="214"/>
      <c r="M91" s="208" t="s">
        <v>189</v>
      </c>
      <c r="O91" s="195"/>
    </row>
    <row r="92" spans="1:15" ht="12.75">
      <c r="A92" s="203"/>
      <c r="B92" s="209"/>
      <c r="C92" s="210" t="s">
        <v>190</v>
      </c>
      <c r="D92" s="211"/>
      <c r="E92" s="212">
        <v>50</v>
      </c>
      <c r="F92" s="213"/>
      <c r="G92" s="214"/>
      <c r="M92" s="208" t="s">
        <v>190</v>
      </c>
      <c r="O92" s="195"/>
    </row>
    <row r="93" spans="1:104" ht="12.75">
      <c r="A93" s="196">
        <v>26</v>
      </c>
      <c r="B93" s="197" t="s">
        <v>191</v>
      </c>
      <c r="C93" s="198" t="s">
        <v>192</v>
      </c>
      <c r="D93" s="199" t="s">
        <v>86</v>
      </c>
      <c r="E93" s="200">
        <v>38</v>
      </c>
      <c r="F93" s="200">
        <v>0</v>
      </c>
      <c r="G93" s="201">
        <f>E93*F93</f>
        <v>0</v>
      </c>
      <c r="O93" s="195">
        <v>2</v>
      </c>
      <c r="AA93" s="167">
        <v>1</v>
      </c>
      <c r="AB93" s="167">
        <v>9</v>
      </c>
      <c r="AC93" s="167">
        <v>9</v>
      </c>
      <c r="AZ93" s="167">
        <v>4</v>
      </c>
      <c r="BA93" s="167">
        <f>IF(AZ93=1,G93,0)</f>
        <v>0</v>
      </c>
      <c r="BB93" s="167">
        <f>IF(AZ93=2,G93,0)</f>
        <v>0</v>
      </c>
      <c r="BC93" s="167">
        <f>IF(AZ93=3,G93,0)</f>
        <v>0</v>
      </c>
      <c r="BD93" s="167">
        <f>IF(AZ93=4,G93,0)</f>
        <v>0</v>
      </c>
      <c r="BE93" s="167">
        <f>IF(AZ93=5,G93,0)</f>
        <v>0</v>
      </c>
      <c r="CA93" s="202">
        <v>1</v>
      </c>
      <c r="CB93" s="202">
        <v>9</v>
      </c>
      <c r="CZ93" s="167">
        <v>0</v>
      </c>
    </row>
    <row r="94" spans="1:15" ht="12.75">
      <c r="A94" s="203"/>
      <c r="B94" s="209"/>
      <c r="C94" s="210" t="s">
        <v>193</v>
      </c>
      <c r="D94" s="211"/>
      <c r="E94" s="212">
        <v>20</v>
      </c>
      <c r="F94" s="213"/>
      <c r="G94" s="214"/>
      <c r="M94" s="208" t="s">
        <v>193</v>
      </c>
      <c r="O94" s="195"/>
    </row>
    <row r="95" spans="1:15" ht="12.75">
      <c r="A95" s="203"/>
      <c r="B95" s="209"/>
      <c r="C95" s="210" t="s">
        <v>194</v>
      </c>
      <c r="D95" s="211"/>
      <c r="E95" s="212">
        <v>9</v>
      </c>
      <c r="F95" s="213"/>
      <c r="G95" s="214"/>
      <c r="M95" s="208" t="s">
        <v>194</v>
      </c>
      <c r="O95" s="195"/>
    </row>
    <row r="96" spans="1:15" ht="12.75">
      <c r="A96" s="203"/>
      <c r="B96" s="209"/>
      <c r="C96" s="210" t="s">
        <v>195</v>
      </c>
      <c r="D96" s="211"/>
      <c r="E96" s="212">
        <v>9</v>
      </c>
      <c r="F96" s="213"/>
      <c r="G96" s="214"/>
      <c r="M96" s="208" t="s">
        <v>195</v>
      </c>
      <c r="O96" s="195"/>
    </row>
    <row r="97" spans="1:104" ht="12.75">
      <c r="A97" s="196">
        <v>27</v>
      </c>
      <c r="B97" s="197" t="s">
        <v>196</v>
      </c>
      <c r="C97" s="198" t="s">
        <v>197</v>
      </c>
      <c r="D97" s="199" t="s">
        <v>86</v>
      </c>
      <c r="E97" s="200">
        <v>33</v>
      </c>
      <c r="F97" s="200">
        <v>0</v>
      </c>
      <c r="G97" s="201">
        <f>E97*F97</f>
        <v>0</v>
      </c>
      <c r="O97" s="195">
        <v>2</v>
      </c>
      <c r="AA97" s="167">
        <v>1</v>
      </c>
      <c r="AB97" s="167">
        <v>9</v>
      </c>
      <c r="AC97" s="167">
        <v>9</v>
      </c>
      <c r="AZ97" s="167">
        <v>4</v>
      </c>
      <c r="BA97" s="167">
        <f>IF(AZ97=1,G97,0)</f>
        <v>0</v>
      </c>
      <c r="BB97" s="167">
        <f>IF(AZ97=2,G97,0)</f>
        <v>0</v>
      </c>
      <c r="BC97" s="167">
        <f>IF(AZ97=3,G97,0)</f>
        <v>0</v>
      </c>
      <c r="BD97" s="167">
        <f>IF(AZ97=4,G97,0)</f>
        <v>0</v>
      </c>
      <c r="BE97" s="167">
        <f>IF(AZ97=5,G97,0)</f>
        <v>0</v>
      </c>
      <c r="CA97" s="202">
        <v>1</v>
      </c>
      <c r="CB97" s="202">
        <v>9</v>
      </c>
      <c r="CZ97" s="167">
        <v>0</v>
      </c>
    </row>
    <row r="98" spans="1:15" ht="12.75">
      <c r="A98" s="203"/>
      <c r="B98" s="209"/>
      <c r="C98" s="210" t="s">
        <v>198</v>
      </c>
      <c r="D98" s="211"/>
      <c r="E98" s="212">
        <v>15</v>
      </c>
      <c r="F98" s="213"/>
      <c r="G98" s="214"/>
      <c r="M98" s="208" t="s">
        <v>198</v>
      </c>
      <c r="O98" s="195"/>
    </row>
    <row r="99" spans="1:15" ht="12.75">
      <c r="A99" s="203"/>
      <c r="B99" s="209"/>
      <c r="C99" s="210" t="s">
        <v>194</v>
      </c>
      <c r="D99" s="211"/>
      <c r="E99" s="212">
        <v>9</v>
      </c>
      <c r="F99" s="213"/>
      <c r="G99" s="214"/>
      <c r="M99" s="208" t="s">
        <v>194</v>
      </c>
      <c r="O99" s="195"/>
    </row>
    <row r="100" spans="1:15" ht="12.75">
      <c r="A100" s="203"/>
      <c r="B100" s="209"/>
      <c r="C100" s="210" t="s">
        <v>195</v>
      </c>
      <c r="D100" s="211"/>
      <c r="E100" s="212">
        <v>9</v>
      </c>
      <c r="F100" s="213"/>
      <c r="G100" s="214"/>
      <c r="M100" s="208" t="s">
        <v>195</v>
      </c>
      <c r="O100" s="195"/>
    </row>
    <row r="101" spans="1:104" ht="12.75">
      <c r="A101" s="196">
        <v>28</v>
      </c>
      <c r="B101" s="197" t="s">
        <v>199</v>
      </c>
      <c r="C101" s="198" t="s">
        <v>200</v>
      </c>
      <c r="D101" s="199" t="s">
        <v>86</v>
      </c>
      <c r="E101" s="200">
        <v>60</v>
      </c>
      <c r="F101" s="200">
        <v>0</v>
      </c>
      <c r="G101" s="201">
        <f>E101*F101</f>
        <v>0</v>
      </c>
      <c r="O101" s="195">
        <v>2</v>
      </c>
      <c r="AA101" s="167">
        <v>1</v>
      </c>
      <c r="AB101" s="167">
        <v>9</v>
      </c>
      <c r="AC101" s="167">
        <v>9</v>
      </c>
      <c r="AZ101" s="167">
        <v>4</v>
      </c>
      <c r="BA101" s="167">
        <f>IF(AZ101=1,G101,0)</f>
        <v>0</v>
      </c>
      <c r="BB101" s="167">
        <f>IF(AZ101=2,G101,0)</f>
        <v>0</v>
      </c>
      <c r="BC101" s="167">
        <f>IF(AZ101=3,G101,0)</f>
        <v>0</v>
      </c>
      <c r="BD101" s="167">
        <f>IF(AZ101=4,G101,0)</f>
        <v>0</v>
      </c>
      <c r="BE101" s="167">
        <f>IF(AZ101=5,G101,0)</f>
        <v>0</v>
      </c>
      <c r="CA101" s="202">
        <v>1</v>
      </c>
      <c r="CB101" s="202">
        <v>9</v>
      </c>
      <c r="CZ101" s="167">
        <v>0</v>
      </c>
    </row>
    <row r="102" spans="1:15" ht="12.75">
      <c r="A102" s="203"/>
      <c r="B102" s="204"/>
      <c r="C102" s="205" t="s">
        <v>201</v>
      </c>
      <c r="D102" s="206"/>
      <c r="E102" s="206"/>
      <c r="F102" s="206"/>
      <c r="G102" s="207"/>
      <c r="L102" s="208" t="s">
        <v>201</v>
      </c>
      <c r="O102" s="195">
        <v>3</v>
      </c>
    </row>
    <row r="103" spans="1:104" ht="20.4">
      <c r="A103" s="196">
        <v>29</v>
      </c>
      <c r="B103" s="197" t="s">
        <v>202</v>
      </c>
      <c r="C103" s="198" t="s">
        <v>203</v>
      </c>
      <c r="D103" s="199" t="s">
        <v>86</v>
      </c>
      <c r="E103" s="200">
        <v>14</v>
      </c>
      <c r="F103" s="200">
        <v>0</v>
      </c>
      <c r="G103" s="201">
        <f>E103*F103</f>
        <v>0</v>
      </c>
      <c r="O103" s="195">
        <v>2</v>
      </c>
      <c r="AA103" s="167">
        <v>1</v>
      </c>
      <c r="AB103" s="167">
        <v>9</v>
      </c>
      <c r="AC103" s="167">
        <v>9</v>
      </c>
      <c r="AZ103" s="167">
        <v>4</v>
      </c>
      <c r="BA103" s="167">
        <f>IF(AZ103=1,G103,0)</f>
        <v>0</v>
      </c>
      <c r="BB103" s="167">
        <f>IF(AZ103=2,G103,0)</f>
        <v>0</v>
      </c>
      <c r="BC103" s="167">
        <f>IF(AZ103=3,G103,0)</f>
        <v>0</v>
      </c>
      <c r="BD103" s="167">
        <f>IF(AZ103=4,G103,0)</f>
        <v>0</v>
      </c>
      <c r="BE103" s="167">
        <f>IF(AZ103=5,G103,0)</f>
        <v>0</v>
      </c>
      <c r="CA103" s="202">
        <v>1</v>
      </c>
      <c r="CB103" s="202">
        <v>9</v>
      </c>
      <c r="CZ103" s="167">
        <v>1E-05</v>
      </c>
    </row>
    <row r="104" spans="1:15" ht="12.75">
      <c r="A104" s="203"/>
      <c r="B104" s="204"/>
      <c r="C104" s="205" t="s">
        <v>204</v>
      </c>
      <c r="D104" s="206"/>
      <c r="E104" s="206"/>
      <c r="F104" s="206"/>
      <c r="G104" s="207"/>
      <c r="L104" s="208" t="s">
        <v>204</v>
      </c>
      <c r="O104" s="195">
        <v>3</v>
      </c>
    </row>
    <row r="105" spans="1:15" ht="12.75">
      <c r="A105" s="203"/>
      <c r="B105" s="209"/>
      <c r="C105" s="210" t="s">
        <v>205</v>
      </c>
      <c r="D105" s="211"/>
      <c r="E105" s="212">
        <v>6</v>
      </c>
      <c r="F105" s="213"/>
      <c r="G105" s="214"/>
      <c r="M105" s="208" t="s">
        <v>205</v>
      </c>
      <c r="O105" s="195"/>
    </row>
    <row r="106" spans="1:15" ht="12.75">
      <c r="A106" s="203"/>
      <c r="B106" s="209"/>
      <c r="C106" s="210" t="s">
        <v>206</v>
      </c>
      <c r="D106" s="211"/>
      <c r="E106" s="212">
        <v>5</v>
      </c>
      <c r="F106" s="213"/>
      <c r="G106" s="214"/>
      <c r="M106" s="208" t="s">
        <v>206</v>
      </c>
      <c r="O106" s="195"/>
    </row>
    <row r="107" spans="1:15" ht="12.75">
      <c r="A107" s="203"/>
      <c r="B107" s="209"/>
      <c r="C107" s="210" t="s">
        <v>207</v>
      </c>
      <c r="D107" s="211"/>
      <c r="E107" s="212">
        <v>3</v>
      </c>
      <c r="F107" s="213"/>
      <c r="G107" s="214"/>
      <c r="M107" s="208" t="s">
        <v>207</v>
      </c>
      <c r="O107" s="195"/>
    </row>
    <row r="108" spans="1:104" ht="20.4">
      <c r="A108" s="196">
        <v>30</v>
      </c>
      <c r="B108" s="197" t="s">
        <v>208</v>
      </c>
      <c r="C108" s="198" t="s">
        <v>209</v>
      </c>
      <c r="D108" s="199" t="s">
        <v>86</v>
      </c>
      <c r="E108" s="200">
        <v>15</v>
      </c>
      <c r="F108" s="200">
        <v>0</v>
      </c>
      <c r="G108" s="201">
        <f>E108*F108</f>
        <v>0</v>
      </c>
      <c r="O108" s="195">
        <v>2</v>
      </c>
      <c r="AA108" s="167">
        <v>1</v>
      </c>
      <c r="AB108" s="167">
        <v>9</v>
      </c>
      <c r="AC108" s="167">
        <v>9</v>
      </c>
      <c r="AZ108" s="167">
        <v>4</v>
      </c>
      <c r="BA108" s="167">
        <f>IF(AZ108=1,G108,0)</f>
        <v>0</v>
      </c>
      <c r="BB108" s="167">
        <f>IF(AZ108=2,G108,0)</f>
        <v>0</v>
      </c>
      <c r="BC108" s="167">
        <f>IF(AZ108=3,G108,0)</f>
        <v>0</v>
      </c>
      <c r="BD108" s="167">
        <f>IF(AZ108=4,G108,0)</f>
        <v>0</v>
      </c>
      <c r="BE108" s="167">
        <f>IF(AZ108=5,G108,0)</f>
        <v>0</v>
      </c>
      <c r="CA108" s="202">
        <v>1</v>
      </c>
      <c r="CB108" s="202">
        <v>9</v>
      </c>
      <c r="CZ108" s="167">
        <v>4E-05</v>
      </c>
    </row>
    <row r="109" spans="1:15" ht="12.75">
      <c r="A109" s="203"/>
      <c r="B109" s="204"/>
      <c r="C109" s="205" t="s">
        <v>204</v>
      </c>
      <c r="D109" s="206"/>
      <c r="E109" s="206"/>
      <c r="F109" s="206"/>
      <c r="G109" s="207"/>
      <c r="L109" s="208" t="s">
        <v>204</v>
      </c>
      <c r="O109" s="195">
        <v>3</v>
      </c>
    </row>
    <row r="110" spans="1:15" ht="12.75">
      <c r="A110" s="203"/>
      <c r="B110" s="209"/>
      <c r="C110" s="210" t="s">
        <v>210</v>
      </c>
      <c r="D110" s="211"/>
      <c r="E110" s="212">
        <v>7</v>
      </c>
      <c r="F110" s="213"/>
      <c r="G110" s="214"/>
      <c r="M110" s="208" t="s">
        <v>210</v>
      </c>
      <c r="O110" s="195"/>
    </row>
    <row r="111" spans="1:15" ht="12.75">
      <c r="A111" s="203"/>
      <c r="B111" s="209"/>
      <c r="C111" s="210" t="s">
        <v>206</v>
      </c>
      <c r="D111" s="211"/>
      <c r="E111" s="212">
        <v>5</v>
      </c>
      <c r="F111" s="213"/>
      <c r="G111" s="214"/>
      <c r="M111" s="208" t="s">
        <v>206</v>
      </c>
      <c r="O111" s="195"/>
    </row>
    <row r="112" spans="1:15" ht="12.75">
      <c r="A112" s="203"/>
      <c r="B112" s="209"/>
      <c r="C112" s="210" t="s">
        <v>207</v>
      </c>
      <c r="D112" s="211"/>
      <c r="E112" s="212">
        <v>3</v>
      </c>
      <c r="F112" s="213"/>
      <c r="G112" s="214"/>
      <c r="M112" s="208" t="s">
        <v>207</v>
      </c>
      <c r="O112" s="195"/>
    </row>
    <row r="113" spans="1:104" ht="20.4">
      <c r="A113" s="196">
        <v>31</v>
      </c>
      <c r="B113" s="197" t="s">
        <v>211</v>
      </c>
      <c r="C113" s="198" t="s">
        <v>212</v>
      </c>
      <c r="D113" s="199" t="s">
        <v>86</v>
      </c>
      <c r="E113" s="200">
        <v>10</v>
      </c>
      <c r="F113" s="200">
        <v>0</v>
      </c>
      <c r="G113" s="201">
        <f>E113*F113</f>
        <v>0</v>
      </c>
      <c r="O113" s="195">
        <v>2</v>
      </c>
      <c r="AA113" s="167">
        <v>1</v>
      </c>
      <c r="AB113" s="167">
        <v>9</v>
      </c>
      <c r="AC113" s="167">
        <v>9</v>
      </c>
      <c r="AZ113" s="167">
        <v>4</v>
      </c>
      <c r="BA113" s="167">
        <f>IF(AZ113=1,G113,0)</f>
        <v>0</v>
      </c>
      <c r="BB113" s="167">
        <f>IF(AZ113=2,G113,0)</f>
        <v>0</v>
      </c>
      <c r="BC113" s="167">
        <f>IF(AZ113=3,G113,0)</f>
        <v>0</v>
      </c>
      <c r="BD113" s="167">
        <f>IF(AZ113=4,G113,0)</f>
        <v>0</v>
      </c>
      <c r="BE113" s="167">
        <f>IF(AZ113=5,G113,0)</f>
        <v>0</v>
      </c>
      <c r="CA113" s="202">
        <v>1</v>
      </c>
      <c r="CB113" s="202">
        <v>9</v>
      </c>
      <c r="CZ113" s="167">
        <v>4E-05</v>
      </c>
    </row>
    <row r="114" spans="1:15" ht="12.75">
      <c r="A114" s="203"/>
      <c r="B114" s="204"/>
      <c r="C114" s="205" t="s">
        <v>204</v>
      </c>
      <c r="D114" s="206"/>
      <c r="E114" s="206"/>
      <c r="F114" s="206"/>
      <c r="G114" s="207"/>
      <c r="L114" s="208" t="s">
        <v>204</v>
      </c>
      <c r="O114" s="195">
        <v>3</v>
      </c>
    </row>
    <row r="115" spans="1:15" ht="12.75">
      <c r="A115" s="203"/>
      <c r="B115" s="209"/>
      <c r="C115" s="210" t="s">
        <v>213</v>
      </c>
      <c r="D115" s="211"/>
      <c r="E115" s="212">
        <v>5</v>
      </c>
      <c r="F115" s="213"/>
      <c r="G115" s="214"/>
      <c r="M115" s="208" t="s">
        <v>213</v>
      </c>
      <c r="O115" s="195"/>
    </row>
    <row r="116" spans="1:15" ht="12.75">
      <c r="A116" s="203"/>
      <c r="B116" s="209"/>
      <c r="C116" s="210" t="s">
        <v>214</v>
      </c>
      <c r="D116" s="211"/>
      <c r="E116" s="212">
        <v>4</v>
      </c>
      <c r="F116" s="213"/>
      <c r="G116" s="214"/>
      <c r="M116" s="208" t="s">
        <v>214</v>
      </c>
      <c r="O116" s="195"/>
    </row>
    <row r="117" spans="1:15" ht="12.75">
      <c r="A117" s="203"/>
      <c r="B117" s="209"/>
      <c r="C117" s="210" t="s">
        <v>215</v>
      </c>
      <c r="D117" s="211"/>
      <c r="E117" s="212">
        <v>1</v>
      </c>
      <c r="F117" s="213"/>
      <c r="G117" s="214"/>
      <c r="M117" s="208" t="s">
        <v>215</v>
      </c>
      <c r="O117" s="195"/>
    </row>
    <row r="118" spans="1:104" ht="20.4">
      <c r="A118" s="196">
        <v>32</v>
      </c>
      <c r="B118" s="197" t="s">
        <v>216</v>
      </c>
      <c r="C118" s="198" t="s">
        <v>217</v>
      </c>
      <c r="D118" s="199" t="s">
        <v>86</v>
      </c>
      <c r="E118" s="200">
        <v>4</v>
      </c>
      <c r="F118" s="200">
        <v>0</v>
      </c>
      <c r="G118" s="201">
        <f>E118*F118</f>
        <v>0</v>
      </c>
      <c r="O118" s="195">
        <v>2</v>
      </c>
      <c r="AA118" s="167">
        <v>1</v>
      </c>
      <c r="AB118" s="167">
        <v>9</v>
      </c>
      <c r="AC118" s="167">
        <v>9</v>
      </c>
      <c r="AZ118" s="167">
        <v>4</v>
      </c>
      <c r="BA118" s="167">
        <f>IF(AZ118=1,G118,0)</f>
        <v>0</v>
      </c>
      <c r="BB118" s="167">
        <f>IF(AZ118=2,G118,0)</f>
        <v>0</v>
      </c>
      <c r="BC118" s="167">
        <f>IF(AZ118=3,G118,0)</f>
        <v>0</v>
      </c>
      <c r="BD118" s="167">
        <f>IF(AZ118=4,G118,0)</f>
        <v>0</v>
      </c>
      <c r="BE118" s="167">
        <f>IF(AZ118=5,G118,0)</f>
        <v>0</v>
      </c>
      <c r="CA118" s="202">
        <v>1</v>
      </c>
      <c r="CB118" s="202">
        <v>9</v>
      </c>
      <c r="CZ118" s="167">
        <v>4E-05</v>
      </c>
    </row>
    <row r="119" spans="1:15" ht="12.75">
      <c r="A119" s="203"/>
      <c r="B119" s="204"/>
      <c r="C119" s="205" t="s">
        <v>204</v>
      </c>
      <c r="D119" s="206"/>
      <c r="E119" s="206"/>
      <c r="F119" s="206"/>
      <c r="G119" s="207"/>
      <c r="L119" s="208" t="s">
        <v>204</v>
      </c>
      <c r="O119" s="195">
        <v>3</v>
      </c>
    </row>
    <row r="120" spans="1:15" ht="12.75">
      <c r="A120" s="203"/>
      <c r="B120" s="209"/>
      <c r="C120" s="210" t="s">
        <v>178</v>
      </c>
      <c r="D120" s="211"/>
      <c r="E120" s="212">
        <v>2</v>
      </c>
      <c r="F120" s="213"/>
      <c r="G120" s="214"/>
      <c r="M120" s="208" t="s">
        <v>178</v>
      </c>
      <c r="O120" s="195"/>
    </row>
    <row r="121" spans="1:15" ht="12.75">
      <c r="A121" s="203"/>
      <c r="B121" s="209"/>
      <c r="C121" s="210" t="s">
        <v>218</v>
      </c>
      <c r="D121" s="211"/>
      <c r="E121" s="212">
        <v>1</v>
      </c>
      <c r="F121" s="213"/>
      <c r="G121" s="214"/>
      <c r="M121" s="208" t="s">
        <v>218</v>
      </c>
      <c r="O121" s="195"/>
    </row>
    <row r="122" spans="1:15" ht="12.75">
      <c r="A122" s="203"/>
      <c r="B122" s="209"/>
      <c r="C122" s="210" t="s">
        <v>215</v>
      </c>
      <c r="D122" s="211"/>
      <c r="E122" s="212">
        <v>1</v>
      </c>
      <c r="F122" s="213"/>
      <c r="G122" s="214"/>
      <c r="M122" s="208" t="s">
        <v>215</v>
      </c>
      <c r="O122" s="195"/>
    </row>
    <row r="123" spans="1:104" ht="20.4">
      <c r="A123" s="196">
        <v>33</v>
      </c>
      <c r="B123" s="197" t="s">
        <v>219</v>
      </c>
      <c r="C123" s="198" t="s">
        <v>220</v>
      </c>
      <c r="D123" s="199" t="s">
        <v>86</v>
      </c>
      <c r="E123" s="200">
        <v>9</v>
      </c>
      <c r="F123" s="200">
        <v>0</v>
      </c>
      <c r="G123" s="201">
        <f>E123*F123</f>
        <v>0</v>
      </c>
      <c r="O123" s="195">
        <v>2</v>
      </c>
      <c r="AA123" s="167">
        <v>1</v>
      </c>
      <c r="AB123" s="167">
        <v>9</v>
      </c>
      <c r="AC123" s="167">
        <v>9</v>
      </c>
      <c r="AZ123" s="167">
        <v>4</v>
      </c>
      <c r="BA123" s="167">
        <f>IF(AZ123=1,G123,0)</f>
        <v>0</v>
      </c>
      <c r="BB123" s="167">
        <f>IF(AZ123=2,G123,0)</f>
        <v>0</v>
      </c>
      <c r="BC123" s="167">
        <f>IF(AZ123=3,G123,0)</f>
        <v>0</v>
      </c>
      <c r="BD123" s="167">
        <f>IF(AZ123=4,G123,0)</f>
        <v>0</v>
      </c>
      <c r="BE123" s="167">
        <f>IF(AZ123=5,G123,0)</f>
        <v>0</v>
      </c>
      <c r="CA123" s="202">
        <v>1</v>
      </c>
      <c r="CB123" s="202">
        <v>9</v>
      </c>
      <c r="CZ123" s="167">
        <v>4E-05</v>
      </c>
    </row>
    <row r="124" spans="1:15" ht="12.75">
      <c r="A124" s="203"/>
      <c r="B124" s="209"/>
      <c r="C124" s="210" t="s">
        <v>183</v>
      </c>
      <c r="D124" s="211"/>
      <c r="E124" s="212">
        <v>8</v>
      </c>
      <c r="F124" s="213"/>
      <c r="G124" s="214"/>
      <c r="M124" s="208" t="s">
        <v>183</v>
      </c>
      <c r="O124" s="195"/>
    </row>
    <row r="125" spans="1:15" ht="12.75">
      <c r="A125" s="203"/>
      <c r="B125" s="209"/>
      <c r="C125" s="210" t="s">
        <v>221</v>
      </c>
      <c r="D125" s="211"/>
      <c r="E125" s="212">
        <v>1</v>
      </c>
      <c r="F125" s="213"/>
      <c r="G125" s="214"/>
      <c r="M125" s="208" t="s">
        <v>221</v>
      </c>
      <c r="O125" s="195"/>
    </row>
    <row r="126" spans="1:104" ht="20.4">
      <c r="A126" s="196">
        <v>34</v>
      </c>
      <c r="B126" s="197" t="s">
        <v>222</v>
      </c>
      <c r="C126" s="198" t="s">
        <v>223</v>
      </c>
      <c r="D126" s="199" t="s">
        <v>86</v>
      </c>
      <c r="E126" s="200">
        <v>1</v>
      </c>
      <c r="F126" s="200">
        <v>0</v>
      </c>
      <c r="G126" s="201">
        <f>E126*F126</f>
        <v>0</v>
      </c>
      <c r="O126" s="195">
        <v>2</v>
      </c>
      <c r="AA126" s="167">
        <v>1</v>
      </c>
      <c r="AB126" s="167">
        <v>9</v>
      </c>
      <c r="AC126" s="167">
        <v>9</v>
      </c>
      <c r="AZ126" s="167">
        <v>4</v>
      </c>
      <c r="BA126" s="167">
        <f>IF(AZ126=1,G126,0)</f>
        <v>0</v>
      </c>
      <c r="BB126" s="167">
        <f>IF(AZ126=2,G126,0)</f>
        <v>0</v>
      </c>
      <c r="BC126" s="167">
        <f>IF(AZ126=3,G126,0)</f>
        <v>0</v>
      </c>
      <c r="BD126" s="167">
        <f>IF(AZ126=4,G126,0)</f>
        <v>0</v>
      </c>
      <c r="BE126" s="167">
        <f>IF(AZ126=5,G126,0)</f>
        <v>0</v>
      </c>
      <c r="CA126" s="202">
        <v>1</v>
      </c>
      <c r="CB126" s="202">
        <v>9</v>
      </c>
      <c r="CZ126" s="167">
        <v>4E-05</v>
      </c>
    </row>
    <row r="127" spans="1:15" ht="12.75">
      <c r="A127" s="203"/>
      <c r="B127" s="204"/>
      <c r="C127" s="205" t="s">
        <v>224</v>
      </c>
      <c r="D127" s="206"/>
      <c r="E127" s="206"/>
      <c r="F127" s="206"/>
      <c r="G127" s="207"/>
      <c r="L127" s="208" t="s">
        <v>224</v>
      </c>
      <c r="O127" s="195">
        <v>3</v>
      </c>
    </row>
    <row r="128" spans="1:104" ht="20.4">
      <c r="A128" s="196">
        <v>35</v>
      </c>
      <c r="B128" s="197" t="s">
        <v>225</v>
      </c>
      <c r="C128" s="198" t="s">
        <v>226</v>
      </c>
      <c r="D128" s="199" t="s">
        <v>86</v>
      </c>
      <c r="E128" s="200">
        <v>4</v>
      </c>
      <c r="F128" s="200">
        <v>0</v>
      </c>
      <c r="G128" s="201">
        <f>E128*F128</f>
        <v>0</v>
      </c>
      <c r="O128" s="195">
        <v>2</v>
      </c>
      <c r="AA128" s="167">
        <v>1</v>
      </c>
      <c r="AB128" s="167">
        <v>9</v>
      </c>
      <c r="AC128" s="167">
        <v>9</v>
      </c>
      <c r="AZ128" s="167">
        <v>4</v>
      </c>
      <c r="BA128" s="167">
        <f>IF(AZ128=1,G128,0)</f>
        <v>0</v>
      </c>
      <c r="BB128" s="167">
        <f>IF(AZ128=2,G128,0)</f>
        <v>0</v>
      </c>
      <c r="BC128" s="167">
        <f>IF(AZ128=3,G128,0)</f>
        <v>0</v>
      </c>
      <c r="BD128" s="167">
        <f>IF(AZ128=4,G128,0)</f>
        <v>0</v>
      </c>
      <c r="BE128" s="167">
        <f>IF(AZ128=5,G128,0)</f>
        <v>0</v>
      </c>
      <c r="CA128" s="202">
        <v>1</v>
      </c>
      <c r="CB128" s="202">
        <v>9</v>
      </c>
      <c r="CZ128" s="167">
        <v>4E-05</v>
      </c>
    </row>
    <row r="129" spans="1:15" ht="12.75">
      <c r="A129" s="203"/>
      <c r="B129" s="204"/>
      <c r="C129" s="205" t="s">
        <v>227</v>
      </c>
      <c r="D129" s="206"/>
      <c r="E129" s="206"/>
      <c r="F129" s="206"/>
      <c r="G129" s="207"/>
      <c r="L129" s="208" t="s">
        <v>227</v>
      </c>
      <c r="O129" s="195">
        <v>3</v>
      </c>
    </row>
    <row r="130" spans="1:104" ht="20.4">
      <c r="A130" s="196">
        <v>36</v>
      </c>
      <c r="B130" s="197" t="s">
        <v>228</v>
      </c>
      <c r="C130" s="198" t="s">
        <v>229</v>
      </c>
      <c r="D130" s="199" t="s">
        <v>86</v>
      </c>
      <c r="E130" s="200">
        <v>7</v>
      </c>
      <c r="F130" s="200">
        <v>0</v>
      </c>
      <c r="G130" s="201">
        <f>E130*F130</f>
        <v>0</v>
      </c>
      <c r="O130" s="195">
        <v>2</v>
      </c>
      <c r="AA130" s="167">
        <v>1</v>
      </c>
      <c r="AB130" s="167">
        <v>9</v>
      </c>
      <c r="AC130" s="167">
        <v>9</v>
      </c>
      <c r="AZ130" s="167">
        <v>4</v>
      </c>
      <c r="BA130" s="167">
        <f>IF(AZ130=1,G130,0)</f>
        <v>0</v>
      </c>
      <c r="BB130" s="167">
        <f>IF(AZ130=2,G130,0)</f>
        <v>0</v>
      </c>
      <c r="BC130" s="167">
        <f>IF(AZ130=3,G130,0)</f>
        <v>0</v>
      </c>
      <c r="BD130" s="167">
        <f>IF(AZ130=4,G130,0)</f>
        <v>0</v>
      </c>
      <c r="BE130" s="167">
        <f>IF(AZ130=5,G130,0)</f>
        <v>0</v>
      </c>
      <c r="CA130" s="202">
        <v>1</v>
      </c>
      <c r="CB130" s="202">
        <v>9</v>
      </c>
      <c r="CZ130" s="167">
        <v>9E-05</v>
      </c>
    </row>
    <row r="131" spans="1:15" ht="12.75">
      <c r="A131" s="203"/>
      <c r="B131" s="204"/>
      <c r="C131" s="205" t="s">
        <v>230</v>
      </c>
      <c r="D131" s="206"/>
      <c r="E131" s="206"/>
      <c r="F131" s="206"/>
      <c r="G131" s="207"/>
      <c r="L131" s="208" t="s">
        <v>230</v>
      </c>
      <c r="O131" s="195">
        <v>3</v>
      </c>
    </row>
    <row r="132" spans="1:15" ht="12.75">
      <c r="A132" s="203"/>
      <c r="B132" s="209"/>
      <c r="C132" s="210" t="s">
        <v>231</v>
      </c>
      <c r="D132" s="211"/>
      <c r="E132" s="212">
        <v>7</v>
      </c>
      <c r="F132" s="213"/>
      <c r="G132" s="214"/>
      <c r="M132" s="208" t="s">
        <v>231</v>
      </c>
      <c r="O132" s="195"/>
    </row>
    <row r="133" spans="1:104" ht="20.4">
      <c r="A133" s="196">
        <v>37</v>
      </c>
      <c r="B133" s="197" t="s">
        <v>232</v>
      </c>
      <c r="C133" s="198" t="s">
        <v>233</v>
      </c>
      <c r="D133" s="199" t="s">
        <v>86</v>
      </c>
      <c r="E133" s="200">
        <v>2</v>
      </c>
      <c r="F133" s="200">
        <v>0</v>
      </c>
      <c r="G133" s="201">
        <f>E133*F133</f>
        <v>0</v>
      </c>
      <c r="O133" s="195">
        <v>2</v>
      </c>
      <c r="AA133" s="167">
        <v>1</v>
      </c>
      <c r="AB133" s="167">
        <v>9</v>
      </c>
      <c r="AC133" s="167">
        <v>9</v>
      </c>
      <c r="AZ133" s="167">
        <v>4</v>
      </c>
      <c r="BA133" s="167">
        <f>IF(AZ133=1,G133,0)</f>
        <v>0</v>
      </c>
      <c r="BB133" s="167">
        <f>IF(AZ133=2,G133,0)</f>
        <v>0</v>
      </c>
      <c r="BC133" s="167">
        <f>IF(AZ133=3,G133,0)</f>
        <v>0</v>
      </c>
      <c r="BD133" s="167">
        <f>IF(AZ133=4,G133,0)</f>
        <v>0</v>
      </c>
      <c r="BE133" s="167">
        <f>IF(AZ133=5,G133,0)</f>
        <v>0</v>
      </c>
      <c r="CA133" s="202">
        <v>1</v>
      </c>
      <c r="CB133" s="202">
        <v>9</v>
      </c>
      <c r="CZ133" s="167">
        <v>9E-05</v>
      </c>
    </row>
    <row r="134" spans="1:15" ht="12.75">
      <c r="A134" s="203"/>
      <c r="B134" s="204"/>
      <c r="C134" s="205" t="s">
        <v>230</v>
      </c>
      <c r="D134" s="206"/>
      <c r="E134" s="206"/>
      <c r="F134" s="206"/>
      <c r="G134" s="207"/>
      <c r="L134" s="208" t="s">
        <v>230</v>
      </c>
      <c r="O134" s="195">
        <v>3</v>
      </c>
    </row>
    <row r="135" spans="1:15" ht="12.75">
      <c r="A135" s="203"/>
      <c r="B135" s="209"/>
      <c r="C135" s="210" t="s">
        <v>218</v>
      </c>
      <c r="D135" s="211"/>
      <c r="E135" s="212">
        <v>1</v>
      </c>
      <c r="F135" s="213"/>
      <c r="G135" s="214"/>
      <c r="M135" s="208" t="s">
        <v>218</v>
      </c>
      <c r="O135" s="195"/>
    </row>
    <row r="136" spans="1:15" ht="12.75">
      <c r="A136" s="203"/>
      <c r="B136" s="209"/>
      <c r="C136" s="210" t="s">
        <v>215</v>
      </c>
      <c r="D136" s="211"/>
      <c r="E136" s="212">
        <v>1</v>
      </c>
      <c r="F136" s="213"/>
      <c r="G136" s="214"/>
      <c r="M136" s="208" t="s">
        <v>215</v>
      </c>
      <c r="O136" s="195"/>
    </row>
    <row r="137" spans="1:104" ht="20.4">
      <c r="A137" s="196">
        <v>38</v>
      </c>
      <c r="B137" s="197" t="s">
        <v>234</v>
      </c>
      <c r="C137" s="198" t="s">
        <v>235</v>
      </c>
      <c r="D137" s="199" t="s">
        <v>86</v>
      </c>
      <c r="E137" s="200">
        <v>74</v>
      </c>
      <c r="F137" s="200">
        <v>0</v>
      </c>
      <c r="G137" s="201">
        <f>E137*F137</f>
        <v>0</v>
      </c>
      <c r="O137" s="195">
        <v>2</v>
      </c>
      <c r="AA137" s="167">
        <v>1</v>
      </c>
      <c r="AB137" s="167">
        <v>9</v>
      </c>
      <c r="AC137" s="167">
        <v>9</v>
      </c>
      <c r="AZ137" s="167">
        <v>4</v>
      </c>
      <c r="BA137" s="167">
        <f>IF(AZ137=1,G137,0)</f>
        <v>0</v>
      </c>
      <c r="BB137" s="167">
        <f>IF(AZ137=2,G137,0)</f>
        <v>0</v>
      </c>
      <c r="BC137" s="167">
        <f>IF(AZ137=3,G137,0)</f>
        <v>0</v>
      </c>
      <c r="BD137" s="167">
        <f>IF(AZ137=4,G137,0)</f>
        <v>0</v>
      </c>
      <c r="BE137" s="167">
        <f>IF(AZ137=5,G137,0)</f>
        <v>0</v>
      </c>
      <c r="CA137" s="202">
        <v>1</v>
      </c>
      <c r="CB137" s="202">
        <v>9</v>
      </c>
      <c r="CZ137" s="167">
        <v>9E-05</v>
      </c>
    </row>
    <row r="138" spans="1:15" ht="12.75">
      <c r="A138" s="203"/>
      <c r="B138" s="209"/>
      <c r="C138" s="210" t="s">
        <v>236</v>
      </c>
      <c r="D138" s="211"/>
      <c r="E138" s="212">
        <v>32</v>
      </c>
      <c r="F138" s="213"/>
      <c r="G138" s="214"/>
      <c r="M138" s="208" t="s">
        <v>236</v>
      </c>
      <c r="O138" s="195"/>
    </row>
    <row r="139" spans="1:15" ht="12.75">
      <c r="A139" s="203"/>
      <c r="B139" s="209"/>
      <c r="C139" s="210" t="s">
        <v>237</v>
      </c>
      <c r="D139" s="211"/>
      <c r="E139" s="212">
        <v>28</v>
      </c>
      <c r="F139" s="213"/>
      <c r="G139" s="214"/>
      <c r="M139" s="208" t="s">
        <v>237</v>
      </c>
      <c r="O139" s="195"/>
    </row>
    <row r="140" spans="1:15" ht="12.75">
      <c r="A140" s="203"/>
      <c r="B140" s="209"/>
      <c r="C140" s="210" t="s">
        <v>238</v>
      </c>
      <c r="D140" s="211"/>
      <c r="E140" s="212">
        <v>14</v>
      </c>
      <c r="F140" s="213"/>
      <c r="G140" s="214"/>
      <c r="M140" s="208" t="s">
        <v>238</v>
      </c>
      <c r="O140" s="195"/>
    </row>
    <row r="141" spans="1:104" ht="20.4">
      <c r="A141" s="196">
        <v>39</v>
      </c>
      <c r="B141" s="197" t="s">
        <v>239</v>
      </c>
      <c r="C141" s="198" t="s">
        <v>240</v>
      </c>
      <c r="D141" s="199" t="s">
        <v>86</v>
      </c>
      <c r="E141" s="200">
        <v>60</v>
      </c>
      <c r="F141" s="200">
        <v>0</v>
      </c>
      <c r="G141" s="201">
        <f>E141*F141</f>
        <v>0</v>
      </c>
      <c r="O141" s="195">
        <v>2</v>
      </c>
      <c r="AA141" s="167">
        <v>1</v>
      </c>
      <c r="AB141" s="167">
        <v>9</v>
      </c>
      <c r="AC141" s="167">
        <v>9</v>
      </c>
      <c r="AZ141" s="167">
        <v>4</v>
      </c>
      <c r="BA141" s="167">
        <f>IF(AZ141=1,G141,0)</f>
        <v>0</v>
      </c>
      <c r="BB141" s="167">
        <f>IF(AZ141=2,G141,0)</f>
        <v>0</v>
      </c>
      <c r="BC141" s="167">
        <f>IF(AZ141=3,G141,0)</f>
        <v>0</v>
      </c>
      <c r="BD141" s="167">
        <f>IF(AZ141=4,G141,0)</f>
        <v>0</v>
      </c>
      <c r="BE141" s="167">
        <f>IF(AZ141=5,G141,0)</f>
        <v>0</v>
      </c>
      <c r="CA141" s="202">
        <v>1</v>
      </c>
      <c r="CB141" s="202">
        <v>9</v>
      </c>
      <c r="CZ141" s="167">
        <v>0</v>
      </c>
    </row>
    <row r="142" spans="1:15" ht="12.75">
      <c r="A142" s="203"/>
      <c r="B142" s="204"/>
      <c r="C142" s="205" t="s">
        <v>241</v>
      </c>
      <c r="D142" s="206"/>
      <c r="E142" s="206"/>
      <c r="F142" s="206"/>
      <c r="G142" s="207"/>
      <c r="L142" s="208" t="s">
        <v>241</v>
      </c>
      <c r="O142" s="195">
        <v>3</v>
      </c>
    </row>
    <row r="143" spans="1:104" ht="20.4">
      <c r="A143" s="196">
        <v>40</v>
      </c>
      <c r="B143" s="197" t="s">
        <v>242</v>
      </c>
      <c r="C143" s="198" t="s">
        <v>243</v>
      </c>
      <c r="D143" s="199" t="s">
        <v>86</v>
      </c>
      <c r="E143" s="200">
        <v>9</v>
      </c>
      <c r="F143" s="200">
        <v>0</v>
      </c>
      <c r="G143" s="201">
        <f>E143*F143</f>
        <v>0</v>
      </c>
      <c r="O143" s="195">
        <v>2</v>
      </c>
      <c r="AA143" s="167">
        <v>1</v>
      </c>
      <c r="AB143" s="167">
        <v>9</v>
      </c>
      <c r="AC143" s="167">
        <v>9</v>
      </c>
      <c r="AZ143" s="167">
        <v>4</v>
      </c>
      <c r="BA143" s="167">
        <f>IF(AZ143=1,G143,0)</f>
        <v>0</v>
      </c>
      <c r="BB143" s="167">
        <f>IF(AZ143=2,G143,0)</f>
        <v>0</v>
      </c>
      <c r="BC143" s="167">
        <f>IF(AZ143=3,G143,0)</f>
        <v>0</v>
      </c>
      <c r="BD143" s="167">
        <f>IF(AZ143=4,G143,0)</f>
        <v>0</v>
      </c>
      <c r="BE143" s="167">
        <f>IF(AZ143=5,G143,0)</f>
        <v>0</v>
      </c>
      <c r="CA143" s="202">
        <v>1</v>
      </c>
      <c r="CB143" s="202">
        <v>9</v>
      </c>
      <c r="CZ143" s="167">
        <v>0.00018</v>
      </c>
    </row>
    <row r="144" spans="1:15" ht="12.75">
      <c r="A144" s="203"/>
      <c r="B144" s="204"/>
      <c r="C144" s="205" t="s">
        <v>227</v>
      </c>
      <c r="D144" s="206"/>
      <c r="E144" s="206"/>
      <c r="F144" s="206"/>
      <c r="G144" s="207"/>
      <c r="L144" s="208" t="s">
        <v>227</v>
      </c>
      <c r="O144" s="195">
        <v>3</v>
      </c>
    </row>
    <row r="145" spans="1:104" ht="12.75">
      <c r="A145" s="196">
        <v>41</v>
      </c>
      <c r="B145" s="197" t="s">
        <v>244</v>
      </c>
      <c r="C145" s="198" t="s">
        <v>245</v>
      </c>
      <c r="D145" s="199" t="s">
        <v>86</v>
      </c>
      <c r="E145" s="200">
        <v>3</v>
      </c>
      <c r="F145" s="200">
        <v>0</v>
      </c>
      <c r="G145" s="201">
        <f>E145*F145</f>
        <v>0</v>
      </c>
      <c r="O145" s="195">
        <v>2</v>
      </c>
      <c r="AA145" s="167">
        <v>1</v>
      </c>
      <c r="AB145" s="167">
        <v>9</v>
      </c>
      <c r="AC145" s="167">
        <v>9</v>
      </c>
      <c r="AZ145" s="167">
        <v>4</v>
      </c>
      <c r="BA145" s="167">
        <f>IF(AZ145=1,G145,0)</f>
        <v>0</v>
      </c>
      <c r="BB145" s="167">
        <f>IF(AZ145=2,G145,0)</f>
        <v>0</v>
      </c>
      <c r="BC145" s="167">
        <f>IF(AZ145=3,G145,0)</f>
        <v>0</v>
      </c>
      <c r="BD145" s="167">
        <f>IF(AZ145=4,G145,0)</f>
        <v>0</v>
      </c>
      <c r="BE145" s="167">
        <f>IF(AZ145=5,G145,0)</f>
        <v>0</v>
      </c>
      <c r="CA145" s="202">
        <v>1</v>
      </c>
      <c r="CB145" s="202">
        <v>9</v>
      </c>
      <c r="CZ145" s="167">
        <v>0</v>
      </c>
    </row>
    <row r="146" spans="1:15" ht="12.75">
      <c r="A146" s="203"/>
      <c r="B146" s="204"/>
      <c r="C146" s="205" t="s">
        <v>246</v>
      </c>
      <c r="D146" s="206"/>
      <c r="E146" s="206"/>
      <c r="F146" s="206"/>
      <c r="G146" s="207"/>
      <c r="L146" s="208" t="s">
        <v>246</v>
      </c>
      <c r="O146" s="195">
        <v>3</v>
      </c>
    </row>
    <row r="147" spans="1:104" ht="12.75">
      <c r="A147" s="196">
        <v>42</v>
      </c>
      <c r="B147" s="197" t="s">
        <v>247</v>
      </c>
      <c r="C147" s="198" t="s">
        <v>248</v>
      </c>
      <c r="D147" s="199" t="s">
        <v>86</v>
      </c>
      <c r="E147" s="200">
        <v>1</v>
      </c>
      <c r="F147" s="200">
        <v>0</v>
      </c>
      <c r="G147" s="201">
        <f>E147*F147</f>
        <v>0</v>
      </c>
      <c r="O147" s="195">
        <v>2</v>
      </c>
      <c r="AA147" s="167">
        <v>1</v>
      </c>
      <c r="AB147" s="167">
        <v>9</v>
      </c>
      <c r="AC147" s="167">
        <v>9</v>
      </c>
      <c r="AZ147" s="167">
        <v>4</v>
      </c>
      <c r="BA147" s="167">
        <f>IF(AZ147=1,G147,0)</f>
        <v>0</v>
      </c>
      <c r="BB147" s="167">
        <f>IF(AZ147=2,G147,0)</f>
        <v>0</v>
      </c>
      <c r="BC147" s="167">
        <f>IF(AZ147=3,G147,0)</f>
        <v>0</v>
      </c>
      <c r="BD147" s="167">
        <f>IF(AZ147=4,G147,0)</f>
        <v>0</v>
      </c>
      <c r="BE147" s="167">
        <f>IF(AZ147=5,G147,0)</f>
        <v>0</v>
      </c>
      <c r="CA147" s="202">
        <v>1</v>
      </c>
      <c r="CB147" s="202">
        <v>9</v>
      </c>
      <c r="CZ147" s="167">
        <v>0</v>
      </c>
    </row>
    <row r="148" spans="1:15" ht="12.75">
      <c r="A148" s="203"/>
      <c r="B148" s="204"/>
      <c r="C148" s="205" t="s">
        <v>249</v>
      </c>
      <c r="D148" s="206"/>
      <c r="E148" s="206"/>
      <c r="F148" s="206"/>
      <c r="G148" s="207"/>
      <c r="L148" s="208" t="s">
        <v>249</v>
      </c>
      <c r="O148" s="195">
        <v>3</v>
      </c>
    </row>
    <row r="149" spans="1:104" ht="12.75">
      <c r="A149" s="196">
        <v>43</v>
      </c>
      <c r="B149" s="197" t="s">
        <v>250</v>
      </c>
      <c r="C149" s="198" t="s">
        <v>251</v>
      </c>
      <c r="D149" s="199" t="s">
        <v>86</v>
      </c>
      <c r="E149" s="200">
        <v>2</v>
      </c>
      <c r="F149" s="200">
        <v>0</v>
      </c>
      <c r="G149" s="201">
        <f>E149*F149</f>
        <v>0</v>
      </c>
      <c r="O149" s="195">
        <v>2</v>
      </c>
      <c r="AA149" s="167">
        <v>1</v>
      </c>
      <c r="AB149" s="167">
        <v>9</v>
      </c>
      <c r="AC149" s="167">
        <v>9</v>
      </c>
      <c r="AZ149" s="167">
        <v>4</v>
      </c>
      <c r="BA149" s="167">
        <f>IF(AZ149=1,G149,0)</f>
        <v>0</v>
      </c>
      <c r="BB149" s="167">
        <f>IF(AZ149=2,G149,0)</f>
        <v>0</v>
      </c>
      <c r="BC149" s="167">
        <f>IF(AZ149=3,G149,0)</f>
        <v>0</v>
      </c>
      <c r="BD149" s="167">
        <f>IF(AZ149=4,G149,0)</f>
        <v>0</v>
      </c>
      <c r="BE149" s="167">
        <f>IF(AZ149=5,G149,0)</f>
        <v>0</v>
      </c>
      <c r="CA149" s="202">
        <v>1</v>
      </c>
      <c r="CB149" s="202">
        <v>9</v>
      </c>
      <c r="CZ149" s="167">
        <v>0</v>
      </c>
    </row>
    <row r="150" spans="1:15" ht="12.75">
      <c r="A150" s="203"/>
      <c r="B150" s="209"/>
      <c r="C150" s="210" t="s">
        <v>252</v>
      </c>
      <c r="D150" s="211"/>
      <c r="E150" s="212">
        <v>1</v>
      </c>
      <c r="F150" s="213"/>
      <c r="G150" s="214"/>
      <c r="M150" s="208" t="s">
        <v>252</v>
      </c>
      <c r="O150" s="195"/>
    </row>
    <row r="151" spans="1:15" ht="12.75">
      <c r="A151" s="203"/>
      <c r="B151" s="209"/>
      <c r="C151" s="210" t="s">
        <v>253</v>
      </c>
      <c r="D151" s="211"/>
      <c r="E151" s="212">
        <v>1</v>
      </c>
      <c r="F151" s="213"/>
      <c r="G151" s="214"/>
      <c r="M151" s="208" t="s">
        <v>253</v>
      </c>
      <c r="O151" s="195"/>
    </row>
    <row r="152" spans="1:104" ht="12.75">
      <c r="A152" s="196">
        <v>44</v>
      </c>
      <c r="B152" s="197" t="s">
        <v>254</v>
      </c>
      <c r="C152" s="198" t="s">
        <v>255</v>
      </c>
      <c r="D152" s="199" t="s">
        <v>86</v>
      </c>
      <c r="E152" s="200">
        <v>6</v>
      </c>
      <c r="F152" s="200">
        <v>0</v>
      </c>
      <c r="G152" s="201">
        <f>E152*F152</f>
        <v>0</v>
      </c>
      <c r="O152" s="195">
        <v>2</v>
      </c>
      <c r="AA152" s="167">
        <v>1</v>
      </c>
      <c r="AB152" s="167">
        <v>9</v>
      </c>
      <c r="AC152" s="167">
        <v>9</v>
      </c>
      <c r="AZ152" s="167">
        <v>4</v>
      </c>
      <c r="BA152" s="167">
        <f>IF(AZ152=1,G152,0)</f>
        <v>0</v>
      </c>
      <c r="BB152" s="167">
        <f>IF(AZ152=2,G152,0)</f>
        <v>0</v>
      </c>
      <c r="BC152" s="167">
        <f>IF(AZ152=3,G152,0)</f>
        <v>0</v>
      </c>
      <c r="BD152" s="167">
        <f>IF(AZ152=4,G152,0)</f>
        <v>0</v>
      </c>
      <c r="BE152" s="167">
        <f>IF(AZ152=5,G152,0)</f>
        <v>0</v>
      </c>
      <c r="CA152" s="202">
        <v>1</v>
      </c>
      <c r="CB152" s="202">
        <v>9</v>
      </c>
      <c r="CZ152" s="167">
        <v>0</v>
      </c>
    </row>
    <row r="153" spans="1:15" ht="12.75">
      <c r="A153" s="203"/>
      <c r="B153" s="209"/>
      <c r="C153" s="210" t="s">
        <v>256</v>
      </c>
      <c r="D153" s="211"/>
      <c r="E153" s="212">
        <v>3</v>
      </c>
      <c r="F153" s="213"/>
      <c r="G153" s="214"/>
      <c r="M153" s="208" t="s">
        <v>256</v>
      </c>
      <c r="O153" s="195"/>
    </row>
    <row r="154" spans="1:15" ht="12.75">
      <c r="A154" s="203"/>
      <c r="B154" s="209"/>
      <c r="C154" s="210" t="s">
        <v>257</v>
      </c>
      <c r="D154" s="211"/>
      <c r="E154" s="212">
        <v>3</v>
      </c>
      <c r="F154" s="213"/>
      <c r="G154" s="214"/>
      <c r="M154" s="208" t="s">
        <v>257</v>
      </c>
      <c r="O154" s="195"/>
    </row>
    <row r="155" spans="1:104" ht="12.75">
      <c r="A155" s="196">
        <v>45</v>
      </c>
      <c r="B155" s="197" t="s">
        <v>258</v>
      </c>
      <c r="C155" s="198" t="s">
        <v>259</v>
      </c>
      <c r="D155" s="199" t="s">
        <v>86</v>
      </c>
      <c r="E155" s="200">
        <v>43</v>
      </c>
      <c r="F155" s="200">
        <v>0</v>
      </c>
      <c r="G155" s="201">
        <f>E155*F155</f>
        <v>0</v>
      </c>
      <c r="O155" s="195">
        <v>2</v>
      </c>
      <c r="AA155" s="167">
        <v>1</v>
      </c>
      <c r="AB155" s="167">
        <v>9</v>
      </c>
      <c r="AC155" s="167">
        <v>9</v>
      </c>
      <c r="AZ155" s="167">
        <v>4</v>
      </c>
      <c r="BA155" s="167">
        <f>IF(AZ155=1,G155,0)</f>
        <v>0</v>
      </c>
      <c r="BB155" s="167">
        <f>IF(AZ155=2,G155,0)</f>
        <v>0</v>
      </c>
      <c r="BC155" s="167">
        <f>IF(AZ155=3,G155,0)</f>
        <v>0</v>
      </c>
      <c r="BD155" s="167">
        <f>IF(AZ155=4,G155,0)</f>
        <v>0</v>
      </c>
      <c r="BE155" s="167">
        <f>IF(AZ155=5,G155,0)</f>
        <v>0</v>
      </c>
      <c r="CA155" s="202">
        <v>1</v>
      </c>
      <c r="CB155" s="202">
        <v>9</v>
      </c>
      <c r="CZ155" s="167">
        <v>0</v>
      </c>
    </row>
    <row r="156" spans="1:15" ht="12.75">
      <c r="A156" s="203"/>
      <c r="B156" s="209"/>
      <c r="C156" s="210" t="s">
        <v>260</v>
      </c>
      <c r="D156" s="211"/>
      <c r="E156" s="212">
        <v>22</v>
      </c>
      <c r="F156" s="213"/>
      <c r="G156" s="214"/>
      <c r="M156" s="208" t="s">
        <v>260</v>
      </c>
      <c r="O156" s="195"/>
    </row>
    <row r="157" spans="1:15" ht="12.75">
      <c r="A157" s="203"/>
      <c r="B157" s="209"/>
      <c r="C157" s="210" t="s">
        <v>261</v>
      </c>
      <c r="D157" s="211"/>
      <c r="E157" s="212">
        <v>11</v>
      </c>
      <c r="F157" s="213"/>
      <c r="G157" s="214"/>
      <c r="M157" s="208" t="s">
        <v>261</v>
      </c>
      <c r="O157" s="195"/>
    </row>
    <row r="158" spans="1:15" ht="12.75">
      <c r="A158" s="203"/>
      <c r="B158" s="209"/>
      <c r="C158" s="210" t="s">
        <v>262</v>
      </c>
      <c r="D158" s="211"/>
      <c r="E158" s="212">
        <v>10</v>
      </c>
      <c r="F158" s="213"/>
      <c r="G158" s="214"/>
      <c r="M158" s="208" t="s">
        <v>262</v>
      </c>
      <c r="O158" s="195"/>
    </row>
    <row r="159" spans="1:104" ht="12.75">
      <c r="A159" s="196">
        <v>46</v>
      </c>
      <c r="B159" s="197" t="s">
        <v>263</v>
      </c>
      <c r="C159" s="198" t="s">
        <v>264</v>
      </c>
      <c r="D159" s="199" t="s">
        <v>86</v>
      </c>
      <c r="E159" s="200">
        <v>6</v>
      </c>
      <c r="F159" s="200">
        <v>0</v>
      </c>
      <c r="G159" s="201">
        <f>E159*F159</f>
        <v>0</v>
      </c>
      <c r="O159" s="195">
        <v>2</v>
      </c>
      <c r="AA159" s="167">
        <v>1</v>
      </c>
      <c r="AB159" s="167">
        <v>9</v>
      </c>
      <c r="AC159" s="167">
        <v>9</v>
      </c>
      <c r="AZ159" s="167">
        <v>4</v>
      </c>
      <c r="BA159" s="167">
        <f>IF(AZ159=1,G159,0)</f>
        <v>0</v>
      </c>
      <c r="BB159" s="167">
        <f>IF(AZ159=2,G159,0)</f>
        <v>0</v>
      </c>
      <c r="BC159" s="167">
        <f>IF(AZ159=3,G159,0)</f>
        <v>0</v>
      </c>
      <c r="BD159" s="167">
        <f>IF(AZ159=4,G159,0)</f>
        <v>0</v>
      </c>
      <c r="BE159" s="167">
        <f>IF(AZ159=5,G159,0)</f>
        <v>0</v>
      </c>
      <c r="CA159" s="202">
        <v>1</v>
      </c>
      <c r="CB159" s="202">
        <v>9</v>
      </c>
      <c r="CZ159" s="167">
        <v>0</v>
      </c>
    </row>
    <row r="160" spans="1:15" ht="12.75">
      <c r="A160" s="203"/>
      <c r="B160" s="209"/>
      <c r="C160" s="210" t="s">
        <v>265</v>
      </c>
      <c r="D160" s="211"/>
      <c r="E160" s="212">
        <v>4</v>
      </c>
      <c r="F160" s="213"/>
      <c r="G160" s="214"/>
      <c r="M160" s="208" t="s">
        <v>265</v>
      </c>
      <c r="O160" s="195"/>
    </row>
    <row r="161" spans="1:15" ht="12.75">
      <c r="A161" s="203"/>
      <c r="B161" s="209"/>
      <c r="C161" s="210" t="s">
        <v>252</v>
      </c>
      <c r="D161" s="211"/>
      <c r="E161" s="212">
        <v>1</v>
      </c>
      <c r="F161" s="213"/>
      <c r="G161" s="214"/>
      <c r="M161" s="208" t="s">
        <v>252</v>
      </c>
      <c r="O161" s="195"/>
    </row>
    <row r="162" spans="1:15" ht="12.75">
      <c r="A162" s="203"/>
      <c r="B162" s="209"/>
      <c r="C162" s="210" t="s">
        <v>253</v>
      </c>
      <c r="D162" s="211"/>
      <c r="E162" s="212">
        <v>1</v>
      </c>
      <c r="F162" s="213"/>
      <c r="G162" s="214"/>
      <c r="M162" s="208" t="s">
        <v>253</v>
      </c>
      <c r="O162" s="195"/>
    </row>
    <row r="163" spans="1:104" ht="12.75">
      <c r="A163" s="196">
        <v>47</v>
      </c>
      <c r="B163" s="197" t="s">
        <v>266</v>
      </c>
      <c r="C163" s="198" t="s">
        <v>267</v>
      </c>
      <c r="D163" s="199" t="s">
        <v>86</v>
      </c>
      <c r="E163" s="200">
        <v>4</v>
      </c>
      <c r="F163" s="200">
        <v>0</v>
      </c>
      <c r="G163" s="201">
        <f>E163*F163</f>
        <v>0</v>
      </c>
      <c r="O163" s="195">
        <v>2</v>
      </c>
      <c r="AA163" s="167">
        <v>1</v>
      </c>
      <c r="AB163" s="167">
        <v>9</v>
      </c>
      <c r="AC163" s="167">
        <v>9</v>
      </c>
      <c r="AZ163" s="167">
        <v>4</v>
      </c>
      <c r="BA163" s="167">
        <f>IF(AZ163=1,G163,0)</f>
        <v>0</v>
      </c>
      <c r="BB163" s="167">
        <f>IF(AZ163=2,G163,0)</f>
        <v>0</v>
      </c>
      <c r="BC163" s="167">
        <f>IF(AZ163=3,G163,0)</f>
        <v>0</v>
      </c>
      <c r="BD163" s="167">
        <f>IF(AZ163=4,G163,0)</f>
        <v>0</v>
      </c>
      <c r="BE163" s="167">
        <f>IF(AZ163=5,G163,0)</f>
        <v>0</v>
      </c>
      <c r="CA163" s="202">
        <v>1</v>
      </c>
      <c r="CB163" s="202">
        <v>9</v>
      </c>
      <c r="CZ163" s="167">
        <v>0</v>
      </c>
    </row>
    <row r="164" spans="1:15" ht="12.75">
      <c r="A164" s="203"/>
      <c r="B164" s="209"/>
      <c r="C164" s="210" t="s">
        <v>268</v>
      </c>
      <c r="D164" s="211"/>
      <c r="E164" s="212">
        <v>2</v>
      </c>
      <c r="F164" s="213"/>
      <c r="G164" s="214"/>
      <c r="M164" s="208" t="s">
        <v>268</v>
      </c>
      <c r="O164" s="195"/>
    </row>
    <row r="165" spans="1:15" ht="12.75">
      <c r="A165" s="203"/>
      <c r="B165" s="209"/>
      <c r="C165" s="210" t="s">
        <v>252</v>
      </c>
      <c r="D165" s="211"/>
      <c r="E165" s="212">
        <v>1</v>
      </c>
      <c r="F165" s="213"/>
      <c r="G165" s="214"/>
      <c r="M165" s="208" t="s">
        <v>252</v>
      </c>
      <c r="O165" s="195"/>
    </row>
    <row r="166" spans="1:15" ht="12.75">
      <c r="A166" s="203"/>
      <c r="B166" s="209"/>
      <c r="C166" s="210" t="s">
        <v>253</v>
      </c>
      <c r="D166" s="211"/>
      <c r="E166" s="212">
        <v>1</v>
      </c>
      <c r="F166" s="213"/>
      <c r="G166" s="214"/>
      <c r="M166" s="208" t="s">
        <v>253</v>
      </c>
      <c r="O166" s="195"/>
    </row>
    <row r="167" spans="1:104" ht="12.75">
      <c r="A167" s="196">
        <v>48</v>
      </c>
      <c r="B167" s="197" t="s">
        <v>269</v>
      </c>
      <c r="C167" s="198" t="s">
        <v>270</v>
      </c>
      <c r="D167" s="199" t="s">
        <v>86</v>
      </c>
      <c r="E167" s="200">
        <v>1</v>
      </c>
      <c r="F167" s="200">
        <v>0</v>
      </c>
      <c r="G167" s="201">
        <f>E167*F167</f>
        <v>0</v>
      </c>
      <c r="O167" s="195">
        <v>2</v>
      </c>
      <c r="AA167" s="167">
        <v>1</v>
      </c>
      <c r="AB167" s="167">
        <v>9</v>
      </c>
      <c r="AC167" s="167">
        <v>9</v>
      </c>
      <c r="AZ167" s="167">
        <v>4</v>
      </c>
      <c r="BA167" s="167">
        <f>IF(AZ167=1,G167,0)</f>
        <v>0</v>
      </c>
      <c r="BB167" s="167">
        <f>IF(AZ167=2,G167,0)</f>
        <v>0</v>
      </c>
      <c r="BC167" s="167">
        <f>IF(AZ167=3,G167,0)</f>
        <v>0</v>
      </c>
      <c r="BD167" s="167">
        <f>IF(AZ167=4,G167,0)</f>
        <v>0</v>
      </c>
      <c r="BE167" s="167">
        <f>IF(AZ167=5,G167,0)</f>
        <v>0</v>
      </c>
      <c r="CA167" s="202">
        <v>1</v>
      </c>
      <c r="CB167" s="202">
        <v>9</v>
      </c>
      <c r="CZ167" s="167">
        <v>0</v>
      </c>
    </row>
    <row r="168" spans="1:15" ht="12.75">
      <c r="A168" s="203"/>
      <c r="B168" s="204"/>
      <c r="C168" s="205" t="s">
        <v>271</v>
      </c>
      <c r="D168" s="206"/>
      <c r="E168" s="206"/>
      <c r="F168" s="206"/>
      <c r="G168" s="207"/>
      <c r="L168" s="208" t="s">
        <v>271</v>
      </c>
      <c r="O168" s="195">
        <v>3</v>
      </c>
    </row>
    <row r="169" spans="1:104" ht="12.75">
      <c r="A169" s="196">
        <v>49</v>
      </c>
      <c r="B169" s="197" t="s">
        <v>272</v>
      </c>
      <c r="C169" s="198" t="s">
        <v>273</v>
      </c>
      <c r="D169" s="199" t="s">
        <v>86</v>
      </c>
      <c r="E169" s="200">
        <v>1</v>
      </c>
      <c r="F169" s="200">
        <v>0</v>
      </c>
      <c r="G169" s="201">
        <f>E169*F169</f>
        <v>0</v>
      </c>
      <c r="O169" s="195">
        <v>2</v>
      </c>
      <c r="AA169" s="167">
        <v>1</v>
      </c>
      <c r="AB169" s="167">
        <v>9</v>
      </c>
      <c r="AC169" s="167">
        <v>9</v>
      </c>
      <c r="AZ169" s="167">
        <v>4</v>
      </c>
      <c r="BA169" s="167">
        <f>IF(AZ169=1,G169,0)</f>
        <v>0</v>
      </c>
      <c r="BB169" s="167">
        <f>IF(AZ169=2,G169,0)</f>
        <v>0</v>
      </c>
      <c r="BC169" s="167">
        <f>IF(AZ169=3,G169,0)</f>
        <v>0</v>
      </c>
      <c r="BD169" s="167">
        <f>IF(AZ169=4,G169,0)</f>
        <v>0</v>
      </c>
      <c r="BE169" s="167">
        <f>IF(AZ169=5,G169,0)</f>
        <v>0</v>
      </c>
      <c r="CA169" s="202">
        <v>1</v>
      </c>
      <c r="CB169" s="202">
        <v>9</v>
      </c>
      <c r="CZ169" s="167">
        <v>0</v>
      </c>
    </row>
    <row r="170" spans="1:15" ht="12.75">
      <c r="A170" s="203"/>
      <c r="B170" s="204"/>
      <c r="C170" s="205" t="s">
        <v>249</v>
      </c>
      <c r="D170" s="206"/>
      <c r="E170" s="206"/>
      <c r="F170" s="206"/>
      <c r="G170" s="207"/>
      <c r="L170" s="208" t="s">
        <v>249</v>
      </c>
      <c r="O170" s="195">
        <v>3</v>
      </c>
    </row>
    <row r="171" spans="1:104" ht="20.4">
      <c r="A171" s="196">
        <v>50</v>
      </c>
      <c r="B171" s="197" t="s">
        <v>274</v>
      </c>
      <c r="C171" s="198" t="s">
        <v>275</v>
      </c>
      <c r="D171" s="199" t="s">
        <v>86</v>
      </c>
      <c r="E171" s="200">
        <v>3</v>
      </c>
      <c r="F171" s="200">
        <v>0</v>
      </c>
      <c r="G171" s="201">
        <f>E171*F171</f>
        <v>0</v>
      </c>
      <c r="O171" s="195">
        <v>2</v>
      </c>
      <c r="AA171" s="167">
        <v>1</v>
      </c>
      <c r="AB171" s="167">
        <v>9</v>
      </c>
      <c r="AC171" s="167">
        <v>9</v>
      </c>
      <c r="AZ171" s="167">
        <v>4</v>
      </c>
      <c r="BA171" s="167">
        <f>IF(AZ171=1,G171,0)</f>
        <v>0</v>
      </c>
      <c r="BB171" s="167">
        <f>IF(AZ171=2,G171,0)</f>
        <v>0</v>
      </c>
      <c r="BC171" s="167">
        <f>IF(AZ171=3,G171,0)</f>
        <v>0</v>
      </c>
      <c r="BD171" s="167">
        <f>IF(AZ171=4,G171,0)</f>
        <v>0</v>
      </c>
      <c r="BE171" s="167">
        <f>IF(AZ171=5,G171,0)</f>
        <v>0</v>
      </c>
      <c r="CA171" s="202">
        <v>1</v>
      </c>
      <c r="CB171" s="202">
        <v>9</v>
      </c>
      <c r="CZ171" s="167">
        <v>0</v>
      </c>
    </row>
    <row r="172" spans="1:15" ht="12.75">
      <c r="A172" s="203"/>
      <c r="B172" s="204"/>
      <c r="C172" s="205" t="s">
        <v>276</v>
      </c>
      <c r="D172" s="206"/>
      <c r="E172" s="206"/>
      <c r="F172" s="206"/>
      <c r="G172" s="207"/>
      <c r="L172" s="208" t="s">
        <v>276</v>
      </c>
      <c r="O172" s="195">
        <v>3</v>
      </c>
    </row>
    <row r="173" spans="1:104" ht="12.75">
      <c r="A173" s="196">
        <v>51</v>
      </c>
      <c r="B173" s="197" t="s">
        <v>277</v>
      </c>
      <c r="C173" s="198" t="s">
        <v>278</v>
      </c>
      <c r="D173" s="199" t="s">
        <v>86</v>
      </c>
      <c r="E173" s="200">
        <v>3</v>
      </c>
      <c r="F173" s="200">
        <v>0</v>
      </c>
      <c r="G173" s="201">
        <f>E173*F173</f>
        <v>0</v>
      </c>
      <c r="O173" s="195">
        <v>2</v>
      </c>
      <c r="AA173" s="167">
        <v>1</v>
      </c>
      <c r="AB173" s="167">
        <v>9</v>
      </c>
      <c r="AC173" s="167">
        <v>9</v>
      </c>
      <c r="AZ173" s="167">
        <v>4</v>
      </c>
      <c r="BA173" s="167">
        <f>IF(AZ173=1,G173,0)</f>
        <v>0</v>
      </c>
      <c r="BB173" s="167">
        <f>IF(AZ173=2,G173,0)</f>
        <v>0</v>
      </c>
      <c r="BC173" s="167">
        <f>IF(AZ173=3,G173,0)</f>
        <v>0</v>
      </c>
      <c r="BD173" s="167">
        <f>IF(AZ173=4,G173,0)</f>
        <v>0</v>
      </c>
      <c r="BE173" s="167">
        <f>IF(AZ173=5,G173,0)</f>
        <v>0</v>
      </c>
      <c r="CA173" s="202">
        <v>1</v>
      </c>
      <c r="CB173" s="202">
        <v>9</v>
      </c>
      <c r="CZ173" s="167">
        <v>0</v>
      </c>
    </row>
    <row r="174" spans="1:15" ht="12.75">
      <c r="A174" s="203"/>
      <c r="B174" s="209"/>
      <c r="C174" s="210" t="s">
        <v>279</v>
      </c>
      <c r="D174" s="211"/>
      <c r="E174" s="212">
        <v>1</v>
      </c>
      <c r="F174" s="213"/>
      <c r="G174" s="214"/>
      <c r="M174" s="208" t="s">
        <v>279</v>
      </c>
      <c r="O174" s="195"/>
    </row>
    <row r="175" spans="1:15" ht="12.75">
      <c r="A175" s="203"/>
      <c r="B175" s="209"/>
      <c r="C175" s="210" t="s">
        <v>218</v>
      </c>
      <c r="D175" s="211"/>
      <c r="E175" s="212">
        <v>1</v>
      </c>
      <c r="F175" s="213"/>
      <c r="G175" s="214"/>
      <c r="M175" s="208" t="s">
        <v>218</v>
      </c>
      <c r="O175" s="195"/>
    </row>
    <row r="176" spans="1:15" ht="12.75">
      <c r="A176" s="203"/>
      <c r="B176" s="209"/>
      <c r="C176" s="210" t="s">
        <v>215</v>
      </c>
      <c r="D176" s="211"/>
      <c r="E176" s="212">
        <v>1</v>
      </c>
      <c r="F176" s="213"/>
      <c r="G176" s="214"/>
      <c r="M176" s="208" t="s">
        <v>215</v>
      </c>
      <c r="O176" s="195"/>
    </row>
    <row r="177" spans="1:104" ht="12.75">
      <c r="A177" s="196">
        <v>52</v>
      </c>
      <c r="B177" s="197" t="s">
        <v>280</v>
      </c>
      <c r="C177" s="198" t="s">
        <v>281</v>
      </c>
      <c r="D177" s="199" t="s">
        <v>86</v>
      </c>
      <c r="E177" s="200">
        <v>80</v>
      </c>
      <c r="F177" s="200">
        <v>0</v>
      </c>
      <c r="G177" s="201">
        <f>E177*F177</f>
        <v>0</v>
      </c>
      <c r="O177" s="195">
        <v>2</v>
      </c>
      <c r="AA177" s="167">
        <v>1</v>
      </c>
      <c r="AB177" s="167">
        <v>9</v>
      </c>
      <c r="AC177" s="167">
        <v>9</v>
      </c>
      <c r="AZ177" s="167">
        <v>4</v>
      </c>
      <c r="BA177" s="167">
        <f>IF(AZ177=1,G177,0)</f>
        <v>0</v>
      </c>
      <c r="BB177" s="167">
        <f>IF(AZ177=2,G177,0)</f>
        <v>0</v>
      </c>
      <c r="BC177" s="167">
        <f>IF(AZ177=3,G177,0)</f>
        <v>0</v>
      </c>
      <c r="BD177" s="167">
        <f>IF(AZ177=4,G177,0)</f>
        <v>0</v>
      </c>
      <c r="BE177" s="167">
        <f>IF(AZ177=5,G177,0)</f>
        <v>0</v>
      </c>
      <c r="CA177" s="202">
        <v>1</v>
      </c>
      <c r="CB177" s="202">
        <v>9</v>
      </c>
      <c r="CZ177" s="167">
        <v>0</v>
      </c>
    </row>
    <row r="178" spans="1:15" ht="12.75">
      <c r="A178" s="203"/>
      <c r="B178" s="204"/>
      <c r="C178" s="205" t="s">
        <v>282</v>
      </c>
      <c r="D178" s="206"/>
      <c r="E178" s="206"/>
      <c r="F178" s="206"/>
      <c r="G178" s="207"/>
      <c r="L178" s="208" t="s">
        <v>282</v>
      </c>
      <c r="O178" s="195">
        <v>3</v>
      </c>
    </row>
    <row r="179" spans="1:104" ht="12.75">
      <c r="A179" s="196">
        <v>53</v>
      </c>
      <c r="B179" s="197" t="s">
        <v>283</v>
      </c>
      <c r="C179" s="198" t="s">
        <v>284</v>
      </c>
      <c r="D179" s="199" t="s">
        <v>86</v>
      </c>
      <c r="E179" s="200">
        <v>1</v>
      </c>
      <c r="F179" s="200">
        <v>0</v>
      </c>
      <c r="G179" s="201">
        <f>E179*F179</f>
        <v>0</v>
      </c>
      <c r="O179" s="195">
        <v>2</v>
      </c>
      <c r="AA179" s="167">
        <v>1</v>
      </c>
      <c r="AB179" s="167">
        <v>9</v>
      </c>
      <c r="AC179" s="167">
        <v>9</v>
      </c>
      <c r="AZ179" s="167">
        <v>4</v>
      </c>
      <c r="BA179" s="167">
        <f>IF(AZ179=1,G179,0)</f>
        <v>0</v>
      </c>
      <c r="BB179" s="167">
        <f>IF(AZ179=2,G179,0)</f>
        <v>0</v>
      </c>
      <c r="BC179" s="167">
        <f>IF(AZ179=3,G179,0)</f>
        <v>0</v>
      </c>
      <c r="BD179" s="167">
        <f>IF(AZ179=4,G179,0)</f>
        <v>0</v>
      </c>
      <c r="BE179" s="167">
        <f>IF(AZ179=5,G179,0)</f>
        <v>0</v>
      </c>
      <c r="CA179" s="202">
        <v>1</v>
      </c>
      <c r="CB179" s="202">
        <v>9</v>
      </c>
      <c r="CZ179" s="167">
        <v>0</v>
      </c>
    </row>
    <row r="180" spans="1:15" ht="12.75">
      <c r="A180" s="203"/>
      <c r="B180" s="204"/>
      <c r="C180" s="205" t="s">
        <v>285</v>
      </c>
      <c r="D180" s="206"/>
      <c r="E180" s="206"/>
      <c r="F180" s="206"/>
      <c r="G180" s="207"/>
      <c r="L180" s="208" t="s">
        <v>285</v>
      </c>
      <c r="O180" s="195">
        <v>3</v>
      </c>
    </row>
    <row r="181" spans="1:15" ht="12.75">
      <c r="A181" s="203"/>
      <c r="B181" s="209"/>
      <c r="C181" s="210" t="s">
        <v>218</v>
      </c>
      <c r="D181" s="211"/>
      <c r="E181" s="212">
        <v>1</v>
      </c>
      <c r="F181" s="213"/>
      <c r="G181" s="214"/>
      <c r="M181" s="208" t="s">
        <v>218</v>
      </c>
      <c r="O181" s="195"/>
    </row>
    <row r="182" spans="1:104" ht="12.75">
      <c r="A182" s="196">
        <v>54</v>
      </c>
      <c r="B182" s="197" t="s">
        <v>286</v>
      </c>
      <c r="C182" s="198" t="s">
        <v>287</v>
      </c>
      <c r="D182" s="199" t="s">
        <v>86</v>
      </c>
      <c r="E182" s="200">
        <v>5</v>
      </c>
      <c r="F182" s="200">
        <v>0</v>
      </c>
      <c r="G182" s="201">
        <f>E182*F182</f>
        <v>0</v>
      </c>
      <c r="O182" s="195">
        <v>2</v>
      </c>
      <c r="AA182" s="167">
        <v>1</v>
      </c>
      <c r="AB182" s="167">
        <v>9</v>
      </c>
      <c r="AC182" s="167">
        <v>9</v>
      </c>
      <c r="AZ182" s="167">
        <v>4</v>
      </c>
      <c r="BA182" s="167">
        <f>IF(AZ182=1,G182,0)</f>
        <v>0</v>
      </c>
      <c r="BB182" s="167">
        <f>IF(AZ182=2,G182,0)</f>
        <v>0</v>
      </c>
      <c r="BC182" s="167">
        <f>IF(AZ182=3,G182,0)</f>
        <v>0</v>
      </c>
      <c r="BD182" s="167">
        <f>IF(AZ182=4,G182,0)</f>
        <v>0</v>
      </c>
      <c r="BE182" s="167">
        <f>IF(AZ182=5,G182,0)</f>
        <v>0</v>
      </c>
      <c r="CA182" s="202">
        <v>1</v>
      </c>
      <c r="CB182" s="202">
        <v>9</v>
      </c>
      <c r="CZ182" s="167">
        <v>0</v>
      </c>
    </row>
    <row r="183" spans="1:15" ht="12.75">
      <c r="A183" s="203"/>
      <c r="B183" s="204"/>
      <c r="C183" s="205" t="s">
        <v>285</v>
      </c>
      <c r="D183" s="206"/>
      <c r="E183" s="206"/>
      <c r="F183" s="206"/>
      <c r="G183" s="207"/>
      <c r="L183" s="208" t="s">
        <v>285</v>
      </c>
      <c r="O183" s="195">
        <v>3</v>
      </c>
    </row>
    <row r="184" spans="1:15" ht="12.75">
      <c r="A184" s="203"/>
      <c r="B184" s="209"/>
      <c r="C184" s="210" t="s">
        <v>288</v>
      </c>
      <c r="D184" s="211"/>
      <c r="E184" s="212">
        <v>3</v>
      </c>
      <c r="F184" s="213"/>
      <c r="G184" s="214"/>
      <c r="M184" s="208" t="s">
        <v>288</v>
      </c>
      <c r="O184" s="195"/>
    </row>
    <row r="185" spans="1:15" ht="12.75">
      <c r="A185" s="203"/>
      <c r="B185" s="209"/>
      <c r="C185" s="210" t="s">
        <v>179</v>
      </c>
      <c r="D185" s="211"/>
      <c r="E185" s="212">
        <v>2</v>
      </c>
      <c r="F185" s="213"/>
      <c r="G185" s="214"/>
      <c r="M185" s="208" t="s">
        <v>179</v>
      </c>
      <c r="O185" s="195"/>
    </row>
    <row r="186" spans="1:104" ht="12.75">
      <c r="A186" s="196">
        <v>55</v>
      </c>
      <c r="B186" s="197" t="s">
        <v>289</v>
      </c>
      <c r="C186" s="198" t="s">
        <v>290</v>
      </c>
      <c r="D186" s="199" t="s">
        <v>86</v>
      </c>
      <c r="E186" s="200">
        <v>7</v>
      </c>
      <c r="F186" s="200">
        <v>0</v>
      </c>
      <c r="G186" s="201">
        <f>E186*F186</f>
        <v>0</v>
      </c>
      <c r="O186" s="195">
        <v>2</v>
      </c>
      <c r="AA186" s="167">
        <v>1</v>
      </c>
      <c r="AB186" s="167">
        <v>9</v>
      </c>
      <c r="AC186" s="167">
        <v>9</v>
      </c>
      <c r="AZ186" s="167">
        <v>4</v>
      </c>
      <c r="BA186" s="167">
        <f>IF(AZ186=1,G186,0)</f>
        <v>0</v>
      </c>
      <c r="BB186" s="167">
        <f>IF(AZ186=2,G186,0)</f>
        <v>0</v>
      </c>
      <c r="BC186" s="167">
        <f>IF(AZ186=3,G186,0)</f>
        <v>0</v>
      </c>
      <c r="BD186" s="167">
        <f>IF(AZ186=4,G186,0)</f>
        <v>0</v>
      </c>
      <c r="BE186" s="167">
        <f>IF(AZ186=5,G186,0)</f>
        <v>0</v>
      </c>
      <c r="CA186" s="202">
        <v>1</v>
      </c>
      <c r="CB186" s="202">
        <v>9</v>
      </c>
      <c r="CZ186" s="167">
        <v>0</v>
      </c>
    </row>
    <row r="187" spans="1:15" ht="12.75">
      <c r="A187" s="203"/>
      <c r="B187" s="204"/>
      <c r="C187" s="205" t="s">
        <v>285</v>
      </c>
      <c r="D187" s="206"/>
      <c r="E187" s="206"/>
      <c r="F187" s="206"/>
      <c r="G187" s="207"/>
      <c r="L187" s="208" t="s">
        <v>285</v>
      </c>
      <c r="O187" s="195">
        <v>3</v>
      </c>
    </row>
    <row r="188" spans="1:15" ht="12.75">
      <c r="A188" s="203"/>
      <c r="B188" s="209"/>
      <c r="C188" s="210" t="s">
        <v>288</v>
      </c>
      <c r="D188" s="211"/>
      <c r="E188" s="212">
        <v>3</v>
      </c>
      <c r="F188" s="213"/>
      <c r="G188" s="214"/>
      <c r="M188" s="208" t="s">
        <v>288</v>
      </c>
      <c r="O188" s="195"/>
    </row>
    <row r="189" spans="1:15" ht="12.75">
      <c r="A189" s="203"/>
      <c r="B189" s="209"/>
      <c r="C189" s="210" t="s">
        <v>291</v>
      </c>
      <c r="D189" s="211"/>
      <c r="E189" s="212">
        <v>3</v>
      </c>
      <c r="F189" s="213"/>
      <c r="G189" s="214"/>
      <c r="M189" s="208" t="s">
        <v>291</v>
      </c>
      <c r="O189" s="195"/>
    </row>
    <row r="190" spans="1:15" ht="12.75">
      <c r="A190" s="203"/>
      <c r="B190" s="209"/>
      <c r="C190" s="210" t="s">
        <v>215</v>
      </c>
      <c r="D190" s="211"/>
      <c r="E190" s="212">
        <v>1</v>
      </c>
      <c r="F190" s="213"/>
      <c r="G190" s="214"/>
      <c r="M190" s="208" t="s">
        <v>215</v>
      </c>
      <c r="O190" s="195"/>
    </row>
    <row r="191" spans="1:104" ht="12.75">
      <c r="A191" s="196">
        <v>56</v>
      </c>
      <c r="B191" s="197" t="s">
        <v>292</v>
      </c>
      <c r="C191" s="198" t="s">
        <v>293</v>
      </c>
      <c r="D191" s="199" t="s">
        <v>86</v>
      </c>
      <c r="E191" s="200">
        <v>1</v>
      </c>
      <c r="F191" s="200">
        <v>0</v>
      </c>
      <c r="G191" s="201">
        <f>E191*F191</f>
        <v>0</v>
      </c>
      <c r="O191" s="195">
        <v>2</v>
      </c>
      <c r="AA191" s="167">
        <v>1</v>
      </c>
      <c r="AB191" s="167">
        <v>9</v>
      </c>
      <c r="AC191" s="167">
        <v>9</v>
      </c>
      <c r="AZ191" s="167">
        <v>4</v>
      </c>
      <c r="BA191" s="167">
        <f>IF(AZ191=1,G191,0)</f>
        <v>0</v>
      </c>
      <c r="BB191" s="167">
        <f>IF(AZ191=2,G191,0)</f>
        <v>0</v>
      </c>
      <c r="BC191" s="167">
        <f>IF(AZ191=3,G191,0)</f>
        <v>0</v>
      </c>
      <c r="BD191" s="167">
        <f>IF(AZ191=4,G191,0)</f>
        <v>0</v>
      </c>
      <c r="BE191" s="167">
        <f>IF(AZ191=5,G191,0)</f>
        <v>0</v>
      </c>
      <c r="CA191" s="202">
        <v>1</v>
      </c>
      <c r="CB191" s="202">
        <v>9</v>
      </c>
      <c r="CZ191" s="167">
        <v>0</v>
      </c>
    </row>
    <row r="192" spans="1:15" ht="12.75">
      <c r="A192" s="203"/>
      <c r="B192" s="204"/>
      <c r="C192" s="205" t="s">
        <v>285</v>
      </c>
      <c r="D192" s="206"/>
      <c r="E192" s="206"/>
      <c r="F192" s="206"/>
      <c r="G192" s="207"/>
      <c r="L192" s="208" t="s">
        <v>285</v>
      </c>
      <c r="O192" s="195">
        <v>3</v>
      </c>
    </row>
    <row r="193" spans="1:15" ht="12.75">
      <c r="A193" s="203"/>
      <c r="B193" s="209"/>
      <c r="C193" s="210" t="s">
        <v>279</v>
      </c>
      <c r="D193" s="211"/>
      <c r="E193" s="212">
        <v>1</v>
      </c>
      <c r="F193" s="213"/>
      <c r="G193" s="214"/>
      <c r="M193" s="208" t="s">
        <v>279</v>
      </c>
      <c r="O193" s="195"/>
    </row>
    <row r="194" spans="1:104" ht="12.75">
      <c r="A194" s="196">
        <v>57</v>
      </c>
      <c r="B194" s="197" t="s">
        <v>294</v>
      </c>
      <c r="C194" s="198" t="s">
        <v>295</v>
      </c>
      <c r="D194" s="199" t="s">
        <v>86</v>
      </c>
      <c r="E194" s="200">
        <v>6</v>
      </c>
      <c r="F194" s="200">
        <v>0</v>
      </c>
      <c r="G194" s="201">
        <f>E194*F194</f>
        <v>0</v>
      </c>
      <c r="O194" s="195">
        <v>2</v>
      </c>
      <c r="AA194" s="167">
        <v>1</v>
      </c>
      <c r="AB194" s="167">
        <v>9</v>
      </c>
      <c r="AC194" s="167">
        <v>9</v>
      </c>
      <c r="AZ194" s="167">
        <v>4</v>
      </c>
      <c r="BA194" s="167">
        <f>IF(AZ194=1,G194,0)</f>
        <v>0</v>
      </c>
      <c r="BB194" s="167">
        <f>IF(AZ194=2,G194,0)</f>
        <v>0</v>
      </c>
      <c r="BC194" s="167">
        <f>IF(AZ194=3,G194,0)</f>
        <v>0</v>
      </c>
      <c r="BD194" s="167">
        <f>IF(AZ194=4,G194,0)</f>
        <v>0</v>
      </c>
      <c r="BE194" s="167">
        <f>IF(AZ194=5,G194,0)</f>
        <v>0</v>
      </c>
      <c r="CA194" s="202">
        <v>1</v>
      </c>
      <c r="CB194" s="202">
        <v>9</v>
      </c>
      <c r="CZ194" s="167">
        <v>0</v>
      </c>
    </row>
    <row r="195" spans="1:15" ht="12.75">
      <c r="A195" s="203"/>
      <c r="B195" s="204"/>
      <c r="C195" s="205" t="s">
        <v>285</v>
      </c>
      <c r="D195" s="206"/>
      <c r="E195" s="206"/>
      <c r="F195" s="206"/>
      <c r="G195" s="207"/>
      <c r="L195" s="208" t="s">
        <v>285</v>
      </c>
      <c r="O195" s="195">
        <v>3</v>
      </c>
    </row>
    <row r="196" spans="1:15" ht="12.75">
      <c r="A196" s="203"/>
      <c r="B196" s="209"/>
      <c r="C196" s="210" t="s">
        <v>296</v>
      </c>
      <c r="D196" s="211"/>
      <c r="E196" s="212">
        <v>4</v>
      </c>
      <c r="F196" s="213"/>
      <c r="G196" s="214"/>
      <c r="M196" s="208" t="s">
        <v>296</v>
      </c>
      <c r="O196" s="195"/>
    </row>
    <row r="197" spans="1:15" ht="12.75">
      <c r="A197" s="203"/>
      <c r="B197" s="209"/>
      <c r="C197" s="210" t="s">
        <v>184</v>
      </c>
      <c r="D197" s="211"/>
      <c r="E197" s="212">
        <v>2</v>
      </c>
      <c r="F197" s="213"/>
      <c r="G197" s="214"/>
      <c r="M197" s="208" t="s">
        <v>184</v>
      </c>
      <c r="O197" s="195"/>
    </row>
    <row r="198" spans="1:104" ht="12.75">
      <c r="A198" s="196">
        <v>58</v>
      </c>
      <c r="B198" s="197" t="s">
        <v>297</v>
      </c>
      <c r="C198" s="198" t="s">
        <v>298</v>
      </c>
      <c r="D198" s="199" t="s">
        <v>86</v>
      </c>
      <c r="E198" s="200">
        <v>6</v>
      </c>
      <c r="F198" s="200">
        <v>0</v>
      </c>
      <c r="G198" s="201">
        <f>E198*F198</f>
        <v>0</v>
      </c>
      <c r="O198" s="195">
        <v>2</v>
      </c>
      <c r="AA198" s="167">
        <v>1</v>
      </c>
      <c r="AB198" s="167">
        <v>9</v>
      </c>
      <c r="AC198" s="167">
        <v>9</v>
      </c>
      <c r="AZ198" s="167">
        <v>4</v>
      </c>
      <c r="BA198" s="167">
        <f>IF(AZ198=1,G198,0)</f>
        <v>0</v>
      </c>
      <c r="BB198" s="167">
        <f>IF(AZ198=2,G198,0)</f>
        <v>0</v>
      </c>
      <c r="BC198" s="167">
        <f>IF(AZ198=3,G198,0)</f>
        <v>0</v>
      </c>
      <c r="BD198" s="167">
        <f>IF(AZ198=4,G198,0)</f>
        <v>0</v>
      </c>
      <c r="BE198" s="167">
        <f>IF(AZ198=5,G198,0)</f>
        <v>0</v>
      </c>
      <c r="CA198" s="202">
        <v>1</v>
      </c>
      <c r="CB198" s="202">
        <v>9</v>
      </c>
      <c r="CZ198" s="167">
        <v>0</v>
      </c>
    </row>
    <row r="199" spans="1:15" ht="12.75">
      <c r="A199" s="203"/>
      <c r="B199" s="204"/>
      <c r="C199" s="205" t="s">
        <v>285</v>
      </c>
      <c r="D199" s="206"/>
      <c r="E199" s="206"/>
      <c r="F199" s="206"/>
      <c r="G199" s="207"/>
      <c r="L199" s="208" t="s">
        <v>285</v>
      </c>
      <c r="O199" s="195">
        <v>3</v>
      </c>
    </row>
    <row r="200" spans="1:15" ht="12.75">
      <c r="A200" s="203"/>
      <c r="B200" s="209"/>
      <c r="C200" s="210" t="s">
        <v>288</v>
      </c>
      <c r="D200" s="211"/>
      <c r="E200" s="212">
        <v>3</v>
      </c>
      <c r="F200" s="213"/>
      <c r="G200" s="214"/>
      <c r="M200" s="208" t="s">
        <v>288</v>
      </c>
      <c r="O200" s="195"/>
    </row>
    <row r="201" spans="1:15" ht="12.75">
      <c r="A201" s="203"/>
      <c r="B201" s="209"/>
      <c r="C201" s="210" t="s">
        <v>179</v>
      </c>
      <c r="D201" s="211"/>
      <c r="E201" s="212">
        <v>2</v>
      </c>
      <c r="F201" s="213"/>
      <c r="G201" s="214"/>
      <c r="M201" s="208" t="s">
        <v>179</v>
      </c>
      <c r="O201" s="195"/>
    </row>
    <row r="202" spans="1:15" ht="12.75">
      <c r="A202" s="203"/>
      <c r="B202" s="209"/>
      <c r="C202" s="210" t="s">
        <v>279</v>
      </c>
      <c r="D202" s="211"/>
      <c r="E202" s="212">
        <v>1</v>
      </c>
      <c r="F202" s="213"/>
      <c r="G202" s="214"/>
      <c r="M202" s="208" t="s">
        <v>279</v>
      </c>
      <c r="O202" s="195"/>
    </row>
    <row r="203" spans="1:104" ht="12.75">
      <c r="A203" s="196">
        <v>59</v>
      </c>
      <c r="B203" s="197" t="s">
        <v>299</v>
      </c>
      <c r="C203" s="198" t="s">
        <v>300</v>
      </c>
      <c r="D203" s="199" t="s">
        <v>86</v>
      </c>
      <c r="E203" s="200">
        <v>20</v>
      </c>
      <c r="F203" s="200">
        <v>0</v>
      </c>
      <c r="G203" s="201">
        <f>E203*F203</f>
        <v>0</v>
      </c>
      <c r="O203" s="195">
        <v>2</v>
      </c>
      <c r="AA203" s="167">
        <v>1</v>
      </c>
      <c r="AB203" s="167">
        <v>9</v>
      </c>
      <c r="AC203" s="167">
        <v>9</v>
      </c>
      <c r="AZ203" s="167">
        <v>4</v>
      </c>
      <c r="BA203" s="167">
        <f>IF(AZ203=1,G203,0)</f>
        <v>0</v>
      </c>
      <c r="BB203" s="167">
        <f>IF(AZ203=2,G203,0)</f>
        <v>0</v>
      </c>
      <c r="BC203" s="167">
        <f>IF(AZ203=3,G203,0)</f>
        <v>0</v>
      </c>
      <c r="BD203" s="167">
        <f>IF(AZ203=4,G203,0)</f>
        <v>0</v>
      </c>
      <c r="BE203" s="167">
        <f>IF(AZ203=5,G203,0)</f>
        <v>0</v>
      </c>
      <c r="CA203" s="202">
        <v>1</v>
      </c>
      <c r="CB203" s="202">
        <v>9</v>
      </c>
      <c r="CZ203" s="167">
        <v>0</v>
      </c>
    </row>
    <row r="204" spans="1:15" ht="12.75">
      <c r="A204" s="203"/>
      <c r="B204" s="204"/>
      <c r="C204" s="205" t="s">
        <v>285</v>
      </c>
      <c r="D204" s="206"/>
      <c r="E204" s="206"/>
      <c r="F204" s="206"/>
      <c r="G204" s="207"/>
      <c r="L204" s="208" t="s">
        <v>285</v>
      </c>
      <c r="O204" s="195">
        <v>3</v>
      </c>
    </row>
    <row r="205" spans="1:15" ht="12.75">
      <c r="A205" s="203"/>
      <c r="B205" s="209"/>
      <c r="C205" s="210" t="s">
        <v>301</v>
      </c>
      <c r="D205" s="211"/>
      <c r="E205" s="212">
        <v>19</v>
      </c>
      <c r="F205" s="213"/>
      <c r="G205" s="214"/>
      <c r="M205" s="208" t="s">
        <v>301</v>
      </c>
      <c r="O205" s="195"/>
    </row>
    <row r="206" spans="1:15" ht="12.75">
      <c r="A206" s="203"/>
      <c r="B206" s="209"/>
      <c r="C206" s="210" t="s">
        <v>279</v>
      </c>
      <c r="D206" s="211"/>
      <c r="E206" s="212">
        <v>1</v>
      </c>
      <c r="F206" s="213"/>
      <c r="G206" s="214"/>
      <c r="M206" s="208" t="s">
        <v>279</v>
      </c>
      <c r="O206" s="195"/>
    </row>
    <row r="207" spans="1:104" ht="12.75">
      <c r="A207" s="196">
        <v>60</v>
      </c>
      <c r="B207" s="197" t="s">
        <v>302</v>
      </c>
      <c r="C207" s="198" t="s">
        <v>303</v>
      </c>
      <c r="D207" s="199" t="s">
        <v>86</v>
      </c>
      <c r="E207" s="200">
        <v>17</v>
      </c>
      <c r="F207" s="200">
        <v>0</v>
      </c>
      <c r="G207" s="201">
        <f>E207*F207</f>
        <v>0</v>
      </c>
      <c r="O207" s="195">
        <v>2</v>
      </c>
      <c r="AA207" s="167">
        <v>1</v>
      </c>
      <c r="AB207" s="167">
        <v>9</v>
      </c>
      <c r="AC207" s="167">
        <v>9</v>
      </c>
      <c r="AZ207" s="167">
        <v>4</v>
      </c>
      <c r="BA207" s="167">
        <f>IF(AZ207=1,G207,0)</f>
        <v>0</v>
      </c>
      <c r="BB207" s="167">
        <f>IF(AZ207=2,G207,0)</f>
        <v>0</v>
      </c>
      <c r="BC207" s="167">
        <f>IF(AZ207=3,G207,0)</f>
        <v>0</v>
      </c>
      <c r="BD207" s="167">
        <f>IF(AZ207=4,G207,0)</f>
        <v>0</v>
      </c>
      <c r="BE207" s="167">
        <f>IF(AZ207=5,G207,0)</f>
        <v>0</v>
      </c>
      <c r="CA207" s="202">
        <v>1</v>
      </c>
      <c r="CB207" s="202">
        <v>9</v>
      </c>
      <c r="CZ207" s="167">
        <v>0</v>
      </c>
    </row>
    <row r="208" spans="1:15" ht="12.75">
      <c r="A208" s="203"/>
      <c r="B208" s="204"/>
      <c r="C208" s="205" t="s">
        <v>285</v>
      </c>
      <c r="D208" s="206"/>
      <c r="E208" s="206"/>
      <c r="F208" s="206"/>
      <c r="G208" s="207"/>
      <c r="L208" s="208" t="s">
        <v>285</v>
      </c>
      <c r="O208" s="195">
        <v>3</v>
      </c>
    </row>
    <row r="209" spans="1:15" ht="12.75">
      <c r="A209" s="203"/>
      <c r="B209" s="209"/>
      <c r="C209" s="210" t="s">
        <v>213</v>
      </c>
      <c r="D209" s="211"/>
      <c r="E209" s="212">
        <v>5</v>
      </c>
      <c r="F209" s="213"/>
      <c r="G209" s="214"/>
      <c r="M209" s="208" t="s">
        <v>213</v>
      </c>
      <c r="O209" s="195"/>
    </row>
    <row r="210" spans="1:15" ht="12.75">
      <c r="A210" s="203"/>
      <c r="B210" s="209"/>
      <c r="C210" s="210" t="s">
        <v>206</v>
      </c>
      <c r="D210" s="211"/>
      <c r="E210" s="212">
        <v>5</v>
      </c>
      <c r="F210" s="213"/>
      <c r="G210" s="214"/>
      <c r="M210" s="208" t="s">
        <v>206</v>
      </c>
      <c r="O210" s="195"/>
    </row>
    <row r="211" spans="1:15" ht="12.75">
      <c r="A211" s="203"/>
      <c r="B211" s="209"/>
      <c r="C211" s="210" t="s">
        <v>304</v>
      </c>
      <c r="D211" s="211"/>
      <c r="E211" s="212">
        <v>7</v>
      </c>
      <c r="F211" s="213"/>
      <c r="G211" s="214"/>
      <c r="M211" s="208" t="s">
        <v>304</v>
      </c>
      <c r="O211" s="195"/>
    </row>
    <row r="212" spans="1:104" ht="12.75">
      <c r="A212" s="196">
        <v>61</v>
      </c>
      <c r="B212" s="197" t="s">
        <v>305</v>
      </c>
      <c r="C212" s="198" t="s">
        <v>306</v>
      </c>
      <c r="D212" s="199" t="s">
        <v>86</v>
      </c>
      <c r="E212" s="200">
        <v>5</v>
      </c>
      <c r="F212" s="200">
        <v>0</v>
      </c>
      <c r="G212" s="201">
        <f>E212*F212</f>
        <v>0</v>
      </c>
      <c r="O212" s="195">
        <v>2</v>
      </c>
      <c r="AA212" s="167">
        <v>1</v>
      </c>
      <c r="AB212" s="167">
        <v>9</v>
      </c>
      <c r="AC212" s="167">
        <v>9</v>
      </c>
      <c r="AZ212" s="167">
        <v>4</v>
      </c>
      <c r="BA212" s="167">
        <f>IF(AZ212=1,G212,0)</f>
        <v>0</v>
      </c>
      <c r="BB212" s="167">
        <f>IF(AZ212=2,G212,0)</f>
        <v>0</v>
      </c>
      <c r="BC212" s="167">
        <f>IF(AZ212=3,G212,0)</f>
        <v>0</v>
      </c>
      <c r="BD212" s="167">
        <f>IF(AZ212=4,G212,0)</f>
        <v>0</v>
      </c>
      <c r="BE212" s="167">
        <f>IF(AZ212=5,G212,0)</f>
        <v>0</v>
      </c>
      <c r="CA212" s="202">
        <v>1</v>
      </c>
      <c r="CB212" s="202">
        <v>9</v>
      </c>
      <c r="CZ212" s="167">
        <v>0</v>
      </c>
    </row>
    <row r="213" spans="1:15" ht="12.75">
      <c r="A213" s="203"/>
      <c r="B213" s="204"/>
      <c r="C213" s="205" t="s">
        <v>285</v>
      </c>
      <c r="D213" s="206"/>
      <c r="E213" s="206"/>
      <c r="F213" s="206"/>
      <c r="G213" s="207"/>
      <c r="L213" s="208" t="s">
        <v>285</v>
      </c>
      <c r="O213" s="195">
        <v>3</v>
      </c>
    </row>
    <row r="214" spans="1:15" ht="12.75">
      <c r="A214" s="203"/>
      <c r="B214" s="209"/>
      <c r="C214" s="210" t="s">
        <v>288</v>
      </c>
      <c r="D214" s="211"/>
      <c r="E214" s="212">
        <v>3</v>
      </c>
      <c r="F214" s="213"/>
      <c r="G214" s="214"/>
      <c r="M214" s="208" t="s">
        <v>288</v>
      </c>
      <c r="O214" s="195"/>
    </row>
    <row r="215" spans="1:15" ht="12.75">
      <c r="A215" s="203"/>
      <c r="B215" s="209"/>
      <c r="C215" s="210" t="s">
        <v>179</v>
      </c>
      <c r="D215" s="211"/>
      <c r="E215" s="212">
        <v>2</v>
      </c>
      <c r="F215" s="213"/>
      <c r="G215" s="214"/>
      <c r="M215" s="208" t="s">
        <v>179</v>
      </c>
      <c r="O215" s="195"/>
    </row>
    <row r="216" spans="1:104" ht="12.75">
      <c r="A216" s="196">
        <v>62</v>
      </c>
      <c r="B216" s="197" t="s">
        <v>307</v>
      </c>
      <c r="C216" s="198" t="s">
        <v>308</v>
      </c>
      <c r="D216" s="199" t="s">
        <v>86</v>
      </c>
      <c r="E216" s="200">
        <v>26</v>
      </c>
      <c r="F216" s="200">
        <v>0</v>
      </c>
      <c r="G216" s="201">
        <f>E216*F216</f>
        <v>0</v>
      </c>
      <c r="O216" s="195">
        <v>2</v>
      </c>
      <c r="AA216" s="167">
        <v>1</v>
      </c>
      <c r="AB216" s="167">
        <v>9</v>
      </c>
      <c r="AC216" s="167">
        <v>9</v>
      </c>
      <c r="AZ216" s="167">
        <v>4</v>
      </c>
      <c r="BA216" s="167">
        <f>IF(AZ216=1,G216,0)</f>
        <v>0</v>
      </c>
      <c r="BB216" s="167">
        <f>IF(AZ216=2,G216,0)</f>
        <v>0</v>
      </c>
      <c r="BC216" s="167">
        <f>IF(AZ216=3,G216,0)</f>
        <v>0</v>
      </c>
      <c r="BD216" s="167">
        <f>IF(AZ216=4,G216,0)</f>
        <v>0</v>
      </c>
      <c r="BE216" s="167">
        <f>IF(AZ216=5,G216,0)</f>
        <v>0</v>
      </c>
      <c r="CA216" s="202">
        <v>1</v>
      </c>
      <c r="CB216" s="202">
        <v>9</v>
      </c>
      <c r="CZ216" s="167">
        <v>0</v>
      </c>
    </row>
    <row r="217" spans="1:15" ht="12.75">
      <c r="A217" s="203"/>
      <c r="B217" s="204"/>
      <c r="C217" s="205" t="s">
        <v>285</v>
      </c>
      <c r="D217" s="206"/>
      <c r="E217" s="206"/>
      <c r="F217" s="206"/>
      <c r="G217" s="207"/>
      <c r="L217" s="208" t="s">
        <v>285</v>
      </c>
      <c r="O217" s="195">
        <v>3</v>
      </c>
    </row>
    <row r="218" spans="1:15" ht="12.75">
      <c r="A218" s="203"/>
      <c r="B218" s="209"/>
      <c r="C218" s="210" t="s">
        <v>134</v>
      </c>
      <c r="D218" s="211"/>
      <c r="E218" s="212">
        <v>10</v>
      </c>
      <c r="F218" s="213"/>
      <c r="G218" s="214"/>
      <c r="M218" s="208" t="s">
        <v>134</v>
      </c>
      <c r="O218" s="195"/>
    </row>
    <row r="219" spans="1:15" ht="12.75">
      <c r="A219" s="203"/>
      <c r="B219" s="209"/>
      <c r="C219" s="210" t="s">
        <v>135</v>
      </c>
      <c r="D219" s="211"/>
      <c r="E219" s="212">
        <v>10</v>
      </c>
      <c r="F219" s="213"/>
      <c r="G219" s="214"/>
      <c r="M219" s="208" t="s">
        <v>135</v>
      </c>
      <c r="O219" s="195"/>
    </row>
    <row r="220" spans="1:15" ht="12.75">
      <c r="A220" s="203"/>
      <c r="B220" s="209"/>
      <c r="C220" s="210" t="s">
        <v>309</v>
      </c>
      <c r="D220" s="211"/>
      <c r="E220" s="212">
        <v>6</v>
      </c>
      <c r="F220" s="213"/>
      <c r="G220" s="214"/>
      <c r="M220" s="208" t="s">
        <v>309</v>
      </c>
      <c r="O220" s="195"/>
    </row>
    <row r="221" spans="1:104" ht="12.75">
      <c r="A221" s="196">
        <v>63</v>
      </c>
      <c r="B221" s="197" t="s">
        <v>310</v>
      </c>
      <c r="C221" s="198" t="s">
        <v>311</v>
      </c>
      <c r="D221" s="199" t="s">
        <v>86</v>
      </c>
      <c r="E221" s="200">
        <v>22</v>
      </c>
      <c r="F221" s="200">
        <v>0</v>
      </c>
      <c r="G221" s="201">
        <f>E221*F221</f>
        <v>0</v>
      </c>
      <c r="O221" s="195">
        <v>2</v>
      </c>
      <c r="AA221" s="167">
        <v>1</v>
      </c>
      <c r="AB221" s="167">
        <v>9</v>
      </c>
      <c r="AC221" s="167">
        <v>9</v>
      </c>
      <c r="AZ221" s="167">
        <v>4</v>
      </c>
      <c r="BA221" s="167">
        <f>IF(AZ221=1,G221,0)</f>
        <v>0</v>
      </c>
      <c r="BB221" s="167">
        <f>IF(AZ221=2,G221,0)</f>
        <v>0</v>
      </c>
      <c r="BC221" s="167">
        <f>IF(AZ221=3,G221,0)</f>
        <v>0</v>
      </c>
      <c r="BD221" s="167">
        <f>IF(AZ221=4,G221,0)</f>
        <v>0</v>
      </c>
      <c r="BE221" s="167">
        <f>IF(AZ221=5,G221,0)</f>
        <v>0</v>
      </c>
      <c r="CA221" s="202">
        <v>1</v>
      </c>
      <c r="CB221" s="202">
        <v>9</v>
      </c>
      <c r="CZ221" s="167">
        <v>0</v>
      </c>
    </row>
    <row r="222" spans="1:15" ht="12.75">
      <c r="A222" s="203"/>
      <c r="B222" s="204"/>
      <c r="C222" s="205" t="s">
        <v>285</v>
      </c>
      <c r="D222" s="206"/>
      <c r="E222" s="206"/>
      <c r="F222" s="206"/>
      <c r="G222" s="207"/>
      <c r="L222" s="208" t="s">
        <v>285</v>
      </c>
      <c r="O222" s="195">
        <v>3</v>
      </c>
    </row>
    <row r="223" spans="1:15" ht="12.75">
      <c r="A223" s="203"/>
      <c r="B223" s="209"/>
      <c r="C223" s="210" t="s">
        <v>312</v>
      </c>
      <c r="D223" s="211"/>
      <c r="E223" s="212">
        <v>8</v>
      </c>
      <c r="F223" s="213"/>
      <c r="G223" s="214"/>
      <c r="M223" s="208" t="s">
        <v>312</v>
      </c>
      <c r="O223" s="195"/>
    </row>
    <row r="224" spans="1:15" ht="12.75">
      <c r="A224" s="203"/>
      <c r="B224" s="209"/>
      <c r="C224" s="210" t="s">
        <v>129</v>
      </c>
      <c r="D224" s="211"/>
      <c r="E224" s="212">
        <v>12</v>
      </c>
      <c r="F224" s="213"/>
      <c r="G224" s="214"/>
      <c r="M224" s="208" t="s">
        <v>129</v>
      </c>
      <c r="O224" s="195"/>
    </row>
    <row r="225" spans="1:15" ht="12.75">
      <c r="A225" s="203"/>
      <c r="B225" s="209"/>
      <c r="C225" s="210" t="s">
        <v>180</v>
      </c>
      <c r="D225" s="211"/>
      <c r="E225" s="212">
        <v>2</v>
      </c>
      <c r="F225" s="213"/>
      <c r="G225" s="214"/>
      <c r="M225" s="208" t="s">
        <v>180</v>
      </c>
      <c r="O225" s="195"/>
    </row>
    <row r="226" spans="1:104" ht="12.75">
      <c r="A226" s="196">
        <v>64</v>
      </c>
      <c r="B226" s="197" t="s">
        <v>313</v>
      </c>
      <c r="C226" s="198" t="s">
        <v>314</v>
      </c>
      <c r="D226" s="199" t="s">
        <v>86</v>
      </c>
      <c r="E226" s="200">
        <v>1</v>
      </c>
      <c r="F226" s="200">
        <v>0</v>
      </c>
      <c r="G226" s="201">
        <f>E226*F226</f>
        <v>0</v>
      </c>
      <c r="O226" s="195">
        <v>2</v>
      </c>
      <c r="AA226" s="167">
        <v>1</v>
      </c>
      <c r="AB226" s="167">
        <v>9</v>
      </c>
      <c r="AC226" s="167">
        <v>9</v>
      </c>
      <c r="AZ226" s="167">
        <v>4</v>
      </c>
      <c r="BA226" s="167">
        <f>IF(AZ226=1,G226,0)</f>
        <v>0</v>
      </c>
      <c r="BB226" s="167">
        <f>IF(AZ226=2,G226,0)</f>
        <v>0</v>
      </c>
      <c r="BC226" s="167">
        <f>IF(AZ226=3,G226,0)</f>
        <v>0</v>
      </c>
      <c r="BD226" s="167">
        <f>IF(AZ226=4,G226,0)</f>
        <v>0</v>
      </c>
      <c r="BE226" s="167">
        <f>IF(AZ226=5,G226,0)</f>
        <v>0</v>
      </c>
      <c r="CA226" s="202">
        <v>1</v>
      </c>
      <c r="CB226" s="202">
        <v>9</v>
      </c>
      <c r="CZ226" s="167">
        <v>0</v>
      </c>
    </row>
    <row r="227" spans="1:15" ht="12.75">
      <c r="A227" s="203"/>
      <c r="B227" s="204"/>
      <c r="C227" s="205" t="s">
        <v>285</v>
      </c>
      <c r="D227" s="206"/>
      <c r="E227" s="206"/>
      <c r="F227" s="206"/>
      <c r="G227" s="207"/>
      <c r="L227" s="208" t="s">
        <v>285</v>
      </c>
      <c r="O227" s="195">
        <v>3</v>
      </c>
    </row>
    <row r="228" spans="1:15" ht="12.75">
      <c r="A228" s="203"/>
      <c r="B228" s="209"/>
      <c r="C228" s="210" t="s">
        <v>279</v>
      </c>
      <c r="D228" s="211"/>
      <c r="E228" s="212">
        <v>1</v>
      </c>
      <c r="F228" s="213"/>
      <c r="G228" s="214"/>
      <c r="M228" s="208" t="s">
        <v>279</v>
      </c>
      <c r="O228" s="195"/>
    </row>
    <row r="229" spans="1:104" ht="20.4">
      <c r="A229" s="196">
        <v>65</v>
      </c>
      <c r="B229" s="197" t="s">
        <v>315</v>
      </c>
      <c r="C229" s="198" t="s">
        <v>316</v>
      </c>
      <c r="D229" s="199" t="s">
        <v>118</v>
      </c>
      <c r="E229" s="200">
        <v>80</v>
      </c>
      <c r="F229" s="200">
        <v>0</v>
      </c>
      <c r="G229" s="201">
        <f>E229*F229</f>
        <v>0</v>
      </c>
      <c r="O229" s="195">
        <v>2</v>
      </c>
      <c r="AA229" s="167">
        <v>1</v>
      </c>
      <c r="AB229" s="167">
        <v>9</v>
      </c>
      <c r="AC229" s="167">
        <v>9</v>
      </c>
      <c r="AZ229" s="167">
        <v>4</v>
      </c>
      <c r="BA229" s="167">
        <f>IF(AZ229=1,G229,0)</f>
        <v>0</v>
      </c>
      <c r="BB229" s="167">
        <f>IF(AZ229=2,G229,0)</f>
        <v>0</v>
      </c>
      <c r="BC229" s="167">
        <f>IF(AZ229=3,G229,0)</f>
        <v>0</v>
      </c>
      <c r="BD229" s="167">
        <f>IF(AZ229=4,G229,0)</f>
        <v>0</v>
      </c>
      <c r="BE229" s="167">
        <f>IF(AZ229=5,G229,0)</f>
        <v>0</v>
      </c>
      <c r="CA229" s="202">
        <v>1</v>
      </c>
      <c r="CB229" s="202">
        <v>9</v>
      </c>
      <c r="CZ229" s="167">
        <v>1E-05</v>
      </c>
    </row>
    <row r="230" spans="1:15" ht="12.75">
      <c r="A230" s="203"/>
      <c r="B230" s="209"/>
      <c r="C230" s="210" t="s">
        <v>317</v>
      </c>
      <c r="D230" s="211"/>
      <c r="E230" s="212">
        <v>20</v>
      </c>
      <c r="F230" s="213"/>
      <c r="G230" s="214"/>
      <c r="M230" s="208" t="s">
        <v>317</v>
      </c>
      <c r="O230" s="195"/>
    </row>
    <row r="231" spans="1:15" ht="12.75">
      <c r="A231" s="203"/>
      <c r="B231" s="209"/>
      <c r="C231" s="210" t="s">
        <v>139</v>
      </c>
      <c r="D231" s="211"/>
      <c r="E231" s="212">
        <v>20</v>
      </c>
      <c r="F231" s="213"/>
      <c r="G231" s="214"/>
      <c r="M231" s="208" t="s">
        <v>139</v>
      </c>
      <c r="O231" s="195"/>
    </row>
    <row r="232" spans="1:15" ht="12.75">
      <c r="A232" s="203"/>
      <c r="B232" s="209"/>
      <c r="C232" s="210" t="s">
        <v>140</v>
      </c>
      <c r="D232" s="211"/>
      <c r="E232" s="212">
        <v>20</v>
      </c>
      <c r="F232" s="213"/>
      <c r="G232" s="214"/>
      <c r="M232" s="208" t="s">
        <v>140</v>
      </c>
      <c r="O232" s="195"/>
    </row>
    <row r="233" spans="1:15" ht="12.75">
      <c r="A233" s="203"/>
      <c r="B233" s="209"/>
      <c r="C233" s="210" t="s">
        <v>318</v>
      </c>
      <c r="D233" s="211"/>
      <c r="E233" s="212">
        <v>20</v>
      </c>
      <c r="F233" s="213"/>
      <c r="G233" s="214"/>
      <c r="M233" s="208" t="s">
        <v>318</v>
      </c>
      <c r="O233" s="195"/>
    </row>
    <row r="234" spans="1:104" ht="20.4">
      <c r="A234" s="196">
        <v>66</v>
      </c>
      <c r="B234" s="197" t="s">
        <v>319</v>
      </c>
      <c r="C234" s="198" t="s">
        <v>320</v>
      </c>
      <c r="D234" s="199" t="s">
        <v>118</v>
      </c>
      <c r="E234" s="200">
        <v>50</v>
      </c>
      <c r="F234" s="200">
        <v>0</v>
      </c>
      <c r="G234" s="201">
        <f>E234*F234</f>
        <v>0</v>
      </c>
      <c r="O234" s="195">
        <v>2</v>
      </c>
      <c r="AA234" s="167">
        <v>1</v>
      </c>
      <c r="AB234" s="167">
        <v>9</v>
      </c>
      <c r="AC234" s="167">
        <v>9</v>
      </c>
      <c r="AZ234" s="167">
        <v>4</v>
      </c>
      <c r="BA234" s="167">
        <f>IF(AZ234=1,G234,0)</f>
        <v>0</v>
      </c>
      <c r="BB234" s="167">
        <f>IF(AZ234=2,G234,0)</f>
        <v>0</v>
      </c>
      <c r="BC234" s="167">
        <f>IF(AZ234=3,G234,0)</f>
        <v>0</v>
      </c>
      <c r="BD234" s="167">
        <f>IF(AZ234=4,G234,0)</f>
        <v>0</v>
      </c>
      <c r="BE234" s="167">
        <f>IF(AZ234=5,G234,0)</f>
        <v>0</v>
      </c>
      <c r="CA234" s="202">
        <v>1</v>
      </c>
      <c r="CB234" s="202">
        <v>9</v>
      </c>
      <c r="CZ234" s="167">
        <v>4E-05</v>
      </c>
    </row>
    <row r="235" spans="1:104" ht="20.4">
      <c r="A235" s="196">
        <v>67</v>
      </c>
      <c r="B235" s="197" t="s">
        <v>321</v>
      </c>
      <c r="C235" s="198" t="s">
        <v>322</v>
      </c>
      <c r="D235" s="199" t="s">
        <v>118</v>
      </c>
      <c r="E235" s="200">
        <v>100</v>
      </c>
      <c r="F235" s="200">
        <v>0</v>
      </c>
      <c r="G235" s="201">
        <f>E235*F235</f>
        <v>0</v>
      </c>
      <c r="O235" s="195">
        <v>2</v>
      </c>
      <c r="AA235" s="167">
        <v>1</v>
      </c>
      <c r="AB235" s="167">
        <v>9</v>
      </c>
      <c r="AC235" s="167">
        <v>9</v>
      </c>
      <c r="AZ235" s="167">
        <v>4</v>
      </c>
      <c r="BA235" s="167">
        <f>IF(AZ235=1,G235,0)</f>
        <v>0</v>
      </c>
      <c r="BB235" s="167">
        <f>IF(AZ235=2,G235,0)</f>
        <v>0</v>
      </c>
      <c r="BC235" s="167">
        <f>IF(AZ235=3,G235,0)</f>
        <v>0</v>
      </c>
      <c r="BD235" s="167">
        <f>IF(AZ235=4,G235,0)</f>
        <v>0</v>
      </c>
      <c r="BE235" s="167">
        <f>IF(AZ235=5,G235,0)</f>
        <v>0</v>
      </c>
      <c r="CA235" s="202">
        <v>1</v>
      </c>
      <c r="CB235" s="202">
        <v>9</v>
      </c>
      <c r="CZ235" s="167">
        <v>0.00028</v>
      </c>
    </row>
    <row r="236" spans="1:15" ht="12.75">
      <c r="A236" s="203"/>
      <c r="B236" s="209"/>
      <c r="C236" s="210" t="s">
        <v>165</v>
      </c>
      <c r="D236" s="211"/>
      <c r="E236" s="212">
        <v>70</v>
      </c>
      <c r="F236" s="213"/>
      <c r="G236" s="214"/>
      <c r="M236" s="208" t="s">
        <v>165</v>
      </c>
      <c r="O236" s="195"/>
    </row>
    <row r="237" spans="1:15" ht="12.75">
      <c r="A237" s="203"/>
      <c r="B237" s="209"/>
      <c r="C237" s="210" t="s">
        <v>134</v>
      </c>
      <c r="D237" s="211"/>
      <c r="E237" s="212">
        <v>10</v>
      </c>
      <c r="F237" s="213"/>
      <c r="G237" s="214"/>
      <c r="M237" s="208" t="s">
        <v>134</v>
      </c>
      <c r="O237" s="195"/>
    </row>
    <row r="238" spans="1:15" ht="12.75">
      <c r="A238" s="203"/>
      <c r="B238" s="209"/>
      <c r="C238" s="210" t="s">
        <v>135</v>
      </c>
      <c r="D238" s="211"/>
      <c r="E238" s="212">
        <v>10</v>
      </c>
      <c r="F238" s="213"/>
      <c r="G238" s="214"/>
      <c r="M238" s="208" t="s">
        <v>135</v>
      </c>
      <c r="O238" s="195"/>
    </row>
    <row r="239" spans="1:15" ht="12.75">
      <c r="A239" s="203"/>
      <c r="B239" s="209"/>
      <c r="C239" s="210" t="s">
        <v>136</v>
      </c>
      <c r="D239" s="211"/>
      <c r="E239" s="212">
        <v>10</v>
      </c>
      <c r="F239" s="213"/>
      <c r="G239" s="214"/>
      <c r="M239" s="208" t="s">
        <v>136</v>
      </c>
      <c r="O239" s="195"/>
    </row>
    <row r="240" spans="1:104" ht="20.4">
      <c r="A240" s="196">
        <v>68</v>
      </c>
      <c r="B240" s="197" t="s">
        <v>323</v>
      </c>
      <c r="C240" s="198" t="s">
        <v>324</v>
      </c>
      <c r="D240" s="199" t="s">
        <v>86</v>
      </c>
      <c r="E240" s="200">
        <v>20</v>
      </c>
      <c r="F240" s="200">
        <v>0</v>
      </c>
      <c r="G240" s="201">
        <f>E240*F240</f>
        <v>0</v>
      </c>
      <c r="O240" s="195">
        <v>2</v>
      </c>
      <c r="AA240" s="167">
        <v>1</v>
      </c>
      <c r="AB240" s="167">
        <v>9</v>
      </c>
      <c r="AC240" s="167">
        <v>9</v>
      </c>
      <c r="AZ240" s="167">
        <v>4</v>
      </c>
      <c r="BA240" s="167">
        <f>IF(AZ240=1,G240,0)</f>
        <v>0</v>
      </c>
      <c r="BB240" s="167">
        <f>IF(AZ240=2,G240,0)</f>
        <v>0</v>
      </c>
      <c r="BC240" s="167">
        <f>IF(AZ240=3,G240,0)</f>
        <v>0</v>
      </c>
      <c r="BD240" s="167">
        <f>IF(AZ240=4,G240,0)</f>
        <v>0</v>
      </c>
      <c r="BE240" s="167">
        <f>IF(AZ240=5,G240,0)</f>
        <v>0</v>
      </c>
      <c r="CA240" s="202">
        <v>1</v>
      </c>
      <c r="CB240" s="202">
        <v>9</v>
      </c>
      <c r="CZ240" s="167">
        <v>0.00025</v>
      </c>
    </row>
    <row r="241" spans="1:15" ht="12.75">
      <c r="A241" s="203"/>
      <c r="B241" s="209"/>
      <c r="C241" s="210" t="s">
        <v>183</v>
      </c>
      <c r="D241" s="211"/>
      <c r="E241" s="212">
        <v>8</v>
      </c>
      <c r="F241" s="213"/>
      <c r="G241" s="214"/>
      <c r="M241" s="208" t="s">
        <v>183</v>
      </c>
      <c r="O241" s="195"/>
    </row>
    <row r="242" spans="1:15" ht="12.75">
      <c r="A242" s="203"/>
      <c r="B242" s="209"/>
      <c r="C242" s="210" t="s">
        <v>325</v>
      </c>
      <c r="D242" s="211"/>
      <c r="E242" s="212">
        <v>4</v>
      </c>
      <c r="F242" s="213"/>
      <c r="G242" s="214"/>
      <c r="M242" s="208" t="s">
        <v>325</v>
      </c>
      <c r="O242" s="195"/>
    </row>
    <row r="243" spans="1:15" ht="12.75">
      <c r="A243" s="203"/>
      <c r="B243" s="209"/>
      <c r="C243" s="210" t="s">
        <v>214</v>
      </c>
      <c r="D243" s="211"/>
      <c r="E243" s="212">
        <v>4</v>
      </c>
      <c r="F243" s="213"/>
      <c r="G243" s="214"/>
      <c r="M243" s="208" t="s">
        <v>214</v>
      </c>
      <c r="O243" s="195"/>
    </row>
    <row r="244" spans="1:15" ht="12.75">
      <c r="A244" s="203"/>
      <c r="B244" s="209"/>
      <c r="C244" s="210" t="s">
        <v>326</v>
      </c>
      <c r="D244" s="211"/>
      <c r="E244" s="212">
        <v>4</v>
      </c>
      <c r="F244" s="213"/>
      <c r="G244" s="214"/>
      <c r="M244" s="208" t="s">
        <v>326</v>
      </c>
      <c r="O244" s="195"/>
    </row>
    <row r="245" spans="1:104" ht="12.75">
      <c r="A245" s="196">
        <v>69</v>
      </c>
      <c r="B245" s="197" t="s">
        <v>327</v>
      </c>
      <c r="C245" s="198" t="s">
        <v>328</v>
      </c>
      <c r="D245" s="199" t="s">
        <v>86</v>
      </c>
      <c r="E245" s="200">
        <v>1</v>
      </c>
      <c r="F245" s="200">
        <v>0</v>
      </c>
      <c r="G245" s="201">
        <f>E245*F245</f>
        <v>0</v>
      </c>
      <c r="O245" s="195">
        <v>2</v>
      </c>
      <c r="AA245" s="167">
        <v>1</v>
      </c>
      <c r="AB245" s="167">
        <v>9</v>
      </c>
      <c r="AC245" s="167">
        <v>9</v>
      </c>
      <c r="AZ245" s="167">
        <v>4</v>
      </c>
      <c r="BA245" s="167">
        <f>IF(AZ245=1,G245,0)</f>
        <v>0</v>
      </c>
      <c r="BB245" s="167">
        <f>IF(AZ245=2,G245,0)</f>
        <v>0</v>
      </c>
      <c r="BC245" s="167">
        <f>IF(AZ245=3,G245,0)</f>
        <v>0</v>
      </c>
      <c r="BD245" s="167">
        <f>IF(AZ245=4,G245,0)</f>
        <v>0</v>
      </c>
      <c r="BE245" s="167">
        <f>IF(AZ245=5,G245,0)</f>
        <v>0</v>
      </c>
      <c r="CA245" s="202">
        <v>1</v>
      </c>
      <c r="CB245" s="202">
        <v>9</v>
      </c>
      <c r="CZ245" s="167">
        <v>0</v>
      </c>
    </row>
    <row r="246" spans="1:104" ht="20.4">
      <c r="A246" s="196">
        <v>70</v>
      </c>
      <c r="B246" s="197" t="s">
        <v>329</v>
      </c>
      <c r="C246" s="198" t="s">
        <v>330</v>
      </c>
      <c r="D246" s="199" t="s">
        <v>118</v>
      </c>
      <c r="E246" s="200">
        <v>880</v>
      </c>
      <c r="F246" s="200">
        <v>0</v>
      </c>
      <c r="G246" s="201">
        <f>E246*F246</f>
        <v>0</v>
      </c>
      <c r="O246" s="195">
        <v>2</v>
      </c>
      <c r="AA246" s="167">
        <v>1</v>
      </c>
      <c r="AB246" s="167">
        <v>9</v>
      </c>
      <c r="AC246" s="167">
        <v>9</v>
      </c>
      <c r="AZ246" s="167">
        <v>4</v>
      </c>
      <c r="BA246" s="167">
        <f>IF(AZ246=1,G246,0)</f>
        <v>0</v>
      </c>
      <c r="BB246" s="167">
        <f>IF(AZ246=2,G246,0)</f>
        <v>0</v>
      </c>
      <c r="BC246" s="167">
        <f>IF(AZ246=3,G246,0)</f>
        <v>0</v>
      </c>
      <c r="BD246" s="167">
        <f>IF(AZ246=4,G246,0)</f>
        <v>0</v>
      </c>
      <c r="BE246" s="167">
        <f>IF(AZ246=5,G246,0)</f>
        <v>0</v>
      </c>
      <c r="CA246" s="202">
        <v>1</v>
      </c>
      <c r="CB246" s="202">
        <v>9</v>
      </c>
      <c r="CZ246" s="167">
        <v>0.00017</v>
      </c>
    </row>
    <row r="247" spans="1:15" ht="12.75">
      <c r="A247" s="203"/>
      <c r="B247" s="204"/>
      <c r="C247" s="205" t="s">
        <v>331</v>
      </c>
      <c r="D247" s="206"/>
      <c r="E247" s="206"/>
      <c r="F247" s="206"/>
      <c r="G247" s="207"/>
      <c r="L247" s="208" t="s">
        <v>331</v>
      </c>
      <c r="O247" s="195">
        <v>3</v>
      </c>
    </row>
    <row r="248" spans="1:15" ht="12.75">
      <c r="A248" s="203"/>
      <c r="B248" s="209"/>
      <c r="C248" s="210" t="s">
        <v>332</v>
      </c>
      <c r="D248" s="211"/>
      <c r="E248" s="212">
        <v>190</v>
      </c>
      <c r="F248" s="213"/>
      <c r="G248" s="214"/>
      <c r="M248" s="208" t="s">
        <v>332</v>
      </c>
      <c r="O248" s="195"/>
    </row>
    <row r="249" spans="1:15" ht="12.75">
      <c r="A249" s="203"/>
      <c r="B249" s="209"/>
      <c r="C249" s="210" t="s">
        <v>333</v>
      </c>
      <c r="D249" s="211"/>
      <c r="E249" s="212">
        <v>250</v>
      </c>
      <c r="F249" s="213"/>
      <c r="G249" s="214"/>
      <c r="M249" s="208" t="s">
        <v>333</v>
      </c>
      <c r="O249" s="195"/>
    </row>
    <row r="250" spans="1:15" ht="12.75">
      <c r="A250" s="203"/>
      <c r="B250" s="209"/>
      <c r="C250" s="210" t="s">
        <v>334</v>
      </c>
      <c r="D250" s="211"/>
      <c r="E250" s="212">
        <v>240</v>
      </c>
      <c r="F250" s="213"/>
      <c r="G250" s="214"/>
      <c r="M250" s="208" t="s">
        <v>334</v>
      </c>
      <c r="O250" s="195"/>
    </row>
    <row r="251" spans="1:15" ht="12.75">
      <c r="A251" s="203"/>
      <c r="B251" s="209"/>
      <c r="C251" s="210" t="s">
        <v>335</v>
      </c>
      <c r="D251" s="211"/>
      <c r="E251" s="212">
        <v>200</v>
      </c>
      <c r="F251" s="213"/>
      <c r="G251" s="214"/>
      <c r="M251" s="208" t="s">
        <v>335</v>
      </c>
      <c r="O251" s="195"/>
    </row>
    <row r="252" spans="1:104" ht="20.4">
      <c r="A252" s="196">
        <v>71</v>
      </c>
      <c r="B252" s="197" t="s">
        <v>336</v>
      </c>
      <c r="C252" s="198" t="s">
        <v>337</v>
      </c>
      <c r="D252" s="199" t="s">
        <v>118</v>
      </c>
      <c r="E252" s="200">
        <v>710</v>
      </c>
      <c r="F252" s="200">
        <v>0</v>
      </c>
      <c r="G252" s="201">
        <f>E252*F252</f>
        <v>0</v>
      </c>
      <c r="O252" s="195">
        <v>2</v>
      </c>
      <c r="AA252" s="167">
        <v>1</v>
      </c>
      <c r="AB252" s="167">
        <v>9</v>
      </c>
      <c r="AC252" s="167">
        <v>9</v>
      </c>
      <c r="AZ252" s="167">
        <v>4</v>
      </c>
      <c r="BA252" s="167">
        <f>IF(AZ252=1,G252,0)</f>
        <v>0</v>
      </c>
      <c r="BB252" s="167">
        <f>IF(AZ252=2,G252,0)</f>
        <v>0</v>
      </c>
      <c r="BC252" s="167">
        <f>IF(AZ252=3,G252,0)</f>
        <v>0</v>
      </c>
      <c r="BD252" s="167">
        <f>IF(AZ252=4,G252,0)</f>
        <v>0</v>
      </c>
      <c r="BE252" s="167">
        <f>IF(AZ252=5,G252,0)</f>
        <v>0</v>
      </c>
      <c r="CA252" s="202">
        <v>1</v>
      </c>
      <c r="CB252" s="202">
        <v>9</v>
      </c>
      <c r="CZ252" s="167">
        <v>0.00023</v>
      </c>
    </row>
    <row r="253" spans="1:15" ht="12.75">
      <c r="A253" s="203"/>
      <c r="B253" s="204"/>
      <c r="C253" s="205" t="s">
        <v>331</v>
      </c>
      <c r="D253" s="206"/>
      <c r="E253" s="206"/>
      <c r="F253" s="206"/>
      <c r="G253" s="207"/>
      <c r="L253" s="208" t="s">
        <v>331</v>
      </c>
      <c r="O253" s="195">
        <v>3</v>
      </c>
    </row>
    <row r="254" spans="1:15" ht="12.75">
      <c r="A254" s="203"/>
      <c r="B254" s="209"/>
      <c r="C254" s="210" t="s">
        <v>332</v>
      </c>
      <c r="D254" s="211"/>
      <c r="E254" s="212">
        <v>190</v>
      </c>
      <c r="F254" s="213"/>
      <c r="G254" s="214"/>
      <c r="M254" s="208" t="s">
        <v>332</v>
      </c>
      <c r="O254" s="195"/>
    </row>
    <row r="255" spans="1:15" ht="12.75">
      <c r="A255" s="203"/>
      <c r="B255" s="209"/>
      <c r="C255" s="210" t="s">
        <v>338</v>
      </c>
      <c r="D255" s="211"/>
      <c r="E255" s="212">
        <v>160</v>
      </c>
      <c r="F255" s="213"/>
      <c r="G255" s="214"/>
      <c r="M255" s="208" t="s">
        <v>338</v>
      </c>
      <c r="O255" s="195"/>
    </row>
    <row r="256" spans="1:15" ht="12.75">
      <c r="A256" s="203"/>
      <c r="B256" s="209"/>
      <c r="C256" s="210" t="s">
        <v>339</v>
      </c>
      <c r="D256" s="211"/>
      <c r="E256" s="212">
        <v>190</v>
      </c>
      <c r="F256" s="213"/>
      <c r="G256" s="214"/>
      <c r="M256" s="208" t="s">
        <v>339</v>
      </c>
      <c r="O256" s="195"/>
    </row>
    <row r="257" spans="1:15" ht="12.75">
      <c r="A257" s="203"/>
      <c r="B257" s="209"/>
      <c r="C257" s="210" t="s">
        <v>340</v>
      </c>
      <c r="D257" s="211"/>
      <c r="E257" s="212">
        <v>170</v>
      </c>
      <c r="F257" s="213"/>
      <c r="G257" s="214"/>
      <c r="M257" s="208" t="s">
        <v>340</v>
      </c>
      <c r="O257" s="195"/>
    </row>
    <row r="258" spans="1:104" ht="20.4">
      <c r="A258" s="196">
        <v>72</v>
      </c>
      <c r="B258" s="197" t="s">
        <v>341</v>
      </c>
      <c r="C258" s="198" t="s">
        <v>342</v>
      </c>
      <c r="D258" s="199" t="s">
        <v>118</v>
      </c>
      <c r="E258" s="200">
        <v>60</v>
      </c>
      <c r="F258" s="200">
        <v>0</v>
      </c>
      <c r="G258" s="201">
        <f>E258*F258</f>
        <v>0</v>
      </c>
      <c r="O258" s="195">
        <v>2</v>
      </c>
      <c r="AA258" s="167">
        <v>1</v>
      </c>
      <c r="AB258" s="167">
        <v>9</v>
      </c>
      <c r="AC258" s="167">
        <v>9</v>
      </c>
      <c r="AZ258" s="167">
        <v>4</v>
      </c>
      <c r="BA258" s="167">
        <f>IF(AZ258=1,G258,0)</f>
        <v>0</v>
      </c>
      <c r="BB258" s="167">
        <f>IF(AZ258=2,G258,0)</f>
        <v>0</v>
      </c>
      <c r="BC258" s="167">
        <f>IF(AZ258=3,G258,0)</f>
        <v>0</v>
      </c>
      <c r="BD258" s="167">
        <f>IF(AZ258=4,G258,0)</f>
        <v>0</v>
      </c>
      <c r="BE258" s="167">
        <f>IF(AZ258=5,G258,0)</f>
        <v>0</v>
      </c>
      <c r="CA258" s="202">
        <v>1</v>
      </c>
      <c r="CB258" s="202">
        <v>9</v>
      </c>
      <c r="CZ258" s="167">
        <v>0.00032</v>
      </c>
    </row>
    <row r="259" spans="1:15" ht="12.75">
      <c r="A259" s="203"/>
      <c r="B259" s="204"/>
      <c r="C259" s="205" t="s">
        <v>331</v>
      </c>
      <c r="D259" s="206"/>
      <c r="E259" s="206"/>
      <c r="F259" s="206"/>
      <c r="G259" s="207"/>
      <c r="L259" s="208" t="s">
        <v>331</v>
      </c>
      <c r="O259" s="195">
        <v>3</v>
      </c>
    </row>
    <row r="260" spans="1:15" ht="12.75">
      <c r="A260" s="203"/>
      <c r="B260" s="209"/>
      <c r="C260" s="210" t="s">
        <v>343</v>
      </c>
      <c r="D260" s="211"/>
      <c r="E260" s="212">
        <v>40</v>
      </c>
      <c r="F260" s="213"/>
      <c r="G260" s="214"/>
      <c r="M260" s="208" t="s">
        <v>343</v>
      </c>
      <c r="O260" s="195"/>
    </row>
    <row r="261" spans="1:15" ht="12.75">
      <c r="A261" s="203"/>
      <c r="B261" s="209"/>
      <c r="C261" s="210" t="s">
        <v>139</v>
      </c>
      <c r="D261" s="211"/>
      <c r="E261" s="212">
        <v>20</v>
      </c>
      <c r="F261" s="213"/>
      <c r="G261" s="214"/>
      <c r="M261" s="208" t="s">
        <v>139</v>
      </c>
      <c r="O261" s="195"/>
    </row>
    <row r="262" spans="1:104" ht="20.4">
      <c r="A262" s="196">
        <v>73</v>
      </c>
      <c r="B262" s="197" t="s">
        <v>344</v>
      </c>
      <c r="C262" s="198" t="s">
        <v>345</v>
      </c>
      <c r="D262" s="199" t="s">
        <v>118</v>
      </c>
      <c r="E262" s="200">
        <v>50</v>
      </c>
      <c r="F262" s="200">
        <v>0</v>
      </c>
      <c r="G262" s="201">
        <f>E262*F262</f>
        <v>0</v>
      </c>
      <c r="O262" s="195">
        <v>2</v>
      </c>
      <c r="AA262" s="167">
        <v>1</v>
      </c>
      <c r="AB262" s="167">
        <v>9</v>
      </c>
      <c r="AC262" s="167">
        <v>9</v>
      </c>
      <c r="AZ262" s="167">
        <v>4</v>
      </c>
      <c r="BA262" s="167">
        <f>IF(AZ262=1,G262,0)</f>
        <v>0</v>
      </c>
      <c r="BB262" s="167">
        <f>IF(AZ262=2,G262,0)</f>
        <v>0</v>
      </c>
      <c r="BC262" s="167">
        <f>IF(AZ262=3,G262,0)</f>
        <v>0</v>
      </c>
      <c r="BD262" s="167">
        <f>IF(AZ262=4,G262,0)</f>
        <v>0</v>
      </c>
      <c r="BE262" s="167">
        <f>IF(AZ262=5,G262,0)</f>
        <v>0</v>
      </c>
      <c r="CA262" s="202">
        <v>1</v>
      </c>
      <c r="CB262" s="202">
        <v>9</v>
      </c>
      <c r="CZ262" s="167">
        <v>0.0008</v>
      </c>
    </row>
    <row r="263" spans="1:15" ht="12.75">
      <c r="A263" s="203"/>
      <c r="B263" s="204"/>
      <c r="C263" s="205" t="s">
        <v>331</v>
      </c>
      <c r="D263" s="206"/>
      <c r="E263" s="206"/>
      <c r="F263" s="206"/>
      <c r="G263" s="207"/>
      <c r="L263" s="208" t="s">
        <v>331</v>
      </c>
      <c r="O263" s="195">
        <v>3</v>
      </c>
    </row>
    <row r="264" spans="1:15" ht="12.75">
      <c r="A264" s="203"/>
      <c r="B264" s="209"/>
      <c r="C264" s="210" t="s">
        <v>317</v>
      </c>
      <c r="D264" s="211"/>
      <c r="E264" s="212">
        <v>20</v>
      </c>
      <c r="F264" s="213"/>
      <c r="G264" s="214"/>
      <c r="M264" s="208" t="s">
        <v>317</v>
      </c>
      <c r="O264" s="195"/>
    </row>
    <row r="265" spans="1:15" ht="12.75">
      <c r="A265" s="203"/>
      <c r="B265" s="209"/>
      <c r="C265" s="210" t="s">
        <v>134</v>
      </c>
      <c r="D265" s="211"/>
      <c r="E265" s="212">
        <v>10</v>
      </c>
      <c r="F265" s="213"/>
      <c r="G265" s="214"/>
      <c r="M265" s="208" t="s">
        <v>134</v>
      </c>
      <c r="O265" s="195"/>
    </row>
    <row r="266" spans="1:15" ht="12.75">
      <c r="A266" s="203"/>
      <c r="B266" s="209"/>
      <c r="C266" s="210" t="s">
        <v>135</v>
      </c>
      <c r="D266" s="211"/>
      <c r="E266" s="212">
        <v>10</v>
      </c>
      <c r="F266" s="213"/>
      <c r="G266" s="214"/>
      <c r="M266" s="208" t="s">
        <v>135</v>
      </c>
      <c r="O266" s="195"/>
    </row>
    <row r="267" spans="1:15" ht="12.75">
      <c r="A267" s="203"/>
      <c r="B267" s="209"/>
      <c r="C267" s="210" t="s">
        <v>136</v>
      </c>
      <c r="D267" s="211"/>
      <c r="E267" s="212">
        <v>10</v>
      </c>
      <c r="F267" s="213"/>
      <c r="G267" s="214"/>
      <c r="M267" s="208" t="s">
        <v>136</v>
      </c>
      <c r="O267" s="195"/>
    </row>
    <row r="268" spans="1:104" ht="20.4">
      <c r="A268" s="196">
        <v>74</v>
      </c>
      <c r="B268" s="197" t="s">
        <v>346</v>
      </c>
      <c r="C268" s="198" t="s">
        <v>347</v>
      </c>
      <c r="D268" s="199" t="s">
        <v>86</v>
      </c>
      <c r="E268" s="200">
        <v>3</v>
      </c>
      <c r="F268" s="200">
        <v>0</v>
      </c>
      <c r="G268" s="201">
        <f>E268*F268</f>
        <v>0</v>
      </c>
      <c r="O268" s="195">
        <v>2</v>
      </c>
      <c r="AA268" s="167">
        <v>1</v>
      </c>
      <c r="AB268" s="167">
        <v>7</v>
      </c>
      <c r="AC268" s="167">
        <v>7</v>
      </c>
      <c r="AZ268" s="167">
        <v>4</v>
      </c>
      <c r="BA268" s="167">
        <f>IF(AZ268=1,G268,0)</f>
        <v>0</v>
      </c>
      <c r="BB268" s="167">
        <f>IF(AZ268=2,G268,0)</f>
        <v>0</v>
      </c>
      <c r="BC268" s="167">
        <f>IF(AZ268=3,G268,0)</f>
        <v>0</v>
      </c>
      <c r="BD268" s="167">
        <f>IF(AZ268=4,G268,0)</f>
        <v>0</v>
      </c>
      <c r="BE268" s="167">
        <f>IF(AZ268=5,G268,0)</f>
        <v>0</v>
      </c>
      <c r="CA268" s="202">
        <v>1</v>
      </c>
      <c r="CB268" s="202">
        <v>7</v>
      </c>
      <c r="CZ268" s="167">
        <v>0</v>
      </c>
    </row>
    <row r="269" spans="1:15" ht="12.75">
      <c r="A269" s="203"/>
      <c r="B269" s="209"/>
      <c r="C269" s="210" t="s">
        <v>279</v>
      </c>
      <c r="D269" s="211"/>
      <c r="E269" s="212">
        <v>1</v>
      </c>
      <c r="F269" s="213"/>
      <c r="G269" s="214"/>
      <c r="M269" s="208" t="s">
        <v>279</v>
      </c>
      <c r="O269" s="195"/>
    </row>
    <row r="270" spans="1:15" ht="12.75">
      <c r="A270" s="203"/>
      <c r="B270" s="209"/>
      <c r="C270" s="210" t="s">
        <v>218</v>
      </c>
      <c r="D270" s="211"/>
      <c r="E270" s="212">
        <v>1</v>
      </c>
      <c r="F270" s="213"/>
      <c r="G270" s="214"/>
      <c r="M270" s="208" t="s">
        <v>218</v>
      </c>
      <c r="O270" s="195"/>
    </row>
    <row r="271" spans="1:15" ht="12.75">
      <c r="A271" s="203"/>
      <c r="B271" s="209"/>
      <c r="C271" s="210" t="s">
        <v>215</v>
      </c>
      <c r="D271" s="211"/>
      <c r="E271" s="212">
        <v>1</v>
      </c>
      <c r="F271" s="213"/>
      <c r="G271" s="214"/>
      <c r="M271" s="208" t="s">
        <v>215</v>
      </c>
      <c r="O271" s="195"/>
    </row>
    <row r="272" spans="1:104" ht="12.75">
      <c r="A272" s="196">
        <v>75</v>
      </c>
      <c r="B272" s="197" t="s">
        <v>348</v>
      </c>
      <c r="C272" s="198" t="s">
        <v>349</v>
      </c>
      <c r="D272" s="199" t="s">
        <v>86</v>
      </c>
      <c r="E272" s="200">
        <v>6</v>
      </c>
      <c r="F272" s="200">
        <v>0</v>
      </c>
      <c r="G272" s="201">
        <f>E272*F272</f>
        <v>0</v>
      </c>
      <c r="O272" s="195">
        <v>2</v>
      </c>
      <c r="AA272" s="167">
        <v>3</v>
      </c>
      <c r="AB272" s="167">
        <v>9</v>
      </c>
      <c r="AC272" s="167">
        <v>3090000</v>
      </c>
      <c r="AZ272" s="167">
        <v>3</v>
      </c>
      <c r="BA272" s="167">
        <f>IF(AZ272=1,G272,0)</f>
        <v>0</v>
      </c>
      <c r="BB272" s="167">
        <f>IF(AZ272=2,G272,0)</f>
        <v>0</v>
      </c>
      <c r="BC272" s="167">
        <f>IF(AZ272=3,G272,0)</f>
        <v>0</v>
      </c>
      <c r="BD272" s="167">
        <f>IF(AZ272=4,G272,0)</f>
        <v>0</v>
      </c>
      <c r="BE272" s="167">
        <f>IF(AZ272=5,G272,0)</f>
        <v>0</v>
      </c>
      <c r="CA272" s="202">
        <v>3</v>
      </c>
      <c r="CB272" s="202">
        <v>9</v>
      </c>
      <c r="CZ272" s="167">
        <v>0</v>
      </c>
    </row>
    <row r="273" spans="1:104" ht="12.75">
      <c r="A273" s="196">
        <v>76</v>
      </c>
      <c r="B273" s="197" t="s">
        <v>350</v>
      </c>
      <c r="C273" s="198" t="s">
        <v>351</v>
      </c>
      <c r="D273" s="199" t="s">
        <v>86</v>
      </c>
      <c r="E273" s="200">
        <v>1</v>
      </c>
      <c r="F273" s="200">
        <v>0</v>
      </c>
      <c r="G273" s="201">
        <f>E273*F273</f>
        <v>0</v>
      </c>
      <c r="O273" s="195">
        <v>2</v>
      </c>
      <c r="AA273" s="167">
        <v>3</v>
      </c>
      <c r="AB273" s="167">
        <v>9</v>
      </c>
      <c r="AC273" s="167">
        <v>35716104</v>
      </c>
      <c r="AZ273" s="167">
        <v>3</v>
      </c>
      <c r="BA273" s="167">
        <f>IF(AZ273=1,G273,0)</f>
        <v>0</v>
      </c>
      <c r="BB273" s="167">
        <f>IF(AZ273=2,G273,0)</f>
        <v>0</v>
      </c>
      <c r="BC273" s="167">
        <f>IF(AZ273=3,G273,0)</f>
        <v>0</v>
      </c>
      <c r="BD273" s="167">
        <f>IF(AZ273=4,G273,0)</f>
        <v>0</v>
      </c>
      <c r="BE273" s="167">
        <f>IF(AZ273=5,G273,0)</f>
        <v>0</v>
      </c>
      <c r="CA273" s="202">
        <v>3</v>
      </c>
      <c r="CB273" s="202">
        <v>9</v>
      </c>
      <c r="CZ273" s="167">
        <v>0.0046</v>
      </c>
    </row>
    <row r="274" spans="1:104" ht="12.75">
      <c r="A274" s="196">
        <v>77</v>
      </c>
      <c r="B274" s="197" t="s">
        <v>352</v>
      </c>
      <c r="C274" s="198" t="s">
        <v>353</v>
      </c>
      <c r="D274" s="199" t="s">
        <v>86</v>
      </c>
      <c r="E274" s="200">
        <v>2</v>
      </c>
      <c r="F274" s="200">
        <v>0</v>
      </c>
      <c r="G274" s="201">
        <f>E274*F274</f>
        <v>0</v>
      </c>
      <c r="O274" s="195">
        <v>2</v>
      </c>
      <c r="AA274" s="167">
        <v>3</v>
      </c>
      <c r="AB274" s="167">
        <v>9</v>
      </c>
      <c r="AC274" s="167">
        <v>357161601</v>
      </c>
      <c r="AZ274" s="167">
        <v>3</v>
      </c>
      <c r="BA274" s="167">
        <f>IF(AZ274=1,G274,0)</f>
        <v>0</v>
      </c>
      <c r="BB274" s="167">
        <f>IF(AZ274=2,G274,0)</f>
        <v>0</v>
      </c>
      <c r="BC274" s="167">
        <f>IF(AZ274=3,G274,0)</f>
        <v>0</v>
      </c>
      <c r="BD274" s="167">
        <f>IF(AZ274=4,G274,0)</f>
        <v>0</v>
      </c>
      <c r="BE274" s="167">
        <f>IF(AZ274=5,G274,0)</f>
        <v>0</v>
      </c>
      <c r="CA274" s="202">
        <v>3</v>
      </c>
      <c r="CB274" s="202">
        <v>9</v>
      </c>
      <c r="CZ274" s="167">
        <v>0.00095</v>
      </c>
    </row>
    <row r="275" spans="1:104" ht="12.75">
      <c r="A275" s="196">
        <v>78</v>
      </c>
      <c r="B275" s="197" t="s">
        <v>354</v>
      </c>
      <c r="C275" s="198" t="s">
        <v>355</v>
      </c>
      <c r="D275" s="199" t="s">
        <v>86</v>
      </c>
      <c r="E275" s="200">
        <v>4</v>
      </c>
      <c r="F275" s="200">
        <v>0</v>
      </c>
      <c r="G275" s="201">
        <f>E275*F275</f>
        <v>0</v>
      </c>
      <c r="O275" s="195">
        <v>2</v>
      </c>
      <c r="AA275" s="167">
        <v>3</v>
      </c>
      <c r="AB275" s="167">
        <v>9</v>
      </c>
      <c r="AC275" s="167">
        <v>358216011</v>
      </c>
      <c r="AZ275" s="167">
        <v>3</v>
      </c>
      <c r="BA275" s="167">
        <f>IF(AZ275=1,G275,0)</f>
        <v>0</v>
      </c>
      <c r="BB275" s="167">
        <f>IF(AZ275=2,G275,0)</f>
        <v>0</v>
      </c>
      <c r="BC275" s="167">
        <f>IF(AZ275=3,G275,0)</f>
        <v>0</v>
      </c>
      <c r="BD275" s="167">
        <f>IF(AZ275=4,G275,0)</f>
        <v>0</v>
      </c>
      <c r="BE275" s="167">
        <f>IF(AZ275=5,G275,0)</f>
        <v>0</v>
      </c>
      <c r="CA275" s="202">
        <v>3</v>
      </c>
      <c r="CB275" s="202">
        <v>9</v>
      </c>
      <c r="CZ275" s="167">
        <v>0.0002</v>
      </c>
    </row>
    <row r="276" spans="1:15" ht="12.75">
      <c r="A276" s="203"/>
      <c r="B276" s="209"/>
      <c r="C276" s="210" t="s">
        <v>268</v>
      </c>
      <c r="D276" s="211"/>
      <c r="E276" s="212">
        <v>2</v>
      </c>
      <c r="F276" s="213"/>
      <c r="G276" s="214"/>
      <c r="M276" s="208" t="s">
        <v>268</v>
      </c>
      <c r="O276" s="195"/>
    </row>
    <row r="277" spans="1:15" ht="12.75">
      <c r="A277" s="203"/>
      <c r="B277" s="209"/>
      <c r="C277" s="210" t="s">
        <v>252</v>
      </c>
      <c r="D277" s="211"/>
      <c r="E277" s="212">
        <v>1</v>
      </c>
      <c r="F277" s="213"/>
      <c r="G277" s="214"/>
      <c r="M277" s="208" t="s">
        <v>252</v>
      </c>
      <c r="O277" s="195"/>
    </row>
    <row r="278" spans="1:15" ht="12.75">
      <c r="A278" s="203"/>
      <c r="B278" s="209"/>
      <c r="C278" s="210" t="s">
        <v>253</v>
      </c>
      <c r="D278" s="211"/>
      <c r="E278" s="212">
        <v>1</v>
      </c>
      <c r="F278" s="213"/>
      <c r="G278" s="214"/>
      <c r="M278" s="208" t="s">
        <v>253</v>
      </c>
      <c r="O278" s="195"/>
    </row>
    <row r="279" spans="1:104" ht="12.75">
      <c r="A279" s="196">
        <v>79</v>
      </c>
      <c r="B279" s="197" t="s">
        <v>356</v>
      </c>
      <c r="C279" s="198" t="s">
        <v>357</v>
      </c>
      <c r="D279" s="199" t="s">
        <v>86</v>
      </c>
      <c r="E279" s="200">
        <v>3</v>
      </c>
      <c r="F279" s="200">
        <v>0</v>
      </c>
      <c r="G279" s="201">
        <f>E279*F279</f>
        <v>0</v>
      </c>
      <c r="O279" s="195">
        <v>2</v>
      </c>
      <c r="AA279" s="167">
        <v>3</v>
      </c>
      <c r="AB279" s="167">
        <v>9</v>
      </c>
      <c r="AC279" s="167">
        <v>35822001010</v>
      </c>
      <c r="AZ279" s="167">
        <v>3</v>
      </c>
      <c r="BA279" s="167">
        <f>IF(AZ279=1,G279,0)</f>
        <v>0</v>
      </c>
      <c r="BB279" s="167">
        <f>IF(AZ279=2,G279,0)</f>
        <v>0</v>
      </c>
      <c r="BC279" s="167">
        <f>IF(AZ279=3,G279,0)</f>
        <v>0</v>
      </c>
      <c r="BD279" s="167">
        <f>IF(AZ279=4,G279,0)</f>
        <v>0</v>
      </c>
      <c r="BE279" s="167">
        <f>IF(AZ279=5,G279,0)</f>
        <v>0</v>
      </c>
      <c r="CA279" s="202">
        <v>3</v>
      </c>
      <c r="CB279" s="202">
        <v>9</v>
      </c>
      <c r="CZ279" s="167">
        <v>0.00018</v>
      </c>
    </row>
    <row r="280" spans="1:15" ht="12.75">
      <c r="A280" s="203"/>
      <c r="B280" s="209"/>
      <c r="C280" s="210" t="s">
        <v>358</v>
      </c>
      <c r="D280" s="211"/>
      <c r="E280" s="212">
        <v>1</v>
      </c>
      <c r="F280" s="213"/>
      <c r="G280" s="214"/>
      <c r="M280" s="208" t="s">
        <v>358</v>
      </c>
      <c r="O280" s="195"/>
    </row>
    <row r="281" spans="1:15" ht="12.75">
      <c r="A281" s="203"/>
      <c r="B281" s="209"/>
      <c r="C281" s="210" t="s">
        <v>252</v>
      </c>
      <c r="D281" s="211"/>
      <c r="E281" s="212">
        <v>1</v>
      </c>
      <c r="F281" s="213"/>
      <c r="G281" s="214"/>
      <c r="M281" s="208" t="s">
        <v>252</v>
      </c>
      <c r="O281" s="195"/>
    </row>
    <row r="282" spans="1:15" ht="12.75">
      <c r="A282" s="203"/>
      <c r="B282" s="209"/>
      <c r="C282" s="210" t="s">
        <v>253</v>
      </c>
      <c r="D282" s="211"/>
      <c r="E282" s="212">
        <v>1</v>
      </c>
      <c r="F282" s="213"/>
      <c r="G282" s="214"/>
      <c r="M282" s="208" t="s">
        <v>253</v>
      </c>
      <c r="O282" s="195"/>
    </row>
    <row r="283" spans="1:104" ht="12.75">
      <c r="A283" s="196">
        <v>80</v>
      </c>
      <c r="B283" s="197" t="s">
        <v>359</v>
      </c>
      <c r="C283" s="198" t="s">
        <v>360</v>
      </c>
      <c r="D283" s="199" t="s">
        <v>86</v>
      </c>
      <c r="E283" s="200">
        <v>3</v>
      </c>
      <c r="F283" s="200">
        <v>0</v>
      </c>
      <c r="G283" s="201">
        <f>E283*F283</f>
        <v>0</v>
      </c>
      <c r="O283" s="195">
        <v>2</v>
      </c>
      <c r="AA283" s="167">
        <v>3</v>
      </c>
      <c r="AB283" s="167">
        <v>9</v>
      </c>
      <c r="AC283" s="167">
        <v>35822002010</v>
      </c>
      <c r="AZ283" s="167">
        <v>3</v>
      </c>
      <c r="BA283" s="167">
        <f>IF(AZ283=1,G283,0)</f>
        <v>0</v>
      </c>
      <c r="BB283" s="167">
        <f>IF(AZ283=2,G283,0)</f>
        <v>0</v>
      </c>
      <c r="BC283" s="167">
        <f>IF(AZ283=3,G283,0)</f>
        <v>0</v>
      </c>
      <c r="BD283" s="167">
        <f>IF(AZ283=4,G283,0)</f>
        <v>0</v>
      </c>
      <c r="BE283" s="167">
        <f>IF(AZ283=5,G283,0)</f>
        <v>0</v>
      </c>
      <c r="CA283" s="202">
        <v>3</v>
      </c>
      <c r="CB283" s="202">
        <v>9</v>
      </c>
      <c r="CZ283" s="167">
        <v>0.00034</v>
      </c>
    </row>
    <row r="284" spans="1:15" ht="12.75">
      <c r="A284" s="203"/>
      <c r="B284" s="209"/>
      <c r="C284" s="210" t="s">
        <v>268</v>
      </c>
      <c r="D284" s="211"/>
      <c r="E284" s="212">
        <v>2</v>
      </c>
      <c r="F284" s="213"/>
      <c r="G284" s="214"/>
      <c r="M284" s="208" t="s">
        <v>268</v>
      </c>
      <c r="O284" s="195"/>
    </row>
    <row r="285" spans="1:15" ht="12.75">
      <c r="A285" s="203"/>
      <c r="B285" s="209"/>
      <c r="C285" s="210" t="s">
        <v>252</v>
      </c>
      <c r="D285" s="211"/>
      <c r="E285" s="212">
        <v>1</v>
      </c>
      <c r="F285" s="213"/>
      <c r="G285" s="214"/>
      <c r="M285" s="208" t="s">
        <v>252</v>
      </c>
      <c r="O285" s="195"/>
    </row>
    <row r="286" spans="1:104" ht="12.75">
      <c r="A286" s="196">
        <v>81</v>
      </c>
      <c r="B286" s="197" t="s">
        <v>361</v>
      </c>
      <c r="C286" s="198" t="s">
        <v>362</v>
      </c>
      <c r="D286" s="199" t="s">
        <v>86</v>
      </c>
      <c r="E286" s="200">
        <v>11</v>
      </c>
      <c r="F286" s="200">
        <v>0</v>
      </c>
      <c r="G286" s="201">
        <f>E286*F286</f>
        <v>0</v>
      </c>
      <c r="O286" s="195">
        <v>2</v>
      </c>
      <c r="AA286" s="167">
        <v>3</v>
      </c>
      <c r="AB286" s="167">
        <v>9</v>
      </c>
      <c r="AC286" s="167">
        <v>35822002011</v>
      </c>
      <c r="AZ286" s="167">
        <v>3</v>
      </c>
      <c r="BA286" s="167">
        <f>IF(AZ286=1,G286,0)</f>
        <v>0</v>
      </c>
      <c r="BB286" s="167">
        <f>IF(AZ286=2,G286,0)</f>
        <v>0</v>
      </c>
      <c r="BC286" s="167">
        <f>IF(AZ286=3,G286,0)</f>
        <v>0</v>
      </c>
      <c r="BD286" s="167">
        <f>IF(AZ286=4,G286,0)</f>
        <v>0</v>
      </c>
      <c r="BE286" s="167">
        <f>IF(AZ286=5,G286,0)</f>
        <v>0</v>
      </c>
      <c r="CA286" s="202">
        <v>3</v>
      </c>
      <c r="CB286" s="202">
        <v>9</v>
      </c>
      <c r="CZ286" s="167">
        <v>0.00034</v>
      </c>
    </row>
    <row r="287" spans="1:15" ht="12.75">
      <c r="A287" s="203"/>
      <c r="B287" s="209"/>
      <c r="C287" s="210" t="s">
        <v>363</v>
      </c>
      <c r="D287" s="211"/>
      <c r="E287" s="212">
        <v>5</v>
      </c>
      <c r="F287" s="213"/>
      <c r="G287" s="214"/>
      <c r="M287" s="208" t="s">
        <v>363</v>
      </c>
      <c r="O287" s="195"/>
    </row>
    <row r="288" spans="1:15" ht="12.75">
      <c r="A288" s="203"/>
      <c r="B288" s="209"/>
      <c r="C288" s="210" t="s">
        <v>256</v>
      </c>
      <c r="D288" s="211"/>
      <c r="E288" s="212">
        <v>3</v>
      </c>
      <c r="F288" s="213"/>
      <c r="G288" s="214"/>
      <c r="M288" s="208" t="s">
        <v>256</v>
      </c>
      <c r="O288" s="195"/>
    </row>
    <row r="289" spans="1:15" ht="12.75">
      <c r="A289" s="203"/>
      <c r="B289" s="209"/>
      <c r="C289" s="210" t="s">
        <v>257</v>
      </c>
      <c r="D289" s="211"/>
      <c r="E289" s="212">
        <v>3</v>
      </c>
      <c r="F289" s="213"/>
      <c r="G289" s="214"/>
      <c r="M289" s="208" t="s">
        <v>257</v>
      </c>
      <c r="O289" s="195"/>
    </row>
    <row r="290" spans="1:104" ht="12.75">
      <c r="A290" s="196">
        <v>82</v>
      </c>
      <c r="B290" s="197" t="s">
        <v>364</v>
      </c>
      <c r="C290" s="198" t="s">
        <v>365</v>
      </c>
      <c r="D290" s="199" t="s">
        <v>86</v>
      </c>
      <c r="E290" s="200">
        <v>24</v>
      </c>
      <c r="F290" s="200">
        <v>0</v>
      </c>
      <c r="G290" s="201">
        <f>E290*F290</f>
        <v>0</v>
      </c>
      <c r="O290" s="195">
        <v>2</v>
      </c>
      <c r="AA290" s="167">
        <v>3</v>
      </c>
      <c r="AB290" s="167">
        <v>9</v>
      </c>
      <c r="AC290" s="167">
        <v>35822002013</v>
      </c>
      <c r="AZ290" s="167">
        <v>3</v>
      </c>
      <c r="BA290" s="167">
        <f>IF(AZ290=1,G290,0)</f>
        <v>0</v>
      </c>
      <c r="BB290" s="167">
        <f>IF(AZ290=2,G290,0)</f>
        <v>0</v>
      </c>
      <c r="BC290" s="167">
        <f>IF(AZ290=3,G290,0)</f>
        <v>0</v>
      </c>
      <c r="BD290" s="167">
        <f>IF(AZ290=4,G290,0)</f>
        <v>0</v>
      </c>
      <c r="BE290" s="167">
        <f>IF(AZ290=5,G290,0)</f>
        <v>0</v>
      </c>
      <c r="CA290" s="202">
        <v>3</v>
      </c>
      <c r="CB290" s="202">
        <v>9</v>
      </c>
      <c r="CZ290" s="167">
        <v>0.00034</v>
      </c>
    </row>
    <row r="291" spans="1:15" ht="12.75">
      <c r="A291" s="203"/>
      <c r="B291" s="209"/>
      <c r="C291" s="210" t="s">
        <v>366</v>
      </c>
      <c r="D291" s="211"/>
      <c r="E291" s="212">
        <v>12</v>
      </c>
      <c r="F291" s="213"/>
      <c r="G291" s="214"/>
      <c r="M291" s="208" t="s">
        <v>366</v>
      </c>
      <c r="O291" s="195"/>
    </row>
    <row r="292" spans="1:15" ht="12.75">
      <c r="A292" s="203"/>
      <c r="B292" s="209"/>
      <c r="C292" s="210" t="s">
        <v>367</v>
      </c>
      <c r="D292" s="211"/>
      <c r="E292" s="212">
        <v>6</v>
      </c>
      <c r="F292" s="213"/>
      <c r="G292" s="214"/>
      <c r="M292" s="208" t="s">
        <v>367</v>
      </c>
      <c r="O292" s="195"/>
    </row>
    <row r="293" spans="1:15" ht="12.75">
      <c r="A293" s="203"/>
      <c r="B293" s="209"/>
      <c r="C293" s="210" t="s">
        <v>368</v>
      </c>
      <c r="D293" s="211"/>
      <c r="E293" s="212">
        <v>6</v>
      </c>
      <c r="F293" s="213"/>
      <c r="G293" s="214"/>
      <c r="M293" s="208" t="s">
        <v>368</v>
      </c>
      <c r="O293" s="195"/>
    </row>
    <row r="294" spans="1:104" ht="12.75">
      <c r="A294" s="196">
        <v>83</v>
      </c>
      <c r="B294" s="197" t="s">
        <v>369</v>
      </c>
      <c r="C294" s="198" t="s">
        <v>370</v>
      </c>
      <c r="D294" s="199" t="s">
        <v>86</v>
      </c>
      <c r="E294" s="200">
        <v>2</v>
      </c>
      <c r="F294" s="200">
        <v>0</v>
      </c>
      <c r="G294" s="201">
        <f>E294*F294</f>
        <v>0</v>
      </c>
      <c r="O294" s="195">
        <v>2</v>
      </c>
      <c r="AA294" s="167">
        <v>3</v>
      </c>
      <c r="AB294" s="167">
        <v>9</v>
      </c>
      <c r="AC294" s="167">
        <v>35822002313</v>
      </c>
      <c r="AZ294" s="167">
        <v>3</v>
      </c>
      <c r="BA294" s="167">
        <f>IF(AZ294=1,G294,0)</f>
        <v>0</v>
      </c>
      <c r="BB294" s="167">
        <f>IF(AZ294=2,G294,0)</f>
        <v>0</v>
      </c>
      <c r="BC294" s="167">
        <f>IF(AZ294=3,G294,0)</f>
        <v>0</v>
      </c>
      <c r="BD294" s="167">
        <f>IF(AZ294=4,G294,0)</f>
        <v>0</v>
      </c>
      <c r="BE294" s="167">
        <f>IF(AZ294=5,G294,0)</f>
        <v>0</v>
      </c>
      <c r="CA294" s="202">
        <v>3</v>
      </c>
      <c r="CB294" s="202">
        <v>9</v>
      </c>
      <c r="CZ294" s="167">
        <v>0.0005</v>
      </c>
    </row>
    <row r="295" spans="1:15" ht="12.75">
      <c r="A295" s="203"/>
      <c r="B295" s="204"/>
      <c r="C295" s="205" t="s">
        <v>249</v>
      </c>
      <c r="D295" s="206"/>
      <c r="E295" s="206"/>
      <c r="F295" s="206"/>
      <c r="G295" s="207"/>
      <c r="L295" s="208" t="s">
        <v>249</v>
      </c>
      <c r="O295" s="195">
        <v>3</v>
      </c>
    </row>
    <row r="296" spans="1:104" ht="12.75">
      <c r="A296" s="196">
        <v>84</v>
      </c>
      <c r="B296" s="197" t="s">
        <v>371</v>
      </c>
      <c r="C296" s="198" t="s">
        <v>372</v>
      </c>
      <c r="D296" s="199" t="s">
        <v>86</v>
      </c>
      <c r="E296" s="200">
        <v>1</v>
      </c>
      <c r="F296" s="200">
        <v>0</v>
      </c>
      <c r="G296" s="201">
        <f>E296*F296</f>
        <v>0</v>
      </c>
      <c r="O296" s="195">
        <v>2</v>
      </c>
      <c r="AA296" s="167">
        <v>3</v>
      </c>
      <c r="AB296" s="167">
        <v>9</v>
      </c>
      <c r="AC296" s="167" t="s">
        <v>371</v>
      </c>
      <c r="AZ296" s="167">
        <v>3</v>
      </c>
      <c r="BA296" s="167">
        <f>IF(AZ296=1,G296,0)</f>
        <v>0</v>
      </c>
      <c r="BB296" s="167">
        <f>IF(AZ296=2,G296,0)</f>
        <v>0</v>
      </c>
      <c r="BC296" s="167">
        <f>IF(AZ296=3,G296,0)</f>
        <v>0</v>
      </c>
      <c r="BD296" s="167">
        <f>IF(AZ296=4,G296,0)</f>
        <v>0</v>
      </c>
      <c r="BE296" s="167">
        <f>IF(AZ296=5,G296,0)</f>
        <v>0</v>
      </c>
      <c r="CA296" s="202">
        <v>3</v>
      </c>
      <c r="CB296" s="202">
        <v>9</v>
      </c>
      <c r="CZ296" s="167">
        <v>0.00024</v>
      </c>
    </row>
    <row r="297" spans="1:15" ht="12.75">
      <c r="A297" s="203"/>
      <c r="B297" s="204"/>
      <c r="C297" s="205" t="s">
        <v>249</v>
      </c>
      <c r="D297" s="206"/>
      <c r="E297" s="206"/>
      <c r="F297" s="206"/>
      <c r="G297" s="207"/>
      <c r="L297" s="208" t="s">
        <v>249</v>
      </c>
      <c r="O297" s="195">
        <v>3</v>
      </c>
    </row>
    <row r="298" spans="1:104" ht="12.75">
      <c r="A298" s="196">
        <v>85</v>
      </c>
      <c r="B298" s="197" t="s">
        <v>373</v>
      </c>
      <c r="C298" s="198" t="s">
        <v>374</v>
      </c>
      <c r="D298" s="199" t="s">
        <v>86</v>
      </c>
      <c r="E298" s="200">
        <v>4</v>
      </c>
      <c r="F298" s="200">
        <v>0</v>
      </c>
      <c r="G298" s="201">
        <f>E298*F298</f>
        <v>0</v>
      </c>
      <c r="O298" s="195">
        <v>2</v>
      </c>
      <c r="AA298" s="167">
        <v>3</v>
      </c>
      <c r="AB298" s="167">
        <v>9</v>
      </c>
      <c r="AC298" s="167" t="s">
        <v>373</v>
      </c>
      <c r="AZ298" s="167">
        <v>3</v>
      </c>
      <c r="BA298" s="167">
        <f>IF(AZ298=1,G298,0)</f>
        <v>0</v>
      </c>
      <c r="BB298" s="167">
        <f>IF(AZ298=2,G298,0)</f>
        <v>0</v>
      </c>
      <c r="BC298" s="167">
        <f>IF(AZ298=3,G298,0)</f>
        <v>0</v>
      </c>
      <c r="BD298" s="167">
        <f>IF(AZ298=4,G298,0)</f>
        <v>0</v>
      </c>
      <c r="BE298" s="167">
        <f>IF(AZ298=5,G298,0)</f>
        <v>0</v>
      </c>
      <c r="CA298" s="202">
        <v>3</v>
      </c>
      <c r="CB298" s="202">
        <v>9</v>
      </c>
      <c r="CZ298" s="167">
        <v>0.00046</v>
      </c>
    </row>
    <row r="299" spans="1:15" ht="12.75">
      <c r="A299" s="203"/>
      <c r="B299" s="209"/>
      <c r="C299" s="210" t="s">
        <v>268</v>
      </c>
      <c r="D299" s="211"/>
      <c r="E299" s="212">
        <v>2</v>
      </c>
      <c r="F299" s="213"/>
      <c r="G299" s="214"/>
      <c r="M299" s="208" t="s">
        <v>268</v>
      </c>
      <c r="O299" s="195"/>
    </row>
    <row r="300" spans="1:15" ht="12.75">
      <c r="A300" s="203"/>
      <c r="B300" s="209"/>
      <c r="C300" s="210" t="s">
        <v>252</v>
      </c>
      <c r="D300" s="211"/>
      <c r="E300" s="212">
        <v>1</v>
      </c>
      <c r="F300" s="213"/>
      <c r="G300" s="214"/>
      <c r="M300" s="208" t="s">
        <v>252</v>
      </c>
      <c r="O300" s="195"/>
    </row>
    <row r="301" spans="1:15" ht="12.75">
      <c r="A301" s="203"/>
      <c r="B301" s="209"/>
      <c r="C301" s="210" t="s">
        <v>253</v>
      </c>
      <c r="D301" s="211"/>
      <c r="E301" s="212">
        <v>1</v>
      </c>
      <c r="F301" s="213"/>
      <c r="G301" s="214"/>
      <c r="M301" s="208" t="s">
        <v>253</v>
      </c>
      <c r="O301" s="195"/>
    </row>
    <row r="302" spans="1:104" ht="12.75">
      <c r="A302" s="196">
        <v>86</v>
      </c>
      <c r="B302" s="197" t="s">
        <v>375</v>
      </c>
      <c r="C302" s="198" t="s">
        <v>376</v>
      </c>
      <c r="D302" s="199" t="s">
        <v>86</v>
      </c>
      <c r="E302" s="200">
        <v>1</v>
      </c>
      <c r="F302" s="200">
        <v>0</v>
      </c>
      <c r="G302" s="201">
        <f>E302*F302</f>
        <v>0</v>
      </c>
      <c r="O302" s="195">
        <v>2</v>
      </c>
      <c r="AA302" s="167">
        <v>3</v>
      </c>
      <c r="AB302" s="167">
        <v>9</v>
      </c>
      <c r="AC302" s="167" t="s">
        <v>375</v>
      </c>
      <c r="AZ302" s="167">
        <v>3</v>
      </c>
      <c r="BA302" s="167">
        <f>IF(AZ302=1,G302,0)</f>
        <v>0</v>
      </c>
      <c r="BB302" s="167">
        <f>IF(AZ302=2,G302,0)</f>
        <v>0</v>
      </c>
      <c r="BC302" s="167">
        <f>IF(AZ302=3,G302,0)</f>
        <v>0</v>
      </c>
      <c r="BD302" s="167">
        <f>IF(AZ302=4,G302,0)</f>
        <v>0</v>
      </c>
      <c r="BE302" s="167">
        <f>IF(AZ302=5,G302,0)</f>
        <v>0</v>
      </c>
      <c r="CA302" s="202">
        <v>3</v>
      </c>
      <c r="CB302" s="202">
        <v>9</v>
      </c>
      <c r="CZ302" s="167">
        <v>0.00024</v>
      </c>
    </row>
    <row r="303" spans="1:15" ht="12.75">
      <c r="A303" s="203"/>
      <c r="B303" s="204"/>
      <c r="C303" s="205" t="s">
        <v>249</v>
      </c>
      <c r="D303" s="206"/>
      <c r="E303" s="206"/>
      <c r="F303" s="206"/>
      <c r="G303" s="207"/>
      <c r="L303" s="208" t="s">
        <v>249</v>
      </c>
      <c r="O303" s="195">
        <v>3</v>
      </c>
    </row>
    <row r="304" spans="1:104" ht="12.75">
      <c r="A304" s="196">
        <v>87</v>
      </c>
      <c r="B304" s="197" t="s">
        <v>377</v>
      </c>
      <c r="C304" s="198" t="s">
        <v>378</v>
      </c>
      <c r="D304" s="199" t="s">
        <v>86</v>
      </c>
      <c r="E304" s="200">
        <v>1</v>
      </c>
      <c r="F304" s="200">
        <v>0</v>
      </c>
      <c r="G304" s="201">
        <f>E304*F304</f>
        <v>0</v>
      </c>
      <c r="O304" s="195">
        <v>2</v>
      </c>
      <c r="AA304" s="167">
        <v>3</v>
      </c>
      <c r="AB304" s="167">
        <v>9</v>
      </c>
      <c r="AC304" s="167">
        <v>37421101</v>
      </c>
      <c r="AZ304" s="167">
        <v>3</v>
      </c>
      <c r="BA304" s="167">
        <f>IF(AZ304=1,G304,0)</f>
        <v>0</v>
      </c>
      <c r="BB304" s="167">
        <f>IF(AZ304=2,G304,0)</f>
        <v>0</v>
      </c>
      <c r="BC304" s="167">
        <f>IF(AZ304=3,G304,0)</f>
        <v>0</v>
      </c>
      <c r="BD304" s="167">
        <f>IF(AZ304=4,G304,0)</f>
        <v>0</v>
      </c>
      <c r="BE304" s="167">
        <f>IF(AZ304=5,G304,0)</f>
        <v>0</v>
      </c>
      <c r="CA304" s="202">
        <v>3</v>
      </c>
      <c r="CB304" s="202">
        <v>9</v>
      </c>
      <c r="CZ304" s="167">
        <v>0.00055</v>
      </c>
    </row>
    <row r="305" spans="1:15" ht="12.75">
      <c r="A305" s="203"/>
      <c r="B305" s="204"/>
      <c r="C305" s="205" t="s">
        <v>249</v>
      </c>
      <c r="D305" s="206"/>
      <c r="E305" s="206"/>
      <c r="F305" s="206"/>
      <c r="G305" s="207"/>
      <c r="L305" s="208" t="s">
        <v>249</v>
      </c>
      <c r="O305" s="195">
        <v>3</v>
      </c>
    </row>
    <row r="306" spans="1:57" ht="12.75">
      <c r="A306" s="215"/>
      <c r="B306" s="216" t="s">
        <v>73</v>
      </c>
      <c r="C306" s="217" t="str">
        <f>CONCATENATE(B62," ",C62)</f>
        <v>M21 Elektromontáže</v>
      </c>
      <c r="D306" s="218"/>
      <c r="E306" s="219"/>
      <c r="F306" s="220"/>
      <c r="G306" s="221">
        <f>SUM(G62:G305)</f>
        <v>0</v>
      </c>
      <c r="O306" s="195">
        <v>4</v>
      </c>
      <c r="BA306" s="222">
        <f>SUM(BA62:BA305)</f>
        <v>0</v>
      </c>
      <c r="BB306" s="222">
        <f>SUM(BB62:BB305)</f>
        <v>0</v>
      </c>
      <c r="BC306" s="222">
        <f>SUM(BC62:BC305)</f>
        <v>0</v>
      </c>
      <c r="BD306" s="222">
        <f>SUM(BD62:BD305)</f>
        <v>0</v>
      </c>
      <c r="BE306" s="222">
        <f>SUM(BE62:BE305)</f>
        <v>0</v>
      </c>
    </row>
    <row r="307" ht="12.75">
      <c r="E307" s="167"/>
    </row>
    <row r="308" ht="12.75">
      <c r="E308" s="167"/>
    </row>
    <row r="309" ht="12.75">
      <c r="E309" s="167"/>
    </row>
    <row r="310" ht="12.75">
      <c r="E310" s="167"/>
    </row>
    <row r="311" ht="12.75">
      <c r="E311" s="167"/>
    </row>
    <row r="312" ht="12.75">
      <c r="E312" s="167"/>
    </row>
    <row r="313" ht="12.75">
      <c r="E313" s="167"/>
    </row>
    <row r="314" ht="12.75">
      <c r="E314" s="167"/>
    </row>
    <row r="315" ht="12.75">
      <c r="E315" s="167"/>
    </row>
    <row r="316" ht="12.75">
      <c r="E316" s="167"/>
    </row>
    <row r="317" ht="12.75">
      <c r="E317" s="167"/>
    </row>
    <row r="318" ht="12.75">
      <c r="E318" s="167"/>
    </row>
    <row r="319" ht="12.75">
      <c r="E319" s="167"/>
    </row>
    <row r="320" ht="12.75">
      <c r="E320" s="167"/>
    </row>
    <row r="321" ht="12.75">
      <c r="E321" s="167"/>
    </row>
    <row r="322" ht="12.75">
      <c r="E322" s="167"/>
    </row>
    <row r="323" ht="12.75">
      <c r="E323" s="167"/>
    </row>
    <row r="324" ht="12.75">
      <c r="E324" s="167"/>
    </row>
    <row r="325" ht="12.75">
      <c r="E325" s="167"/>
    </row>
    <row r="326" ht="12.75">
      <c r="E326" s="167"/>
    </row>
    <row r="327" ht="12.75">
      <c r="E327" s="167"/>
    </row>
    <row r="328" ht="12.75">
      <c r="E328" s="167"/>
    </row>
    <row r="329" ht="12.75">
      <c r="E329" s="167"/>
    </row>
    <row r="330" spans="1:7" ht="12.75">
      <c r="A330" s="223"/>
      <c r="B330" s="223"/>
      <c r="C330" s="223"/>
      <c r="D330" s="223"/>
      <c r="E330" s="223"/>
      <c r="F330" s="223"/>
      <c r="G330" s="223"/>
    </row>
    <row r="331" spans="1:7" ht="12.75">
      <c r="A331" s="223"/>
      <c r="B331" s="223"/>
      <c r="C331" s="223"/>
      <c r="D331" s="223"/>
      <c r="E331" s="223"/>
      <c r="F331" s="223"/>
      <c r="G331" s="223"/>
    </row>
    <row r="332" spans="1:7" ht="12.75">
      <c r="A332" s="223"/>
      <c r="B332" s="223"/>
      <c r="C332" s="223"/>
      <c r="D332" s="223"/>
      <c r="E332" s="223"/>
      <c r="F332" s="223"/>
      <c r="G332" s="223"/>
    </row>
    <row r="333" spans="1:7" ht="12.75">
      <c r="A333" s="223"/>
      <c r="B333" s="223"/>
      <c r="C333" s="223"/>
      <c r="D333" s="223"/>
      <c r="E333" s="223"/>
      <c r="F333" s="223"/>
      <c r="G333" s="223"/>
    </row>
    <row r="334" ht="12.75">
      <c r="E334" s="167"/>
    </row>
    <row r="335" ht="12.75">
      <c r="E335" s="167"/>
    </row>
    <row r="336" ht="12.75">
      <c r="E336" s="167"/>
    </row>
    <row r="337" ht="12.75">
      <c r="E337" s="167"/>
    </row>
    <row r="338" ht="12.75">
      <c r="E338" s="167"/>
    </row>
    <row r="339" ht="12.75">
      <c r="E339" s="167"/>
    </row>
    <row r="340" ht="12.75">
      <c r="E340" s="167"/>
    </row>
    <row r="341" ht="12.75">
      <c r="E341" s="167"/>
    </row>
    <row r="342" ht="12.75">
      <c r="E342" s="167"/>
    </row>
    <row r="343" ht="12.75">
      <c r="E343" s="167"/>
    </row>
    <row r="344" ht="12.75">
      <c r="E344" s="167"/>
    </row>
    <row r="345" ht="12.75">
      <c r="E345" s="167"/>
    </row>
    <row r="346" ht="12.75">
      <c r="E346" s="167"/>
    </row>
    <row r="347" ht="12.75">
      <c r="E347" s="167"/>
    </row>
    <row r="348" ht="12.75">
      <c r="E348" s="167"/>
    </row>
    <row r="349" ht="12.75">
      <c r="E349" s="167"/>
    </row>
    <row r="350" ht="12.75">
      <c r="E350" s="167"/>
    </row>
    <row r="351" ht="12.75">
      <c r="E351" s="167"/>
    </row>
    <row r="352" ht="12.75">
      <c r="E352" s="167"/>
    </row>
    <row r="353" ht="12.75">
      <c r="E353" s="167"/>
    </row>
    <row r="354" ht="12.75">
      <c r="E354" s="167"/>
    </row>
    <row r="355" ht="12.75">
      <c r="E355" s="167"/>
    </row>
    <row r="356" ht="12.75">
      <c r="E356" s="167"/>
    </row>
    <row r="357" ht="12.75">
      <c r="E357" s="167"/>
    </row>
    <row r="358" ht="12.75">
      <c r="E358" s="167"/>
    </row>
    <row r="359" ht="12.75">
      <c r="E359" s="167"/>
    </row>
    <row r="360" ht="12.75">
      <c r="E360" s="167"/>
    </row>
    <row r="361" ht="12.75">
      <c r="E361" s="167"/>
    </row>
    <row r="362" ht="12.75">
      <c r="E362" s="167"/>
    </row>
    <row r="363" ht="12.75">
      <c r="E363" s="167"/>
    </row>
    <row r="364" ht="12.75">
      <c r="E364" s="167"/>
    </row>
    <row r="365" spans="1:2" ht="12.75">
      <c r="A365" s="224"/>
      <c r="B365" s="224"/>
    </row>
    <row r="366" spans="1:7" ht="12.75">
      <c r="A366" s="223"/>
      <c r="B366" s="223"/>
      <c r="C366" s="226"/>
      <c r="D366" s="226"/>
      <c r="E366" s="227"/>
      <c r="F366" s="226"/>
      <c r="G366" s="228"/>
    </row>
    <row r="367" spans="1:7" ht="12.75">
      <c r="A367" s="229"/>
      <c r="B367" s="229"/>
      <c r="C367" s="223"/>
      <c r="D367" s="223"/>
      <c r="E367" s="230"/>
      <c r="F367" s="223"/>
      <c r="G367" s="223"/>
    </row>
    <row r="368" spans="1:7" ht="12.75">
      <c r="A368" s="223"/>
      <c r="B368" s="223"/>
      <c r="C368" s="223"/>
      <c r="D368" s="223"/>
      <c r="E368" s="230"/>
      <c r="F368" s="223"/>
      <c r="G368" s="223"/>
    </row>
    <row r="369" spans="1:7" ht="12.75">
      <c r="A369" s="223"/>
      <c r="B369" s="223"/>
      <c r="C369" s="223"/>
      <c r="D369" s="223"/>
      <c r="E369" s="230"/>
      <c r="F369" s="223"/>
      <c r="G369" s="223"/>
    </row>
    <row r="370" spans="1:7" ht="12.75">
      <c r="A370" s="223"/>
      <c r="B370" s="223"/>
      <c r="C370" s="223"/>
      <c r="D370" s="223"/>
      <c r="E370" s="230"/>
      <c r="F370" s="223"/>
      <c r="G370" s="223"/>
    </row>
    <row r="371" spans="1:7" ht="12.75">
      <c r="A371" s="223"/>
      <c r="B371" s="223"/>
      <c r="C371" s="223"/>
      <c r="D371" s="223"/>
      <c r="E371" s="230"/>
      <c r="F371" s="223"/>
      <c r="G371" s="223"/>
    </row>
    <row r="372" spans="1:7" ht="12.75">
      <c r="A372" s="223"/>
      <c r="B372" s="223"/>
      <c r="C372" s="223"/>
      <c r="D372" s="223"/>
      <c r="E372" s="230"/>
      <c r="F372" s="223"/>
      <c r="G372" s="223"/>
    </row>
    <row r="373" spans="1:7" ht="12.75">
      <c r="A373" s="223"/>
      <c r="B373" s="223"/>
      <c r="C373" s="223"/>
      <c r="D373" s="223"/>
      <c r="E373" s="230"/>
      <c r="F373" s="223"/>
      <c r="G373" s="223"/>
    </row>
    <row r="374" spans="1:7" ht="12.75">
      <c r="A374" s="223"/>
      <c r="B374" s="223"/>
      <c r="C374" s="223"/>
      <c r="D374" s="223"/>
      <c r="E374" s="230"/>
      <c r="F374" s="223"/>
      <c r="G374" s="223"/>
    </row>
    <row r="375" spans="1:7" ht="12.75">
      <c r="A375" s="223"/>
      <c r="B375" s="223"/>
      <c r="C375" s="223"/>
      <c r="D375" s="223"/>
      <c r="E375" s="230"/>
      <c r="F375" s="223"/>
      <c r="G375" s="223"/>
    </row>
    <row r="376" spans="1:7" ht="12.75">
      <c r="A376" s="223"/>
      <c r="B376" s="223"/>
      <c r="C376" s="223"/>
      <c r="D376" s="223"/>
      <c r="E376" s="230"/>
      <c r="F376" s="223"/>
      <c r="G376" s="223"/>
    </row>
    <row r="377" spans="1:7" ht="12.75">
      <c r="A377" s="223"/>
      <c r="B377" s="223"/>
      <c r="C377" s="223"/>
      <c r="D377" s="223"/>
      <c r="E377" s="230"/>
      <c r="F377" s="223"/>
      <c r="G377" s="223"/>
    </row>
    <row r="378" spans="1:7" ht="12.75">
      <c r="A378" s="223"/>
      <c r="B378" s="223"/>
      <c r="C378" s="223"/>
      <c r="D378" s="223"/>
      <c r="E378" s="230"/>
      <c r="F378" s="223"/>
      <c r="G378" s="223"/>
    </row>
    <row r="379" spans="1:7" ht="12.75">
      <c r="A379" s="223"/>
      <c r="B379" s="223"/>
      <c r="C379" s="223"/>
      <c r="D379" s="223"/>
      <c r="E379" s="230"/>
      <c r="F379" s="223"/>
      <c r="G379" s="223"/>
    </row>
  </sheetData>
  <mergeCells count="203">
    <mergeCell ref="C301:D301"/>
    <mergeCell ref="C303:G303"/>
    <mergeCell ref="C305:G305"/>
    <mergeCell ref="C292:D292"/>
    <mergeCell ref="C293:D293"/>
    <mergeCell ref="C295:G295"/>
    <mergeCell ref="C297:G297"/>
    <mergeCell ref="C299:D299"/>
    <mergeCell ref="C300:D300"/>
    <mergeCell ref="C284:D284"/>
    <mergeCell ref="C285:D285"/>
    <mergeCell ref="C287:D287"/>
    <mergeCell ref="C288:D288"/>
    <mergeCell ref="C289:D289"/>
    <mergeCell ref="C291:D291"/>
    <mergeCell ref="C276:D276"/>
    <mergeCell ref="C277:D277"/>
    <mergeCell ref="C278:D278"/>
    <mergeCell ref="C280:D280"/>
    <mergeCell ref="C281:D281"/>
    <mergeCell ref="C282:D282"/>
    <mergeCell ref="C265:D265"/>
    <mergeCell ref="C266:D266"/>
    <mergeCell ref="C267:D267"/>
    <mergeCell ref="C269:D269"/>
    <mergeCell ref="C270:D270"/>
    <mergeCell ref="C271:D271"/>
    <mergeCell ref="C257:D257"/>
    <mergeCell ref="C259:G259"/>
    <mergeCell ref="C260:D260"/>
    <mergeCell ref="C261:D261"/>
    <mergeCell ref="C263:G263"/>
    <mergeCell ref="C264:D264"/>
    <mergeCell ref="C250:D250"/>
    <mergeCell ref="C251:D251"/>
    <mergeCell ref="C253:G253"/>
    <mergeCell ref="C254:D254"/>
    <mergeCell ref="C255:D255"/>
    <mergeCell ref="C256:D256"/>
    <mergeCell ref="C242:D242"/>
    <mergeCell ref="C243:D243"/>
    <mergeCell ref="C244:D244"/>
    <mergeCell ref="C247:G247"/>
    <mergeCell ref="C248:D248"/>
    <mergeCell ref="C249:D249"/>
    <mergeCell ref="C233:D233"/>
    <mergeCell ref="C236:D236"/>
    <mergeCell ref="C237:D237"/>
    <mergeCell ref="C238:D238"/>
    <mergeCell ref="C239:D239"/>
    <mergeCell ref="C241:D241"/>
    <mergeCell ref="C225:D225"/>
    <mergeCell ref="C227:G227"/>
    <mergeCell ref="C228:D228"/>
    <mergeCell ref="C230:D230"/>
    <mergeCell ref="C231:D231"/>
    <mergeCell ref="C232:D232"/>
    <mergeCell ref="C218:D218"/>
    <mergeCell ref="C219:D219"/>
    <mergeCell ref="C220:D220"/>
    <mergeCell ref="C222:G222"/>
    <mergeCell ref="C223:D223"/>
    <mergeCell ref="C224:D224"/>
    <mergeCell ref="C210:D210"/>
    <mergeCell ref="C211:D211"/>
    <mergeCell ref="C213:G213"/>
    <mergeCell ref="C214:D214"/>
    <mergeCell ref="C215:D215"/>
    <mergeCell ref="C217:G217"/>
    <mergeCell ref="C202:D202"/>
    <mergeCell ref="C204:G204"/>
    <mergeCell ref="C205:D205"/>
    <mergeCell ref="C206:D206"/>
    <mergeCell ref="C208:G208"/>
    <mergeCell ref="C209:D209"/>
    <mergeCell ref="C195:G195"/>
    <mergeCell ref="C196:D196"/>
    <mergeCell ref="C197:D197"/>
    <mergeCell ref="C199:G199"/>
    <mergeCell ref="C200:D200"/>
    <mergeCell ref="C201:D201"/>
    <mergeCell ref="C187:G187"/>
    <mergeCell ref="C188:D188"/>
    <mergeCell ref="C189:D189"/>
    <mergeCell ref="C190:D190"/>
    <mergeCell ref="C192:G192"/>
    <mergeCell ref="C193:D193"/>
    <mergeCell ref="C178:G178"/>
    <mergeCell ref="C180:G180"/>
    <mergeCell ref="C181:D181"/>
    <mergeCell ref="C183:G183"/>
    <mergeCell ref="C184:D184"/>
    <mergeCell ref="C185:D185"/>
    <mergeCell ref="C168:G168"/>
    <mergeCell ref="C170:G170"/>
    <mergeCell ref="C172:G172"/>
    <mergeCell ref="C174:D174"/>
    <mergeCell ref="C175:D175"/>
    <mergeCell ref="C176:D176"/>
    <mergeCell ref="C160:D160"/>
    <mergeCell ref="C161:D161"/>
    <mergeCell ref="C162:D162"/>
    <mergeCell ref="C164:D164"/>
    <mergeCell ref="C165:D165"/>
    <mergeCell ref="C166:D166"/>
    <mergeCell ref="C151:D151"/>
    <mergeCell ref="C153:D153"/>
    <mergeCell ref="C154:D154"/>
    <mergeCell ref="C156:D156"/>
    <mergeCell ref="C157:D157"/>
    <mergeCell ref="C158:D158"/>
    <mergeCell ref="C140:D140"/>
    <mergeCell ref="C142:G142"/>
    <mergeCell ref="C144:G144"/>
    <mergeCell ref="C146:G146"/>
    <mergeCell ref="C148:G148"/>
    <mergeCell ref="C150:D150"/>
    <mergeCell ref="C132:D132"/>
    <mergeCell ref="C134:G134"/>
    <mergeCell ref="C135:D135"/>
    <mergeCell ref="C136:D136"/>
    <mergeCell ref="C138:D138"/>
    <mergeCell ref="C139:D139"/>
    <mergeCell ref="C122:D122"/>
    <mergeCell ref="C124:D124"/>
    <mergeCell ref="C125:D125"/>
    <mergeCell ref="C127:G127"/>
    <mergeCell ref="C129:G129"/>
    <mergeCell ref="C131:G131"/>
    <mergeCell ref="C115:D115"/>
    <mergeCell ref="C116:D116"/>
    <mergeCell ref="C117:D117"/>
    <mergeCell ref="C119:G119"/>
    <mergeCell ref="C120:D120"/>
    <mergeCell ref="C121:D121"/>
    <mergeCell ref="C107:D107"/>
    <mergeCell ref="C109:G109"/>
    <mergeCell ref="C110:D110"/>
    <mergeCell ref="C111:D111"/>
    <mergeCell ref="C112:D112"/>
    <mergeCell ref="C114:G114"/>
    <mergeCell ref="C99:D99"/>
    <mergeCell ref="C100:D100"/>
    <mergeCell ref="C102:G102"/>
    <mergeCell ref="C104:G104"/>
    <mergeCell ref="C105:D105"/>
    <mergeCell ref="C106:D106"/>
    <mergeCell ref="C91:D91"/>
    <mergeCell ref="C92:D92"/>
    <mergeCell ref="C94:D94"/>
    <mergeCell ref="C95:D95"/>
    <mergeCell ref="C96:D96"/>
    <mergeCell ref="C98:D98"/>
    <mergeCell ref="C83:D83"/>
    <mergeCell ref="C84:D84"/>
    <mergeCell ref="C86:D86"/>
    <mergeCell ref="C87:D87"/>
    <mergeCell ref="C88:D88"/>
    <mergeCell ref="C90:D90"/>
    <mergeCell ref="C75:D75"/>
    <mergeCell ref="C77:D77"/>
    <mergeCell ref="C78:D78"/>
    <mergeCell ref="C79:D79"/>
    <mergeCell ref="C81:G81"/>
    <mergeCell ref="C82:D82"/>
    <mergeCell ref="C64:G64"/>
    <mergeCell ref="C66:G66"/>
    <mergeCell ref="C68:G68"/>
    <mergeCell ref="C69:D69"/>
    <mergeCell ref="C70:D70"/>
    <mergeCell ref="C72:G72"/>
    <mergeCell ref="C73:D73"/>
    <mergeCell ref="C74:D74"/>
    <mergeCell ref="C51:D51"/>
    <mergeCell ref="C52:D52"/>
    <mergeCell ref="C44:G44"/>
    <mergeCell ref="C45:D45"/>
    <mergeCell ref="C46:D46"/>
    <mergeCell ref="C47:D47"/>
    <mergeCell ref="C49:G49"/>
    <mergeCell ref="C50:D50"/>
    <mergeCell ref="C36:D36"/>
    <mergeCell ref="C38:G38"/>
    <mergeCell ref="C39:D39"/>
    <mergeCell ref="C40:D40"/>
    <mergeCell ref="C41:D41"/>
    <mergeCell ref="C42:D42"/>
    <mergeCell ref="C24:G24"/>
    <mergeCell ref="C26:G26"/>
    <mergeCell ref="C28:G28"/>
    <mergeCell ref="C30:G30"/>
    <mergeCell ref="C32:G32"/>
    <mergeCell ref="C33:D33"/>
    <mergeCell ref="C34:D34"/>
    <mergeCell ref="C35:D35"/>
    <mergeCell ref="C14:G14"/>
    <mergeCell ref="C18:G18"/>
    <mergeCell ref="C20:G20"/>
    <mergeCell ref="A1:G1"/>
    <mergeCell ref="A3:B3"/>
    <mergeCell ref="A4:B4"/>
    <mergeCell ref="E4:G4"/>
    <mergeCell ref="C9:G9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FRYDL</dc:creator>
  <cp:keywords/>
  <dc:description/>
  <cp:lastModifiedBy>FRYDL</cp:lastModifiedBy>
  <dcterms:created xsi:type="dcterms:W3CDTF">2016-03-26T20:33:31Z</dcterms:created>
  <dcterms:modified xsi:type="dcterms:W3CDTF">2016-03-26T20:34:13Z</dcterms:modified>
  <cp:category/>
  <cp:version/>
  <cp:contentType/>
  <cp:contentStatus/>
</cp:coreProperties>
</file>