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13252 - Propustek Ježník ..." sheetId="2" r:id="rId2"/>
    <sheet name="Pokyny pro vyplnění" sheetId="3" r:id="rId3"/>
  </sheets>
  <definedNames>
    <definedName name="_xlnm._FilterDatabase" localSheetId="1" hidden="1">'13252 - Propustek Ježník ...'!$C$81:$K$81</definedName>
    <definedName name="_xlnm.Print_Titles" localSheetId="1">'13252 - Propustek Ježník ...'!$81:$81</definedName>
    <definedName name="_xlnm.Print_Titles" localSheetId="0">'Rekapitulace stavby'!$49:$49</definedName>
    <definedName name="_xlnm.Print_Area" localSheetId="1">'13252 - Propustek Ježník ...'!$C$4:$J$34,'13252 - Propustek Ježník ...'!$C$40:$J$65,'13252 - Propustek Ježník ...'!$C$71:$K$303</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<sst xmlns="http://schemas.openxmlformats.org/spreadsheetml/2006/main" count="2674" uniqueCount="657">
  <si>
    <t>Export VZ</t>
  </si>
  <si>
    <t>List obsahuje:</t>
  </si>
  <si>
    <t>3.0</t>
  </si>
  <si>
    <t>ZAMOK</t>
  </si>
  <si>
    <t>False</t>
  </si>
  <si>
    <t>{f9fbe20f-9efc-4d7d-bf12-f3108ede59ab}</t>
  </si>
  <si>
    <t>0.01</t>
  </si>
  <si>
    <t>21</t>
  </si>
  <si>
    <t>15</t>
  </si>
  <si>
    <t>REKAPITULACE STAVBY</t>
  </si>
  <si>
    <t>v ---  níže se nacházejí doplnkové a pomocné údaje k sestavám  --- v</t>
  </si>
  <si>
    <t>Návod na vyplnění</t>
  </si>
  <si>
    <t>0.001</t>
  </si>
  <si>
    <t>Kód:</t>
  </si>
  <si>
    <t>13252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</si>
  <si>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</si>
  <si>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</si>
  <si>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Propustek Ježník na pozemku o parc. č. 5565/1 v k. ú. Krnov – Horní Předměstí</t>
  </si>
  <si>
    <t>0.1</t>
  </si>
  <si>
    <t>KSO:</t>
  </si>
  <si>
    <t/>
  </si>
  <si>
    <t>CC-CZ:</t>
  </si>
  <si>
    <t>1</t>
  </si>
  <si>
    <t>Místo:</t>
  </si>
  <si>
    <t>Krnov - Ježník</t>
  </si>
  <si>
    <t>Datum:</t>
  </si>
  <si>
    <t>9.2.2016</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</si>
  <si>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</si>
  <si>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</si>
  <si>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</si>
  <si>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</si>
  <si>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</si>
  <si>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</si>
  <si>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</si>
  <si>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</si>
  <si>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</si>
  <si>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</si>
  <si>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</si>
  <si>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</si>
  <si>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</si>
  <si>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</si>
  <si>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</si>
  <si>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</si>
  <si>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</si>
  <si>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</si>
  <si>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</si>
  <si>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</si>
  <si>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</si>
  <si>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</si>
  <si>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</si>
  <si>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</si>
  <si>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</si>
  <si>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</si>
  <si>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</si>
  <si>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</si>
  <si>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</si>
  <si>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</si>
  <si>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</si>
  <si>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</si>
  <si>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</si>
  <si>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</si>
  <si>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</si>
  <si>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</si>
  <si>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</si>
  <si>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</si>
  <si>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</si>
  <si>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</si>
  <si>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</si>
  <si>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</si>
  <si>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</si>
  <si>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</si>
  <si>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</si>
  <si>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</si>
  <si>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</si>
  <si>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</si>
  <si>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</si>
  <si>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</si>
  <si>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</si>
  <si>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bour_prop</t>
  </si>
  <si>
    <t>9.5</t>
  </si>
  <si>
    <t>2</t>
  </si>
  <si>
    <t>bour_cel</t>
  </si>
  <si>
    <t>1.44</t>
  </si>
  <si>
    <t>KRYCÍ LIST SOUPISU</t>
  </si>
  <si>
    <t>bour_krytu</t>
  </si>
  <si>
    <t>19.4</t>
  </si>
  <si>
    <t>Ryhy</t>
  </si>
  <si>
    <t>17.944</t>
  </si>
  <si>
    <t>Ryhy3</t>
  </si>
  <si>
    <t>10.766</t>
  </si>
  <si>
    <t>Ryhy4</t>
  </si>
  <si>
    <t>7.178</t>
  </si>
  <si>
    <t>pazeni</t>
  </si>
  <si>
    <t>23.4</t>
  </si>
  <si>
    <t>bedneni</t>
  </si>
  <si>
    <t>50.27</t>
  </si>
  <si>
    <t>uhelnik</t>
  </si>
  <si>
    <t>105.551</t>
  </si>
  <si>
    <t>pracna</t>
  </si>
  <si>
    <t>3.768</t>
  </si>
  <si>
    <t>obsyp</t>
  </si>
  <si>
    <t>5.383</t>
  </si>
  <si>
    <t>odvoz</t>
  </si>
  <si>
    <t>12.561</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</si>
  <si>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</si>
  <si>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</si>
  <si>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</si>
  <si>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</si>
  <si>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</si>
  <si>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</si>
  <si>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</si>
  <si>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</si>
  <si>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</si>
  <si>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</si>
  <si>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</si>
  <si>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</si>
  <si>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</si>
  <si>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</si>
  <si>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</si>
  <si>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</si>
  <si>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</si>
  <si>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</si>
  <si>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</si>
  <si>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</si>
  <si>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</si>
  <si>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</si>
  <si>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</si>
  <si>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</si>
  <si>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</si>
  <si>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</si>
  <si>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</si>
  <si>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</si>
  <si>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</si>
  <si>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</si>
  <si>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</si>
  <si>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</si>
  <si>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</si>
  <si>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</si>
  <si>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</si>
  <si>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</si>
  <si>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113107125</t>
  </si>
  <si>
    <t>Odstranění podkladu pl do 50 m2 z kameniva drceného tl 500 mm</t>
  </si>
  <si>
    <t>m2</t>
  </si>
  <si>
    <t>CS ÚRS 2016 01</t>
  </si>
  <si>
    <t>4</t>
  </si>
  <si>
    <t>-416421862</t>
  </si>
  <si>
    <t>PP</t>
  </si>
  <si>
    <t>Odstranění podkladů nebo krytů s přemístěním hmot na skládku na vzdálenost do 3 m nebo s naložením na dopravní prostředek v ploše jednotlivě do 50 m2 z kameniva hrubého drceného, o tl. vrstvy přes 400 do 500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</si>
  <si>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</si>
  <si>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</si>
  <si>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</si>
  <si>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"Bourání konstrukce stávající polní cesty"</t>
  </si>
  <si>
    <t>6,2+13,2</t>
  </si>
  <si>
    <t>132201201</t>
  </si>
  <si>
    <t>Hloubení rýh š do 2000 mm v hornině tř. 3 objemu do 100 m3</t>
  </si>
  <si>
    <t>m3</t>
  </si>
  <si>
    <t>1694567387</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</si>
  <si>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</si>
  <si>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</si>
  <si>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rýh pro čela"</t>
  </si>
  <si>
    <t>"Včetně manipulačního prostoru ve výkopu šířky 0,5 m"</t>
  </si>
  <si>
    <t>"Čelo vtok"((1,8+1)*(0,4+1))*1,25</t>
  </si>
  <si>
    <t>"Čelo výtok"((2+1)+(1,26+1))*1,45</t>
  </si>
  <si>
    <t>"Výkop pro osazení vpusti"</t>
  </si>
  <si>
    <t>"Plocha v řezu x délka mezi čely"</t>
  </si>
  <si>
    <t>(0,3*(1,3+1))*7,85</t>
  </si>
  <si>
    <t>Součet</t>
  </si>
  <si>
    <t>"Rýhy hornina 3 - 60 %"</t>
  </si>
  <si>
    <t>Ryhy*0,6</t>
  </si>
  <si>
    <t>3</t>
  </si>
  <si>
    <t>132201209</t>
  </si>
  <si>
    <t>Příplatek za lepivost k hloubení rýh š do 2000 mm v hornině tř. 3</t>
  </si>
  <si>
    <t>-1419033397</t>
  </si>
  <si>
    <t>Hloubení zapažených i nezapažených rýh šířky přes 600 do 2 000 mm s urovnáním dna do předepsaného profilu a spádu v hornině tř. 3 Příplatek k cenám za lepivost horniny tř. 3</t>
  </si>
  <si>
    <t>132301201</t>
  </si>
  <si>
    <t>Hloubení rýh š do 2000 mm v hornině tř. 4 objemu do 100 m3</t>
  </si>
  <si>
    <t>1746447538</t>
  </si>
  <si>
    <t>Hloubení zapažených i nezapažených rýh šířky přes 600 do 2 000 mm s urovnáním dna do předepsaného profilu a spádu v hornině tř. 4 do 100 m3</t>
  </si>
  <si>
    <t>"Rýhy hornina 4 - 40 %"</t>
  </si>
  <si>
    <t>Ryhy*0,4</t>
  </si>
  <si>
    <t>5</t>
  </si>
  <si>
    <t>132301209</t>
  </si>
  <si>
    <t>Příplatek za lepivost k hloubení rýh š do 2000 mm v hornině tř. 4</t>
  </si>
  <si>
    <t>-2132665470</t>
  </si>
  <si>
    <t>Hloubení zapažených i nezapažených rýh šířky přes 600 do 2 000 mm s urovnáním dna do předepsaného profilu a spádu v hornině tř. 4 Příplatek k cenám za lepivost horniny tř. 4</t>
  </si>
  <si>
    <t>6</t>
  </si>
  <si>
    <t>151101101</t>
  </si>
  <si>
    <t>Zřízení příložného pažení a rozepření stěn rýh hl do 2 m</t>
  </si>
  <si>
    <t>1204537336</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</si>
  <si>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</si>
  <si>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</si>
  <si>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"Pažení výkopu pro horskou vpusť"</t>
  </si>
  <si>
    <t>9*1,3*2</t>
  </si>
  <si>
    <t>7</t>
  </si>
  <si>
    <t>151101111</t>
  </si>
  <si>
    <t>Odstranění příložného pažení a rozepření stěn rýh hl do 2 m</t>
  </si>
  <si>
    <t>-1478850172</t>
  </si>
  <si>
    <t>Odstranění pažení a rozepření stěn rýh pro podzemní vedení s uložením materiálu na vzdálenost do 3 m od kraje výkopu příložné, hloubky do 2 m</t>
  </si>
  <si>
    <t>8</t>
  </si>
  <si>
    <t>162701105</t>
  </si>
  <si>
    <t>Vodorovné přemístění do 10000 m výkopku/sypaniny z horniny tř. 1 až 4</t>
  </si>
  <si>
    <t>-922963467</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</si>
  <si>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</si>
  <si>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</si>
  <si>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přebytečné zeminy na skládku"</t>
  </si>
  <si>
    <t>Ryhy-obsyp</t>
  </si>
  <si>
    <t>9</t>
  </si>
  <si>
    <t>171201201</t>
  </si>
  <si>
    <t>Uložení sypaniny na skládky</t>
  </si>
  <si>
    <t>-1977898026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</si>
  <si>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</si>
  <si>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</si>
  <si>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Poplatek za uložení odpadu ze sypaniny na skládce (skládkovné)</t>
  </si>
  <si>
    <t>t</t>
  </si>
  <si>
    <t>1945832001</t>
  </si>
  <si>
    <t>Uložení sypaniny poplatek za uložení sypaniny na skládce (skládkovné)</t>
  </si>
  <si>
    <t>odvoz*1,8</t>
  </si>
  <si>
    <t>11</t>
  </si>
  <si>
    <t>175101201</t>
  </si>
  <si>
    <t>Obsypání objektu nad přilehlým původním terénem sypaninou bez prohození, uloženou do 3 m</t>
  </si>
  <si>
    <t>1626049959</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</si>
  <si>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</si>
  <si>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</si>
  <si>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objektu vhodnou zeminou z výkopku"</t>
  </si>
  <si>
    <t>"Předpokládá se využití 30 % zeminy z výkopku"</t>
  </si>
  <si>
    <t>Ryhy*0,3</t>
  </si>
  <si>
    <t>12</t>
  </si>
  <si>
    <t>181411121</t>
  </si>
  <si>
    <t>Založení lučního trávníku výsevem plochy do 1000 m2 v rovině a ve svahu do 1:5</t>
  </si>
  <si>
    <t>587214072</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</si>
  <si>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</si>
  <si>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</si>
  <si>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"Osetí svahu na straně vtoku a výtoku"</t>
  </si>
  <si>
    <t>5+5</t>
  </si>
  <si>
    <t>13</t>
  </si>
  <si>
    <t>M</t>
  </si>
  <si>
    <t>005724700</t>
  </si>
  <si>
    <t>osivo směs travní univerzál</t>
  </si>
  <si>
    <t>kg</t>
  </si>
  <si>
    <t>-182753940</t>
  </si>
  <si>
    <t>Osiva pícnin směsi travní balení obvykle 25 kg univerzál</t>
  </si>
  <si>
    <t>10*0.015 'Přepočtené koeficientem množství</t>
  </si>
  <si>
    <t>Zakládání</t>
  </si>
  <si>
    <t>14</t>
  </si>
  <si>
    <t>274321116</t>
  </si>
  <si>
    <t>Základové pasy, prahy, věnce a ostruhy ze ŽB C 20/25</t>
  </si>
  <si>
    <t>-1186294340</t>
  </si>
  <si>
    <t>Základové konstrukce z betonu železového pásy, prahy, věnce a ostruhy ve výkopu nebo na hlavách pilot C 20/25</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</si>
  <si>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</si>
  <si>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"Čelo vtok"</t>
  </si>
  <si>
    <t>0,4*1,8*1,08</t>
  </si>
  <si>
    <t>"Čelo výtok"</t>
  </si>
  <si>
    <t>0,31*2-0,31*0,5+0,36*2*0,7</t>
  </si>
  <si>
    <t>"Žlab mezi čely = délka mezi čely x plocha v řezu"</t>
  </si>
  <si>
    <t>7,84*0,76</t>
  </si>
  <si>
    <t>"Základ čela výtoku"</t>
  </si>
  <si>
    <t>1,26*2*0,51</t>
  </si>
  <si>
    <t>274354111</t>
  </si>
  <si>
    <t>Bednění základových pasů - zřízení</t>
  </si>
  <si>
    <t>1644043082</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</si>
  <si>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</si>
  <si>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</si>
  <si>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"Bednění žlabu mezi čely"</t>
  </si>
  <si>
    <t>1,1*7,84*2+7,84*1,96</t>
  </si>
  <si>
    <t>"Bednění čela vtok"</t>
  </si>
  <si>
    <t>(1,8*1,08)+(0,4*1,08*2)+(0,3*1,08*2)</t>
  </si>
  <si>
    <t>"Bednění čela výtok"</t>
  </si>
  <si>
    <t>(1,7*2)+(4,7*2)+(0,7*2)</t>
  </si>
  <si>
    <t>16</t>
  </si>
  <si>
    <t>274354211</t>
  </si>
  <si>
    <t>Bednění základových pasů - odstranění</t>
  </si>
  <si>
    <t>-2111916278</t>
  </si>
  <si>
    <t>Bednění základových konstrukcí pasů, prahů, věnců a ostruh odstranění bednění</t>
  </si>
  <si>
    <t>Vodorovné konstrukce</t>
  </si>
  <si>
    <t>17</t>
  </si>
  <si>
    <t>451541111</t>
  </si>
  <si>
    <t>Lože pod potrubí otevřený výkop ze štěrkodrtě</t>
  </si>
  <si>
    <t>-1518080466</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</si>
  <si>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</si>
  <si>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</si>
  <si>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"Štěrkové lože pod žlab včetně bočního obsypu"</t>
  </si>
  <si>
    <t>0,6*(0,4+1,26)+0,45*7,8</t>
  </si>
  <si>
    <t>Komunikace pozemní</t>
  </si>
  <si>
    <t>18</t>
  </si>
  <si>
    <t>564732111</t>
  </si>
  <si>
    <t>Podklad z vibrovaného štěrku VŠ tl 100 mm</t>
  </si>
  <si>
    <t>-268419301</t>
  </si>
  <si>
    <t>Podklad nebo kryt z vibrovaného štěrku VŠ s rozprostřením, vlhčením a zhutněním, po zhutnění tl. 100 mm</t>
  </si>
  <si>
    <t>14,5</t>
  </si>
  <si>
    <t>19</t>
  </si>
  <si>
    <t>564752111</t>
  </si>
  <si>
    <t>Podklad z vibrovaného štěrku VŠ tl 150 mm</t>
  </si>
  <si>
    <t>1654799064</t>
  </si>
  <si>
    <t>Podklad nebo kryt z vibrovaného štěrku VŠ s rozprostřením, vlhčením a zhutněním, po zhutnění tl. 150 mm</t>
  </si>
  <si>
    <t>20</t>
  </si>
  <si>
    <t>564752113</t>
  </si>
  <si>
    <t>Podklad z vibrovaného štěrku VŠ tl 170 mm</t>
  </si>
  <si>
    <t>143190230</t>
  </si>
  <si>
    <t>Podklad nebo kryt z vibrovaného štěrku VŠ s rozprostřením, vlhčením a zhutněním, po zhutnění tl. 170 mm</t>
  </si>
  <si>
    <t>3,6</t>
  </si>
  <si>
    <t>564851111</t>
  </si>
  <si>
    <t>Podklad ze štěrkodrtě ŠD tl 150 mm</t>
  </si>
  <si>
    <t>1096822583</t>
  </si>
  <si>
    <t>Podklad ze štěrkodrti ŠD s rozprostřením a zhutněním, po zhutnění tl. 150 mm</t>
  </si>
  <si>
    <t>3,6+14,5</t>
  </si>
  <si>
    <t>22</t>
  </si>
  <si>
    <t>565155111</t>
  </si>
  <si>
    <t>Asfaltový beton vrstva podkladní ACP 16 (obalované kamenivo OKS) tl 70 mm š do 3 m</t>
  </si>
  <si>
    <t>1911197369</t>
  </si>
  <si>
    <t>Asfaltový beton vrstva podkladní ACP 16 (obalované kamenivo střednězrnné - OKS) s rozprostřením a zhutněním v pruhu šířky do 3 m, po zhutnění tl. 70 mm</t>
  </si>
  <si>
    <t xml:space="preserve">Poznámka k souboru cen:
1. ČSN EN 13108-1 připouští pro ACP 16 pouze tl. 50 až 80 mm. </t>
  </si>
  <si>
    <t>23</t>
  </si>
  <si>
    <t>573211111</t>
  </si>
  <si>
    <t>Postřik živičný spojovací z asfaltu v množství do 0,70 kg/m2</t>
  </si>
  <si>
    <t>1279646848</t>
  </si>
  <si>
    <t>Postřik živičný spojovací bez posypu kamenivem z asfaltu silničního, v množství od 0,50 do 0,70 kg/m2</t>
  </si>
  <si>
    <t>24</t>
  </si>
  <si>
    <t>577134111</t>
  </si>
  <si>
    <t>Asfaltový beton vrstva obrusná ACO 11 (ABS) tř. I tl 40 mm š do 3 m z nemodifikovaného asfaltu</t>
  </si>
  <si>
    <t>875590843</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</si>
  <si>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</si>
  <si>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</si>
  <si>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Ostatní konstrukce a práce, bourání</t>
  </si>
  <si>
    <t>25</t>
  </si>
  <si>
    <t>916111112</t>
  </si>
  <si>
    <t>Osazení obruby z velkých kostek bez boční opěry do lože z betonu prostého</t>
  </si>
  <si>
    <t>m</t>
  </si>
  <si>
    <t>1664152513</t>
  </si>
  <si>
    <t>Osazení silniční obruby z dlažebních kostek v jedné řadě s ložem tl. přes 50 do 100 mm, s vyplněním a zatřením spár cementovou maltou z velkých kostek bez boční opěry, do lože z betonu prostého tř. C 12/15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</si>
  <si>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</si>
  <si>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10,8*2</t>
  </si>
  <si>
    <t>26</t>
  </si>
  <si>
    <t>583801200</t>
  </si>
  <si>
    <t>kostka dlažební drobná, žula velikost 8/10 cm</t>
  </si>
  <si>
    <t>-2102421060</t>
  </si>
  <si>
    <t>Výrobky lomařské a kamenické pro komunikace (kostky dlažební, krajníky a obrubníky) kostka dlažební drobná žula (materiálová skupina I/2) vel. 8/10 cm šedá  (1t = cca 5 m2)</t>
  </si>
  <si>
    <t>P</t>
  </si>
  <si>
    <t>Poznámka k položce:
1t = cca 5 m2</t>
  </si>
  <si>
    <t>(10,8*0,2)/5,2</t>
  </si>
  <si>
    <t>27</t>
  </si>
  <si>
    <t>919735112</t>
  </si>
  <si>
    <t>Řezání stávajícího živičného krytu hl do 100 mm</t>
  </si>
  <si>
    <t>1912546887</t>
  </si>
  <si>
    <t>Řezání stávajícího živičného krytu nebo podkladu hloubky přes 50 do 100 mm</t>
  </si>
  <si>
    <t xml:space="preserve">Poznámka k souboru cen:
1. V cenách jsou započteny i náklady na spotřebu vody. </t>
  </si>
  <si>
    <t>"Řezání stávajícího živičného krytu komunikace III/45810"</t>
  </si>
  <si>
    <t>28</t>
  </si>
  <si>
    <t>963041211</t>
  </si>
  <si>
    <t>Bourání mostní nosné konstrukce z betonu prostého</t>
  </si>
  <si>
    <t>24494604</t>
  </si>
  <si>
    <t>Bourání mostních konstrukcí nosných konstrukcí z prostého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</si>
  <si>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</si>
  <si>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"Bourání čela na vtoku a výtoku"</t>
  </si>
  <si>
    <t>"plocha v řezu x délka čela"</t>
  </si>
  <si>
    <t>"čelo vtok"1*0,4*1,5</t>
  </si>
  <si>
    <t>"čelo výtok"1,2*0,4*1,75</t>
  </si>
  <si>
    <t>29</t>
  </si>
  <si>
    <t>966008112</t>
  </si>
  <si>
    <t>Bourání trubního propustku do DN 500</t>
  </si>
  <si>
    <t>340886170</t>
  </si>
  <si>
    <t>Bourání trubního propustku s odklizením a uložením vybouraného materiálu na skládku na vzdálenost do 3 m nebo s naložením na dopravní prostředek z trub DN přes 300 do 500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</si>
  <si>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</si>
  <si>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"Bourání stávajícího propustku"</t>
  </si>
  <si>
    <t>9,5</t>
  </si>
  <si>
    <t>30</t>
  </si>
  <si>
    <t>R2</t>
  </si>
  <si>
    <t>Osazení plastových mříží hmotnost do 50 kg</t>
  </si>
  <si>
    <t>kus</t>
  </si>
  <si>
    <t>1921836477</t>
  </si>
  <si>
    <t>"Do ceny jsou započítány i náklady na nutné"</t>
  </si>
  <si>
    <t>"náklady na seříznutí mříže na straně vtoku"</t>
  </si>
  <si>
    <t>31</t>
  </si>
  <si>
    <t>R2-1</t>
  </si>
  <si>
    <t>Plastová vtoková mříž M550D</t>
  </si>
  <si>
    <t>-1047661456</t>
  </si>
  <si>
    <t>32</t>
  </si>
  <si>
    <t>R3</t>
  </si>
  <si>
    <t>Napojení stávajícího potrubí</t>
  </si>
  <si>
    <t>-1112937982</t>
  </si>
  <si>
    <t>Cena zahrnuje veškeré práce, montáže a dodávky materiálu související s napojením horské vpusti na stávající betonové trouby DN 400.</t>
  </si>
  <si>
    <t>"Do ceny jsou započítány veškeré náklady na"</t>
  </si>
  <si>
    <t>"napojení stávajících trub, včetně jejich dodávky"</t>
  </si>
  <si>
    <t>"napojení trouby DN 400 - vtok"</t>
  </si>
  <si>
    <t>"napojení trouby DN 400 - výtok"</t>
  </si>
  <si>
    <t>997</t>
  </si>
  <si>
    <t>Přesun sutě</t>
  </si>
  <si>
    <t>33</t>
  </si>
  <si>
    <t>997013801</t>
  </si>
  <si>
    <t>Poplatek za uložení stavebního betonového odpadu na skládce (skládkovné)</t>
  </si>
  <si>
    <t>-1410115355</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</si>
  <si>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</si>
  <si>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</si>
  <si>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bour_prop*0,98</t>
  </si>
  <si>
    <t>bour_cel*2,2</t>
  </si>
  <si>
    <t>34</t>
  </si>
  <si>
    <t>997221551</t>
  </si>
  <si>
    <t>Vodorovná doprava suti ze sypkých materiálů do 1 km</t>
  </si>
  <si>
    <t>1894117377</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</si>
  <si>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</si>
  <si>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</si>
  <si>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35</t>
  </si>
  <si>
    <t>997221559</t>
  </si>
  <si>
    <t>Příplatek ZKD 1 km u vodorovné dopravy suti ze sypkých materiálů</t>
  </si>
  <si>
    <t>-2121652432</t>
  </si>
  <si>
    <t>Vodorovná doprava suti bez naložení, ale se složením a s hrubým urovnáním Příplatek k ceně za každý další i započatý 1 km přes 1 km</t>
  </si>
  <si>
    <t>26.446*9 'Přepočtené koeficientem množství</t>
  </si>
  <si>
    <t>36</t>
  </si>
  <si>
    <t>R 1</t>
  </si>
  <si>
    <t>Poplatek za uložení na skládku</t>
  </si>
  <si>
    <t>970000565</t>
  </si>
  <si>
    <t>"Poplatek za uložení vybourané konstrukce komunikace na skládku"</t>
  </si>
  <si>
    <t>bour_krytu*0,72</t>
  </si>
  <si>
    <t>998</t>
  </si>
  <si>
    <t>Přesun hmot</t>
  </si>
  <si>
    <t>37</t>
  </si>
  <si>
    <t>998225111</t>
  </si>
  <si>
    <t>Přesun hmot pro pozemní komunikace s krytem z kamene, monolitickým betonovým nebo živičným</t>
  </si>
  <si>
    <t>-1713058459</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</si>
  <si>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</si>
  <si>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</si>
  <si>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PSV</t>
  </si>
  <si>
    <t>Práce a dodávky PSV</t>
  </si>
  <si>
    <t>767</t>
  </si>
  <si>
    <t>Konstrukce zámečnické</t>
  </si>
  <si>
    <t>38</t>
  </si>
  <si>
    <t>767995116</t>
  </si>
  <si>
    <t>Montáž atypických zámečnických konstrukcí hmotnosti do 250 kg</t>
  </si>
  <si>
    <t>-1480670437</t>
  </si>
  <si>
    <t>Montáž ostatních atypických zámečnických konstrukcí hmotnosti přes 100 do 250 kg</t>
  </si>
  <si>
    <t xml:space="preserve">Poznámka k souboru cen:
1. Určení cen se řídí hmotností jednotlivě montovaného dílu konstrukce. </t>
  </si>
  <si>
    <t>"Ochranný úhelník 80x60x6 - 6,37 kg/bm"</t>
  </si>
  <si>
    <t>(8,1+8,47)*6,37</t>
  </si>
  <si>
    <t>"Pracny z ploché oceli 40x5 dl. 150 mm - 1,57 kg/bm"</t>
  </si>
  <si>
    <t>(8+8)*0,15*1,57</t>
  </si>
  <si>
    <t>39</t>
  </si>
  <si>
    <t>130102020</t>
  </si>
  <si>
    <t>tyč ocelová plochá, v jakosti 11 375, 40 x 5  mm</t>
  </si>
  <si>
    <t>-1827710356</t>
  </si>
  <si>
    <t>Ocel profilová v jakosti 11 375 ocel profilová plochá konstrukční ocel válcovaná za tepla 40 x 5  mm</t>
  </si>
  <si>
    <t>Poznámka k položce:
Hmotnost: 1,64 kg/m</t>
  </si>
  <si>
    <t>pracna*0,001</t>
  </si>
  <si>
    <t>40</t>
  </si>
  <si>
    <t>130105140</t>
  </si>
  <si>
    <t>úhelník ocelový nerovnostranný, v jakosti 11 375, 80 x 60 x 6 mm</t>
  </si>
  <si>
    <t>1829964526</t>
  </si>
  <si>
    <t>Ocel profilová v jakosti 11 375 ocel profilová L úhelníky nerovnostranné 80 x 60 x 6 mm</t>
  </si>
  <si>
    <t>Poznámka k položce:
Hmotnost: 6,76 kg/m</t>
  </si>
  <si>
    <t>uhelnik*0,001</t>
  </si>
  <si>
    <t>VRN</t>
  </si>
  <si>
    <t>Vedlejší rozpočtové náklady</t>
  </si>
  <si>
    <t>VRN1</t>
  </si>
  <si>
    <t>Průzkumné, geodetické a projektové práce</t>
  </si>
  <si>
    <t>41</t>
  </si>
  <si>
    <t>012103000</t>
  </si>
  <si>
    <t>Geodetické práce před výstavbou</t>
  </si>
  <si>
    <t>…</t>
  </si>
  <si>
    <t>1024</t>
  </si>
  <si>
    <t>-1777810215</t>
  </si>
  <si>
    <t>Průzkumné, geodetické a projektové práce geodetické práce před výstavbou</t>
  </si>
  <si>
    <t>"Vytyčení stavby"</t>
  </si>
  <si>
    <t>42</t>
  </si>
  <si>
    <t>Přechodné dopravní značení</t>
  </si>
  <si>
    <t>soubor</t>
  </si>
  <si>
    <t>-106448621</t>
  </si>
  <si>
    <t>"Do ceny jsou započítány náklady na zřízení"</t>
  </si>
  <si>
    <t>"a odstranění přechodného doprav. značení"</t>
  </si>
  <si>
    <t>43</t>
  </si>
  <si>
    <t>VRN2</t>
  </si>
  <si>
    <t>Zřízení zařízení staveniště</t>
  </si>
  <si>
    <t>-867701637</t>
  </si>
  <si>
    <t>"Cena zahrnuje veškeré náklady na zřízení zařízení"</t>
  </si>
  <si>
    <t>"staveniště a jeho odstranění"</t>
  </si>
  <si>
    <t>"Do ceny jsou započítány i náklady na uvedení"</t>
  </si>
  <si>
    <t>"stávajících komunikací do původního stavu"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</si>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</sst>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61" fillId="0" borderId="0" applyFont="0" applyFill="0" applyBorder="0" applyAlignment="0" applyProtection="0"/>
    <xf numFmtId="168" fontId="61"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61" fillId="0" borderId="0" applyFont="0" applyFill="0" applyBorder="0" applyAlignment="0" applyProtection="0"/>
    <xf numFmtId="169" fontId="61"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4" fillId="0" borderId="0" applyAlignment="0">
      <protection locked="0"/>
    </xf>
    <xf numFmtId="0" fontId="61" fillId="23" borderId="6" applyNumberFormat="0" applyFont="0" applyAlignment="0" applyProtection="0"/>
    <xf numFmtId="9" fontId="61"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62">
    <xf numFmtId="0" fontId="4" fillId="0" borderId="0" xfId="0" applyFont="1" applyAlignment="1">
      <alignment/>
    </xf>
    <xf numFmtId="0" fontId="4" fillId="0" borderId="0" xfId="0" applyFont="1" applyAlignment="1">
      <alignment vertical="center"/>
    </xf>
    <xf numFmtId="0" fontId="8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4"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4" fillId="33" borderId="0" xfId="0" applyFont="1" applyFill="1" applyAlignment="1">
      <alignment/>
    </xf>
    <xf numFmtId="0" fontId="87"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0"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0"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4"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6"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7"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7" fillId="0" borderId="0" xfId="0" applyFont="1" applyAlignment="1">
      <alignment horizontal="lef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0"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4" fillId="0" borderId="0" xfId="0" applyNumberFormat="1" applyFont="1" applyAlignment="1">
      <alignmen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100" fillId="0" borderId="0" xfId="0" applyFont="1" applyAlignment="1">
      <alignment vertical="center" wrapText="1"/>
    </xf>
    <xf numFmtId="0" fontId="84" fillId="0" borderId="13"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5" fillId="0" borderId="13" xfId="0" applyFont="1" applyBorder="1" applyAlignment="1">
      <alignment vertical="center"/>
    </xf>
    <xf numFmtId="0" fontId="99"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6" fillId="0" borderId="13"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13" fillId="0" borderId="0" xfId="0" applyFont="1" applyBorder="1" applyAlignment="1">
      <alignment horizontal="left" vertical="center" wrapText="1"/>
    </xf>
    <xf numFmtId="0" fontId="100" fillId="0" borderId="0" xfId="0" applyFont="1" applyBorder="1" applyAlignment="1">
      <alignment vertical="center" wrapText="1"/>
    </xf>
    <xf numFmtId="0" fontId="85" fillId="0" borderId="31" xfId="0" applyFont="1" applyBorder="1" applyAlignment="1">
      <alignment vertical="center"/>
    </xf>
    <xf numFmtId="0" fontId="85" fillId="0" borderId="32" xfId="0" applyFont="1" applyBorder="1" applyAlignment="1">
      <alignment vertical="center"/>
    </xf>
    <xf numFmtId="0" fontId="85" fillId="0" borderId="33" xfId="0" applyFont="1" applyBorder="1" applyAlignment="1">
      <alignment vertical="center"/>
    </xf>
    <xf numFmtId="0" fontId="4" fillId="0" borderId="0" xfId="0" applyFont="1" applyAlignment="1">
      <alignment/>
    </xf>
    <xf numFmtId="0" fontId="102"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0"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0" fillId="0" borderId="0" xfId="0" applyFont="1" applyBorder="1" applyAlignment="1">
      <alignment horizontal="right" vertical="center"/>
    </xf>
    <xf numFmtId="0" fontId="4"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2"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2"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4" fontId="91" fillId="0" borderId="0" xfId="0" applyNumberFormat="1" applyFont="1" applyAlignment="1">
      <alignment horizontal="right" vertical="center"/>
    </xf>
    <xf numFmtId="4" fontId="91" fillId="0" borderId="0" xfId="0" applyNumberFormat="1" applyFont="1" applyAlignment="1">
      <alignment vertical="center"/>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64" fillId="33" borderId="0" xfId="36" applyFill="1" applyAlignment="1">
      <alignment/>
    </xf>
    <xf numFmtId="0" fontId="103" fillId="0" borderId="0" xfId="36" applyFont="1" applyAlignment="1">
      <alignment horizontal="center" vertical="center"/>
    </xf>
    <xf numFmtId="0" fontId="104" fillId="33" borderId="0" xfId="0" applyFont="1" applyFill="1" applyAlignment="1">
      <alignment horizontal="left" vertical="center"/>
    </xf>
    <xf numFmtId="0" fontId="57" fillId="33" borderId="0" xfId="0" applyFont="1" applyFill="1" applyAlignment="1">
      <alignment vertical="center"/>
    </xf>
    <xf numFmtId="0" fontId="105" fillId="33" borderId="0" xfId="36" applyFont="1" applyFill="1" applyAlignment="1">
      <alignment vertical="center"/>
    </xf>
    <xf numFmtId="0" fontId="87" fillId="33" borderId="0" xfId="0" applyFont="1" applyFill="1" applyAlignment="1" applyProtection="1">
      <alignment horizontal="left" vertical="center"/>
      <protection/>
    </xf>
    <xf numFmtId="0" fontId="57" fillId="33" borderId="0" xfId="0" applyFont="1" applyFill="1" applyAlignment="1" applyProtection="1">
      <alignment vertical="center"/>
      <protection/>
    </xf>
    <xf numFmtId="0" fontId="104" fillId="33" borderId="0" xfId="0" applyFont="1" applyFill="1" applyAlignment="1" applyProtection="1">
      <alignment horizontal="left" vertical="center"/>
      <protection/>
    </xf>
    <xf numFmtId="0" fontId="105" fillId="33" borderId="0" xfId="36" applyFont="1" applyFill="1" applyAlignment="1" applyProtection="1">
      <alignment vertical="center"/>
      <protection/>
    </xf>
    <xf numFmtId="0" fontId="105" fillId="33" borderId="0" xfId="36" applyFont="1" applyFill="1" applyAlignment="1">
      <alignment vertical="center"/>
    </xf>
    <xf numFmtId="0" fontId="57"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1"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57"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1" fillId="0" borderId="42" xfId="47" applyFont="1" applyBorder="1" applyAlignment="1">
      <alignment horizontal="left" vertical="center"/>
      <protection locked="0"/>
    </xf>
    <xf numFmtId="0" fontId="11"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57"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57"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1" fillId="0" borderId="0" xfId="47" applyFont="1" applyBorder="1" applyAlignment="1">
      <alignment vertical="center"/>
      <protection locked="0"/>
    </xf>
    <xf numFmtId="0" fontId="7" fillId="0" borderId="42" xfId="47" applyFont="1" applyBorder="1" applyAlignment="1">
      <alignment vertical="center"/>
      <protection locked="0"/>
    </xf>
    <xf numFmtId="0" fontId="11"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1" fillId="0" borderId="42" xfId="47" applyFont="1" applyBorder="1" applyAlignment="1">
      <alignment horizontal="left"/>
      <protection locked="0"/>
    </xf>
    <xf numFmtId="0" fontId="7" fillId="0" borderId="42" xfId="47" applyFont="1" applyBorder="1" applyAlignment="1">
      <alignment/>
      <protection locked="0"/>
    </xf>
    <xf numFmtId="0" fontId="11"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7721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3723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7721A.tmp" descr="C:\KROSplusData\System\Temp\rad7721A.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7231.tmp" descr="C:\KROSplusData\System\Temp\rad3723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66" t="s">
        <v>0</v>
      </c>
      <c r="B1" s="267"/>
      <c r="C1" s="267"/>
      <c r="D1" s="268" t="s">
        <v>1</v>
      </c>
      <c r="E1" s="267"/>
      <c r="F1" s="267"/>
      <c r="G1" s="267"/>
      <c r="H1" s="267"/>
      <c r="I1" s="267"/>
      <c r="J1" s="267"/>
      <c r="K1" s="269" t="s">
        <v>474</v>
      </c>
      <c r="L1" s="269"/>
      <c r="M1" s="269"/>
      <c r="N1" s="269"/>
      <c r="O1" s="269"/>
      <c r="P1" s="269"/>
      <c r="Q1" s="269"/>
      <c r="R1" s="269"/>
      <c r="S1" s="269"/>
      <c r="T1" s="267"/>
      <c r="U1" s="267"/>
      <c r="V1" s="267"/>
      <c r="W1" s="269" t="s">
        <v>475</v>
      </c>
      <c r="X1" s="269"/>
      <c r="Y1" s="269"/>
      <c r="Z1" s="269"/>
      <c r="AA1" s="269"/>
      <c r="AB1" s="269"/>
      <c r="AC1" s="269"/>
      <c r="AD1" s="269"/>
      <c r="AE1" s="269"/>
      <c r="AF1" s="269"/>
      <c r="AG1" s="269"/>
      <c r="AH1" s="269"/>
      <c r="AI1" s="261"/>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24"/>
      <c r="AS2" s="224"/>
      <c r="AT2" s="224"/>
      <c r="AU2" s="224"/>
      <c r="AV2" s="224"/>
      <c r="AW2" s="224"/>
      <c r="AX2" s="224"/>
      <c r="AY2" s="224"/>
      <c r="AZ2" s="224"/>
      <c r="BA2" s="224"/>
      <c r="BB2" s="224"/>
      <c r="BC2" s="224"/>
      <c r="BD2" s="224"/>
      <c r="BE2" s="224"/>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27" t="s">
        <v>14</v>
      </c>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
      <c r="AQ5" s="24"/>
      <c r="BE5" s="223" t="s">
        <v>15</v>
      </c>
      <c r="BS5" s="17" t="s">
        <v>6</v>
      </c>
    </row>
    <row r="6" spans="2:71" ht="36.75" customHeight="1">
      <c r="B6" s="21"/>
      <c r="C6" s="22"/>
      <c r="D6" s="29" t="s">
        <v>16</v>
      </c>
      <c r="E6" s="22"/>
      <c r="F6" s="22"/>
      <c r="G6" s="22"/>
      <c r="H6" s="22"/>
      <c r="I6" s="22"/>
      <c r="J6" s="22"/>
      <c r="K6" s="229" t="s">
        <v>17</v>
      </c>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
      <c r="AQ6" s="24"/>
      <c r="BE6" s="224"/>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224"/>
      <c r="BS7" s="17" t="s">
        <v>22</v>
      </c>
    </row>
    <row r="8" spans="2:71" ht="14.2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24"/>
      <c r="BS8" s="17" t="s">
        <v>27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4"/>
      <c r="BS9" s="17" t="s">
        <v>28</v>
      </c>
    </row>
    <row r="10" spans="2:71" ht="14.2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24"/>
      <c r="BS10" s="17" t="s">
        <v>18</v>
      </c>
    </row>
    <row r="11" spans="2:71" ht="18"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24"/>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4"/>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24"/>
      <c r="BS13" s="17" t="s">
        <v>18</v>
      </c>
    </row>
    <row r="14" spans="2:71" ht="15">
      <c r="B14" s="21"/>
      <c r="C14" s="22"/>
      <c r="D14" s="22"/>
      <c r="E14" s="230" t="s">
        <v>34</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30" t="s">
        <v>32</v>
      </c>
      <c r="AL14" s="22"/>
      <c r="AM14" s="22"/>
      <c r="AN14" s="32" t="s">
        <v>34</v>
      </c>
      <c r="AO14" s="22"/>
      <c r="AP14" s="22"/>
      <c r="AQ14" s="24"/>
      <c r="BE14" s="224"/>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4"/>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224"/>
      <c r="BS16" s="17" t="s">
        <v>4</v>
      </c>
    </row>
    <row r="17" spans="2:71" ht="18" customHeight="1">
      <c r="B17" s="21"/>
      <c r="C17" s="22"/>
      <c r="D17" s="22"/>
      <c r="E17" s="28"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224"/>
      <c r="BS17" s="17" t="s">
        <v>36</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4"/>
      <c r="BS18" s="17" t="s">
        <v>6</v>
      </c>
    </row>
    <row r="19" spans="2:71" ht="14.25" customHeight="1">
      <c r="B19" s="21"/>
      <c r="C19" s="22"/>
      <c r="D19" s="30"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4"/>
      <c r="BS19" s="17" t="s">
        <v>6</v>
      </c>
    </row>
    <row r="20" spans="2:71" ht="22.5" customHeight="1">
      <c r="B20" s="21"/>
      <c r="C20" s="22"/>
      <c r="D20" s="22"/>
      <c r="E20" s="231" t="s">
        <v>20</v>
      </c>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
      <c r="AP20" s="22"/>
      <c r="AQ20" s="24"/>
      <c r="BE20" s="224"/>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4"/>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4"/>
    </row>
    <row r="23" spans="2:57" s="1" customFormat="1" ht="25.5" customHeight="1">
      <c r="B23" s="34"/>
      <c r="C23" s="35"/>
      <c r="D23" s="36" t="s">
        <v>38</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2">
        <f>ROUND(AG51,2)</f>
        <v>0</v>
      </c>
      <c r="AL23" s="233"/>
      <c r="AM23" s="233"/>
      <c r="AN23" s="233"/>
      <c r="AO23" s="233"/>
      <c r="AP23" s="35"/>
      <c r="AQ23" s="38"/>
      <c r="BE23" s="225"/>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5"/>
    </row>
    <row r="25" spans="2:57" s="1" customFormat="1" ht="13.5">
      <c r="B25" s="34"/>
      <c r="C25" s="35"/>
      <c r="D25" s="35"/>
      <c r="E25" s="35"/>
      <c r="F25" s="35"/>
      <c r="G25" s="35"/>
      <c r="H25" s="35"/>
      <c r="I25" s="35"/>
      <c r="J25" s="35"/>
      <c r="K25" s="35"/>
      <c r="L25" s="234" t="s">
        <v>39</v>
      </c>
      <c r="M25" s="235"/>
      <c r="N25" s="235"/>
      <c r="O25" s="235"/>
      <c r="P25" s="35"/>
      <c r="Q25" s="35"/>
      <c r="R25" s="35"/>
      <c r="S25" s="35"/>
      <c r="T25" s="35"/>
      <c r="U25" s="35"/>
      <c r="V25" s="35"/>
      <c r="W25" s="234" t="s">
        <v>40</v>
      </c>
      <c r="X25" s="235"/>
      <c r="Y25" s="235"/>
      <c r="Z25" s="235"/>
      <c r="AA25" s="235"/>
      <c r="AB25" s="235"/>
      <c r="AC25" s="235"/>
      <c r="AD25" s="235"/>
      <c r="AE25" s="235"/>
      <c r="AF25" s="35"/>
      <c r="AG25" s="35"/>
      <c r="AH25" s="35"/>
      <c r="AI25" s="35"/>
      <c r="AJ25" s="35"/>
      <c r="AK25" s="234" t="s">
        <v>41</v>
      </c>
      <c r="AL25" s="235"/>
      <c r="AM25" s="235"/>
      <c r="AN25" s="235"/>
      <c r="AO25" s="235"/>
      <c r="AP25" s="35"/>
      <c r="AQ25" s="38"/>
      <c r="BE25" s="225"/>
    </row>
    <row r="26" spans="2:57" s="2" customFormat="1" ht="14.25" customHeight="1">
      <c r="B26" s="40"/>
      <c r="C26" s="41"/>
      <c r="D26" s="42" t="s">
        <v>42</v>
      </c>
      <c r="E26" s="41"/>
      <c r="F26" s="42" t="s">
        <v>43</v>
      </c>
      <c r="G26" s="41"/>
      <c r="H26" s="41"/>
      <c r="I26" s="41"/>
      <c r="J26" s="41"/>
      <c r="K26" s="41"/>
      <c r="L26" s="236">
        <v>0.21</v>
      </c>
      <c r="M26" s="237"/>
      <c r="N26" s="237"/>
      <c r="O26" s="237"/>
      <c r="P26" s="41"/>
      <c r="Q26" s="41"/>
      <c r="R26" s="41"/>
      <c r="S26" s="41"/>
      <c r="T26" s="41"/>
      <c r="U26" s="41"/>
      <c r="V26" s="41"/>
      <c r="W26" s="238">
        <f>ROUND(AZ51,2)</f>
        <v>0</v>
      </c>
      <c r="X26" s="237"/>
      <c r="Y26" s="237"/>
      <c r="Z26" s="237"/>
      <c r="AA26" s="237"/>
      <c r="AB26" s="237"/>
      <c r="AC26" s="237"/>
      <c r="AD26" s="237"/>
      <c r="AE26" s="237"/>
      <c r="AF26" s="41"/>
      <c r="AG26" s="41"/>
      <c r="AH26" s="41"/>
      <c r="AI26" s="41"/>
      <c r="AJ26" s="41"/>
      <c r="AK26" s="238">
        <f>ROUND(AV51,2)</f>
        <v>0</v>
      </c>
      <c r="AL26" s="237"/>
      <c r="AM26" s="237"/>
      <c r="AN26" s="237"/>
      <c r="AO26" s="237"/>
      <c r="AP26" s="41"/>
      <c r="AQ26" s="43"/>
      <c r="BE26" s="226"/>
    </row>
    <row r="27" spans="2:57" s="2" customFormat="1" ht="14.25" customHeight="1">
      <c r="B27" s="40"/>
      <c r="C27" s="41"/>
      <c r="D27" s="41"/>
      <c r="E27" s="41"/>
      <c r="F27" s="42" t="s">
        <v>44</v>
      </c>
      <c r="G27" s="41"/>
      <c r="H27" s="41"/>
      <c r="I27" s="41"/>
      <c r="J27" s="41"/>
      <c r="K27" s="41"/>
      <c r="L27" s="236">
        <v>0.15</v>
      </c>
      <c r="M27" s="237"/>
      <c r="N27" s="237"/>
      <c r="O27" s="237"/>
      <c r="P27" s="41"/>
      <c r="Q27" s="41"/>
      <c r="R27" s="41"/>
      <c r="S27" s="41"/>
      <c r="T27" s="41"/>
      <c r="U27" s="41"/>
      <c r="V27" s="41"/>
      <c r="W27" s="238">
        <f>ROUND(BA51,2)</f>
        <v>0</v>
      </c>
      <c r="X27" s="237"/>
      <c r="Y27" s="237"/>
      <c r="Z27" s="237"/>
      <c r="AA27" s="237"/>
      <c r="AB27" s="237"/>
      <c r="AC27" s="237"/>
      <c r="AD27" s="237"/>
      <c r="AE27" s="237"/>
      <c r="AF27" s="41"/>
      <c r="AG27" s="41"/>
      <c r="AH27" s="41"/>
      <c r="AI27" s="41"/>
      <c r="AJ27" s="41"/>
      <c r="AK27" s="238">
        <f>ROUND(AW51,2)</f>
        <v>0</v>
      </c>
      <c r="AL27" s="237"/>
      <c r="AM27" s="237"/>
      <c r="AN27" s="237"/>
      <c r="AO27" s="237"/>
      <c r="AP27" s="41"/>
      <c r="AQ27" s="43"/>
      <c r="BE27" s="226"/>
    </row>
    <row r="28" spans="2:57" s="2" customFormat="1" ht="14.25" customHeight="1" hidden="1">
      <c r="B28" s="40"/>
      <c r="C28" s="41"/>
      <c r="D28" s="41"/>
      <c r="E28" s="41"/>
      <c r="F28" s="42" t="s">
        <v>45</v>
      </c>
      <c r="G28" s="41"/>
      <c r="H28" s="41"/>
      <c r="I28" s="41"/>
      <c r="J28" s="41"/>
      <c r="K28" s="41"/>
      <c r="L28" s="236">
        <v>0.21</v>
      </c>
      <c r="M28" s="237"/>
      <c r="N28" s="237"/>
      <c r="O28" s="237"/>
      <c r="P28" s="41"/>
      <c r="Q28" s="41"/>
      <c r="R28" s="41"/>
      <c r="S28" s="41"/>
      <c r="T28" s="41"/>
      <c r="U28" s="41"/>
      <c r="V28" s="41"/>
      <c r="W28" s="238">
        <f>ROUND(BB51,2)</f>
        <v>0</v>
      </c>
      <c r="X28" s="237"/>
      <c r="Y28" s="237"/>
      <c r="Z28" s="237"/>
      <c r="AA28" s="237"/>
      <c r="AB28" s="237"/>
      <c r="AC28" s="237"/>
      <c r="AD28" s="237"/>
      <c r="AE28" s="237"/>
      <c r="AF28" s="41"/>
      <c r="AG28" s="41"/>
      <c r="AH28" s="41"/>
      <c r="AI28" s="41"/>
      <c r="AJ28" s="41"/>
      <c r="AK28" s="238">
        <v>0</v>
      </c>
      <c r="AL28" s="237"/>
      <c r="AM28" s="237"/>
      <c r="AN28" s="237"/>
      <c r="AO28" s="237"/>
      <c r="AP28" s="41"/>
      <c r="AQ28" s="43"/>
      <c r="BE28" s="226"/>
    </row>
    <row r="29" spans="2:57" s="2" customFormat="1" ht="14.25" customHeight="1" hidden="1">
      <c r="B29" s="40"/>
      <c r="C29" s="41"/>
      <c r="D29" s="41"/>
      <c r="E29" s="41"/>
      <c r="F29" s="42" t="s">
        <v>46</v>
      </c>
      <c r="G29" s="41"/>
      <c r="H29" s="41"/>
      <c r="I29" s="41"/>
      <c r="J29" s="41"/>
      <c r="K29" s="41"/>
      <c r="L29" s="236">
        <v>0.15</v>
      </c>
      <c r="M29" s="237"/>
      <c r="N29" s="237"/>
      <c r="O29" s="237"/>
      <c r="P29" s="41"/>
      <c r="Q29" s="41"/>
      <c r="R29" s="41"/>
      <c r="S29" s="41"/>
      <c r="T29" s="41"/>
      <c r="U29" s="41"/>
      <c r="V29" s="41"/>
      <c r="W29" s="238">
        <f>ROUND(BC51,2)</f>
        <v>0</v>
      </c>
      <c r="X29" s="237"/>
      <c r="Y29" s="237"/>
      <c r="Z29" s="237"/>
      <c r="AA29" s="237"/>
      <c r="AB29" s="237"/>
      <c r="AC29" s="237"/>
      <c r="AD29" s="237"/>
      <c r="AE29" s="237"/>
      <c r="AF29" s="41"/>
      <c r="AG29" s="41"/>
      <c r="AH29" s="41"/>
      <c r="AI29" s="41"/>
      <c r="AJ29" s="41"/>
      <c r="AK29" s="238">
        <v>0</v>
      </c>
      <c r="AL29" s="237"/>
      <c r="AM29" s="237"/>
      <c r="AN29" s="237"/>
      <c r="AO29" s="237"/>
      <c r="AP29" s="41"/>
      <c r="AQ29" s="43"/>
      <c r="BE29" s="226"/>
    </row>
    <row r="30" spans="2:57" s="2" customFormat="1" ht="14.25" customHeight="1" hidden="1">
      <c r="B30" s="40"/>
      <c r="C30" s="41"/>
      <c r="D30" s="41"/>
      <c r="E30" s="41"/>
      <c r="F30" s="42" t="s">
        <v>47</v>
      </c>
      <c r="G30" s="41"/>
      <c r="H30" s="41"/>
      <c r="I30" s="41"/>
      <c r="J30" s="41"/>
      <c r="K30" s="41"/>
      <c r="L30" s="236">
        <v>0</v>
      </c>
      <c r="M30" s="237"/>
      <c r="N30" s="237"/>
      <c r="O30" s="237"/>
      <c r="P30" s="41"/>
      <c r="Q30" s="41"/>
      <c r="R30" s="41"/>
      <c r="S30" s="41"/>
      <c r="T30" s="41"/>
      <c r="U30" s="41"/>
      <c r="V30" s="41"/>
      <c r="W30" s="238">
        <f>ROUND(BD51,2)</f>
        <v>0</v>
      </c>
      <c r="X30" s="237"/>
      <c r="Y30" s="237"/>
      <c r="Z30" s="237"/>
      <c r="AA30" s="237"/>
      <c r="AB30" s="237"/>
      <c r="AC30" s="237"/>
      <c r="AD30" s="237"/>
      <c r="AE30" s="237"/>
      <c r="AF30" s="41"/>
      <c r="AG30" s="41"/>
      <c r="AH30" s="41"/>
      <c r="AI30" s="41"/>
      <c r="AJ30" s="41"/>
      <c r="AK30" s="238">
        <v>0</v>
      </c>
      <c r="AL30" s="237"/>
      <c r="AM30" s="237"/>
      <c r="AN30" s="237"/>
      <c r="AO30" s="237"/>
      <c r="AP30" s="41"/>
      <c r="AQ30" s="43"/>
      <c r="BE30" s="226"/>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5"/>
    </row>
    <row r="32" spans="2:57" s="1" customFormat="1" ht="25.5" customHeight="1">
      <c r="B32" s="34"/>
      <c r="C32" s="44"/>
      <c r="D32" s="45" t="s">
        <v>48</v>
      </c>
      <c r="E32" s="46"/>
      <c r="F32" s="46"/>
      <c r="G32" s="46"/>
      <c r="H32" s="46"/>
      <c r="I32" s="46"/>
      <c r="J32" s="46"/>
      <c r="K32" s="46"/>
      <c r="L32" s="46"/>
      <c r="M32" s="46"/>
      <c r="N32" s="46"/>
      <c r="O32" s="46"/>
      <c r="P32" s="46"/>
      <c r="Q32" s="46"/>
      <c r="R32" s="46"/>
      <c r="S32" s="46"/>
      <c r="T32" s="47" t="s">
        <v>49</v>
      </c>
      <c r="U32" s="46"/>
      <c r="V32" s="46"/>
      <c r="W32" s="46"/>
      <c r="X32" s="239" t="s">
        <v>50</v>
      </c>
      <c r="Y32" s="240"/>
      <c r="Z32" s="240"/>
      <c r="AA32" s="240"/>
      <c r="AB32" s="240"/>
      <c r="AC32" s="46"/>
      <c r="AD32" s="46"/>
      <c r="AE32" s="46"/>
      <c r="AF32" s="46"/>
      <c r="AG32" s="46"/>
      <c r="AH32" s="46"/>
      <c r="AI32" s="46"/>
      <c r="AJ32" s="46"/>
      <c r="AK32" s="241">
        <f>SUM(AK23:AK30)</f>
        <v>0</v>
      </c>
      <c r="AL32" s="240"/>
      <c r="AM32" s="240"/>
      <c r="AN32" s="240"/>
      <c r="AO32" s="242"/>
      <c r="AP32" s="44"/>
      <c r="AQ32" s="48"/>
      <c r="BE32" s="225"/>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51</v>
      </c>
      <c r="AR39" s="34"/>
    </row>
    <row r="40" spans="2:44" s="1" customFormat="1" ht="6.75" customHeight="1">
      <c r="B40" s="34"/>
      <c r="AR40" s="34"/>
    </row>
    <row r="41" spans="2:44" s="3" customFormat="1" ht="14.25" customHeight="1">
      <c r="B41" s="55"/>
      <c r="C41" s="56" t="s">
        <v>13</v>
      </c>
      <c r="L41" s="3" t="str">
        <f>K5</f>
        <v>13252</v>
      </c>
      <c r="AR41" s="55"/>
    </row>
    <row r="42" spans="2:44" s="4" customFormat="1" ht="36.75" customHeight="1">
      <c r="B42" s="57"/>
      <c r="C42" s="58" t="s">
        <v>16</v>
      </c>
      <c r="L42" s="243" t="str">
        <f>K6</f>
        <v>Propustek Ježník na pozemku o parc. č. 5565/1 v k. ú. Krnov – Horní Předměstí</v>
      </c>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R42" s="57"/>
    </row>
    <row r="43" spans="2:44" s="1" customFormat="1" ht="6.75" customHeight="1">
      <c r="B43" s="34"/>
      <c r="AR43" s="34"/>
    </row>
    <row r="44" spans="2:44" s="1" customFormat="1" ht="15">
      <c r="B44" s="34"/>
      <c r="C44" s="56" t="s">
        <v>23</v>
      </c>
      <c r="L44" s="59" t="str">
        <f>IF(K8="","",K8)</f>
        <v>Krnov - Ježník</v>
      </c>
      <c r="AI44" s="56" t="s">
        <v>25</v>
      </c>
      <c r="AM44" s="245" t="str">
        <f>IF(AN8="","",AN8)</f>
        <v>9.2.2016</v>
      </c>
      <c r="AN44" s="225"/>
      <c r="AR44" s="34"/>
    </row>
    <row r="45" spans="2:44" s="1" customFormat="1" ht="6.75" customHeight="1">
      <c r="B45" s="34"/>
      <c r="AR45" s="34"/>
    </row>
    <row r="46" spans="2:56" s="1" customFormat="1" ht="15">
      <c r="B46" s="34"/>
      <c r="C46" s="56" t="s">
        <v>29</v>
      </c>
      <c r="L46" s="3" t="str">
        <f>IF(E11="","",E11)</f>
        <v> </v>
      </c>
      <c r="AI46" s="56" t="s">
        <v>35</v>
      </c>
      <c r="AM46" s="246" t="str">
        <f>IF(E17="","",E17)</f>
        <v> </v>
      </c>
      <c r="AN46" s="225"/>
      <c r="AO46" s="225"/>
      <c r="AP46" s="225"/>
      <c r="AR46" s="34"/>
      <c r="AS46" s="247" t="s">
        <v>52</v>
      </c>
      <c r="AT46" s="248"/>
      <c r="AU46" s="61"/>
      <c r="AV46" s="61"/>
      <c r="AW46" s="61"/>
      <c r="AX46" s="61"/>
      <c r="AY46" s="61"/>
      <c r="AZ46" s="61"/>
      <c r="BA46" s="61"/>
      <c r="BB46" s="61"/>
      <c r="BC46" s="61"/>
      <c r="BD46" s="62"/>
    </row>
    <row r="47" spans="2:56" s="1" customFormat="1" ht="15">
      <c r="B47" s="34"/>
      <c r="C47" s="56" t="s">
        <v>33</v>
      </c>
      <c r="L47" s="3">
        <f>IF(E14="Vyplň údaj","",E14)</f>
      </c>
      <c r="AR47" s="34"/>
      <c r="AS47" s="249"/>
      <c r="AT47" s="235"/>
      <c r="AU47" s="35"/>
      <c r="AV47" s="35"/>
      <c r="AW47" s="35"/>
      <c r="AX47" s="35"/>
      <c r="AY47" s="35"/>
      <c r="AZ47" s="35"/>
      <c r="BA47" s="35"/>
      <c r="BB47" s="35"/>
      <c r="BC47" s="35"/>
      <c r="BD47" s="64"/>
    </row>
    <row r="48" spans="2:56" s="1" customFormat="1" ht="10.5" customHeight="1">
      <c r="B48" s="34"/>
      <c r="AR48" s="34"/>
      <c r="AS48" s="249"/>
      <c r="AT48" s="235"/>
      <c r="AU48" s="35"/>
      <c r="AV48" s="35"/>
      <c r="AW48" s="35"/>
      <c r="AX48" s="35"/>
      <c r="AY48" s="35"/>
      <c r="AZ48" s="35"/>
      <c r="BA48" s="35"/>
      <c r="BB48" s="35"/>
      <c r="BC48" s="35"/>
      <c r="BD48" s="64"/>
    </row>
    <row r="49" spans="2:56" s="1" customFormat="1" ht="29.25" customHeight="1">
      <c r="B49" s="34"/>
      <c r="C49" s="250" t="s">
        <v>53</v>
      </c>
      <c r="D49" s="251"/>
      <c r="E49" s="251"/>
      <c r="F49" s="251"/>
      <c r="G49" s="251"/>
      <c r="H49" s="65"/>
      <c r="I49" s="252" t="s">
        <v>54</v>
      </c>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3" t="s">
        <v>55</v>
      </c>
      <c r="AH49" s="251"/>
      <c r="AI49" s="251"/>
      <c r="AJ49" s="251"/>
      <c r="AK49" s="251"/>
      <c r="AL49" s="251"/>
      <c r="AM49" s="251"/>
      <c r="AN49" s="252" t="s">
        <v>56</v>
      </c>
      <c r="AO49" s="251"/>
      <c r="AP49" s="251"/>
      <c r="AQ49" s="66" t="s">
        <v>57</v>
      </c>
      <c r="AR49" s="34"/>
      <c r="AS49" s="67" t="s">
        <v>58</v>
      </c>
      <c r="AT49" s="68" t="s">
        <v>59</v>
      </c>
      <c r="AU49" s="68" t="s">
        <v>60</v>
      </c>
      <c r="AV49" s="68" t="s">
        <v>61</v>
      </c>
      <c r="AW49" s="68" t="s">
        <v>62</v>
      </c>
      <c r="AX49" s="68" t="s">
        <v>63</v>
      </c>
      <c r="AY49" s="68" t="s">
        <v>64</v>
      </c>
      <c r="AZ49" s="68" t="s">
        <v>65</v>
      </c>
      <c r="BA49" s="68" t="s">
        <v>66</v>
      </c>
      <c r="BB49" s="68" t="s">
        <v>67</v>
      </c>
      <c r="BC49" s="68" t="s">
        <v>68</v>
      </c>
      <c r="BD49" s="69" t="s">
        <v>69</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70</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57">
        <f>ROUND(AG52,2)</f>
        <v>0</v>
      </c>
      <c r="AH51" s="257"/>
      <c r="AI51" s="257"/>
      <c r="AJ51" s="257"/>
      <c r="AK51" s="257"/>
      <c r="AL51" s="257"/>
      <c r="AM51" s="257"/>
      <c r="AN51" s="258">
        <f>SUM(AG51,AT51)</f>
        <v>0</v>
      </c>
      <c r="AO51" s="258"/>
      <c r="AP51" s="258"/>
      <c r="AQ51" s="73" t="s">
        <v>20</v>
      </c>
      <c r="AR51" s="57"/>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8" t="s">
        <v>71</v>
      </c>
      <c r="BT51" s="58" t="s">
        <v>72</v>
      </c>
      <c r="BV51" s="58" t="s">
        <v>73</v>
      </c>
      <c r="BW51" s="58" t="s">
        <v>5</v>
      </c>
      <c r="BX51" s="58" t="s">
        <v>74</v>
      </c>
      <c r="CL51" s="58" t="s">
        <v>20</v>
      </c>
    </row>
    <row r="52" spans="1:90" s="5" customFormat="1" ht="27" customHeight="1">
      <c r="A52" s="262" t="s">
        <v>476</v>
      </c>
      <c r="B52" s="78"/>
      <c r="C52" s="79"/>
      <c r="D52" s="256" t="s">
        <v>14</v>
      </c>
      <c r="E52" s="255"/>
      <c r="F52" s="255"/>
      <c r="G52" s="255"/>
      <c r="H52" s="255"/>
      <c r="I52" s="80"/>
      <c r="J52" s="256" t="s">
        <v>17</v>
      </c>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4">
        <f>'13252 - Propustek Ježník ...'!J25</f>
        <v>0</v>
      </c>
      <c r="AH52" s="255"/>
      <c r="AI52" s="255"/>
      <c r="AJ52" s="255"/>
      <c r="AK52" s="255"/>
      <c r="AL52" s="255"/>
      <c r="AM52" s="255"/>
      <c r="AN52" s="254">
        <f>SUM(AG52,AT52)</f>
        <v>0</v>
      </c>
      <c r="AO52" s="255"/>
      <c r="AP52" s="255"/>
      <c r="AQ52" s="81" t="s">
        <v>75</v>
      </c>
      <c r="AR52" s="78"/>
      <c r="AS52" s="82">
        <v>0</v>
      </c>
      <c r="AT52" s="83">
        <f>ROUND(SUM(AV52:AW52),2)</f>
        <v>0</v>
      </c>
      <c r="AU52" s="84">
        <f>'13252 - Propustek Ježník ...'!P82</f>
        <v>0</v>
      </c>
      <c r="AV52" s="83">
        <f>'13252 - Propustek Ježník ...'!J28</f>
        <v>0</v>
      </c>
      <c r="AW52" s="83">
        <f>'13252 - Propustek Ježník ...'!J29</f>
        <v>0</v>
      </c>
      <c r="AX52" s="83">
        <f>'13252 - Propustek Ježník ...'!J30</f>
        <v>0</v>
      </c>
      <c r="AY52" s="83">
        <f>'13252 - Propustek Ježník ...'!J31</f>
        <v>0</v>
      </c>
      <c r="AZ52" s="83">
        <f>'13252 - Propustek Ježník ...'!F28</f>
        <v>0</v>
      </c>
      <c r="BA52" s="83">
        <f>'13252 - Propustek Ježník ...'!F29</f>
        <v>0</v>
      </c>
      <c r="BB52" s="83">
        <f>'13252 - Propustek Ježník ...'!F30</f>
        <v>0</v>
      </c>
      <c r="BC52" s="83">
        <f>'13252 - Propustek Ježník ...'!F31</f>
        <v>0</v>
      </c>
      <c r="BD52" s="85">
        <f>'13252 - Propustek Ježník ...'!F32</f>
        <v>0</v>
      </c>
      <c r="BT52" s="86" t="s">
        <v>22</v>
      </c>
      <c r="BU52" s="86" t="s">
        <v>76</v>
      </c>
      <c r="BV52" s="86" t="s">
        <v>73</v>
      </c>
      <c r="BW52" s="86" t="s">
        <v>5</v>
      </c>
      <c r="BX52" s="86" t="s">
        <v>74</v>
      </c>
      <c r="CL52" s="86" t="s">
        <v>20</v>
      </c>
    </row>
    <row r="53" spans="2:44" s="1" customFormat="1" ht="30" customHeight="1">
      <c r="B53" s="34"/>
      <c r="AR53" s="34"/>
    </row>
    <row r="54" spans="2:44" s="1" customFormat="1" ht="6.75" customHeight="1">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34"/>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3252 - Propustek Ježník ...'!C2" tooltip="13252 - Propustek Ježník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0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87"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64"/>
      <c r="C1" s="264"/>
      <c r="D1" s="263" t="s">
        <v>1</v>
      </c>
      <c r="E1" s="264"/>
      <c r="F1" s="265" t="s">
        <v>477</v>
      </c>
      <c r="G1" s="270" t="s">
        <v>478</v>
      </c>
      <c r="H1" s="270"/>
      <c r="I1" s="271"/>
      <c r="J1" s="265" t="s">
        <v>479</v>
      </c>
      <c r="K1" s="263" t="s">
        <v>77</v>
      </c>
      <c r="L1" s="265" t="s">
        <v>480</v>
      </c>
      <c r="M1" s="265"/>
      <c r="N1" s="265"/>
      <c r="O1" s="265"/>
      <c r="P1" s="265"/>
      <c r="Q1" s="265"/>
      <c r="R1" s="265"/>
      <c r="S1" s="265"/>
      <c r="T1" s="265"/>
      <c r="U1" s="261"/>
      <c r="V1" s="26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56" ht="36.75" customHeight="1">
      <c r="L2" s="224"/>
      <c r="M2" s="224"/>
      <c r="N2" s="224"/>
      <c r="O2" s="224"/>
      <c r="P2" s="224"/>
      <c r="Q2" s="224"/>
      <c r="R2" s="224"/>
      <c r="S2" s="224"/>
      <c r="T2" s="224"/>
      <c r="U2" s="224"/>
      <c r="V2" s="224"/>
      <c r="AT2" s="17" t="s">
        <v>5</v>
      </c>
      <c r="AZ2" s="17" t="s">
        <v>78</v>
      </c>
      <c r="BA2" s="17" t="s">
        <v>20</v>
      </c>
      <c r="BB2" s="17" t="s">
        <v>20</v>
      </c>
      <c r="BC2" s="17" t="s">
        <v>79</v>
      </c>
      <c r="BD2" s="17" t="s">
        <v>80</v>
      </c>
    </row>
    <row r="3" spans="2:56" ht="6.75" customHeight="1">
      <c r="B3" s="18"/>
      <c r="C3" s="19"/>
      <c r="D3" s="19"/>
      <c r="E3" s="19"/>
      <c r="F3" s="19"/>
      <c r="G3" s="19"/>
      <c r="H3" s="19"/>
      <c r="I3" s="88"/>
      <c r="J3" s="19"/>
      <c r="K3" s="20"/>
      <c r="AT3" s="17" t="s">
        <v>80</v>
      </c>
      <c r="AZ3" s="17" t="s">
        <v>81</v>
      </c>
      <c r="BA3" s="17" t="s">
        <v>20</v>
      </c>
      <c r="BB3" s="17" t="s">
        <v>20</v>
      </c>
      <c r="BC3" s="17" t="s">
        <v>82</v>
      </c>
      <c r="BD3" s="17" t="s">
        <v>80</v>
      </c>
    </row>
    <row r="4" spans="2:56" ht="36.75" customHeight="1">
      <c r="B4" s="21"/>
      <c r="C4" s="22"/>
      <c r="D4" s="23" t="s">
        <v>83</v>
      </c>
      <c r="E4" s="22"/>
      <c r="F4" s="22"/>
      <c r="G4" s="22"/>
      <c r="H4" s="22"/>
      <c r="I4" s="89"/>
      <c r="J4" s="22"/>
      <c r="K4" s="24"/>
      <c r="M4" s="25" t="s">
        <v>10</v>
      </c>
      <c r="AT4" s="17" t="s">
        <v>4</v>
      </c>
      <c r="AZ4" s="17" t="s">
        <v>84</v>
      </c>
      <c r="BA4" s="17" t="s">
        <v>20</v>
      </c>
      <c r="BB4" s="17" t="s">
        <v>20</v>
      </c>
      <c r="BC4" s="17" t="s">
        <v>85</v>
      </c>
      <c r="BD4" s="17" t="s">
        <v>80</v>
      </c>
    </row>
    <row r="5" spans="2:56" ht="6.75" customHeight="1">
      <c r="B5" s="21"/>
      <c r="C5" s="22"/>
      <c r="D5" s="22"/>
      <c r="E5" s="22"/>
      <c r="F5" s="22"/>
      <c r="G5" s="22"/>
      <c r="H5" s="22"/>
      <c r="I5" s="89"/>
      <c r="J5" s="22"/>
      <c r="K5" s="24"/>
      <c r="AZ5" s="17" t="s">
        <v>86</v>
      </c>
      <c r="BA5" s="17" t="s">
        <v>20</v>
      </c>
      <c r="BB5" s="17" t="s">
        <v>20</v>
      </c>
      <c r="BC5" s="17" t="s">
        <v>87</v>
      </c>
      <c r="BD5" s="17" t="s">
        <v>80</v>
      </c>
    </row>
    <row r="6" spans="2:56" s="1" customFormat="1" ht="15">
      <c r="B6" s="34"/>
      <c r="C6" s="35"/>
      <c r="D6" s="30" t="s">
        <v>16</v>
      </c>
      <c r="E6" s="35"/>
      <c r="F6" s="35"/>
      <c r="G6" s="35"/>
      <c r="H6" s="35"/>
      <c r="I6" s="90"/>
      <c r="J6" s="35"/>
      <c r="K6" s="38"/>
      <c r="AZ6" s="17" t="s">
        <v>88</v>
      </c>
      <c r="BA6" s="17" t="s">
        <v>20</v>
      </c>
      <c r="BB6" s="17" t="s">
        <v>20</v>
      </c>
      <c r="BC6" s="17" t="s">
        <v>89</v>
      </c>
      <c r="BD6" s="17" t="s">
        <v>80</v>
      </c>
    </row>
    <row r="7" spans="2:56" s="1" customFormat="1" ht="36.75" customHeight="1">
      <c r="B7" s="34"/>
      <c r="C7" s="35"/>
      <c r="D7" s="35"/>
      <c r="E7" s="259" t="s">
        <v>17</v>
      </c>
      <c r="F7" s="235"/>
      <c r="G7" s="235"/>
      <c r="H7" s="235"/>
      <c r="I7" s="90"/>
      <c r="J7" s="35"/>
      <c r="K7" s="38"/>
      <c r="AZ7" s="17" t="s">
        <v>90</v>
      </c>
      <c r="BA7" s="17" t="s">
        <v>20</v>
      </c>
      <c r="BB7" s="17" t="s">
        <v>20</v>
      </c>
      <c r="BC7" s="17" t="s">
        <v>91</v>
      </c>
      <c r="BD7" s="17" t="s">
        <v>80</v>
      </c>
    </row>
    <row r="8" spans="2:56" s="1" customFormat="1" ht="13.5">
      <c r="B8" s="34"/>
      <c r="C8" s="35"/>
      <c r="D8" s="35"/>
      <c r="E8" s="35"/>
      <c r="F8" s="35"/>
      <c r="G8" s="35"/>
      <c r="H8" s="35"/>
      <c r="I8" s="90"/>
      <c r="J8" s="35"/>
      <c r="K8" s="38"/>
      <c r="AZ8" s="17" t="s">
        <v>92</v>
      </c>
      <c r="BA8" s="17" t="s">
        <v>20</v>
      </c>
      <c r="BB8" s="17" t="s">
        <v>20</v>
      </c>
      <c r="BC8" s="17" t="s">
        <v>93</v>
      </c>
      <c r="BD8" s="17" t="s">
        <v>80</v>
      </c>
    </row>
    <row r="9" spans="2:56" s="1" customFormat="1" ht="14.25" customHeight="1">
      <c r="B9" s="34"/>
      <c r="C9" s="35"/>
      <c r="D9" s="30" t="s">
        <v>19</v>
      </c>
      <c r="E9" s="35"/>
      <c r="F9" s="28" t="s">
        <v>20</v>
      </c>
      <c r="G9" s="35"/>
      <c r="H9" s="35"/>
      <c r="I9" s="91" t="s">
        <v>21</v>
      </c>
      <c r="J9" s="28" t="s">
        <v>20</v>
      </c>
      <c r="K9" s="38"/>
      <c r="AZ9" s="17" t="s">
        <v>94</v>
      </c>
      <c r="BA9" s="17" t="s">
        <v>20</v>
      </c>
      <c r="BB9" s="17" t="s">
        <v>20</v>
      </c>
      <c r="BC9" s="17" t="s">
        <v>95</v>
      </c>
      <c r="BD9" s="17" t="s">
        <v>80</v>
      </c>
    </row>
    <row r="10" spans="2:56" s="1" customFormat="1" ht="14.25" customHeight="1">
      <c r="B10" s="34"/>
      <c r="C10" s="35"/>
      <c r="D10" s="30" t="s">
        <v>23</v>
      </c>
      <c r="E10" s="35"/>
      <c r="F10" s="28" t="s">
        <v>24</v>
      </c>
      <c r="G10" s="35"/>
      <c r="H10" s="35"/>
      <c r="I10" s="91" t="s">
        <v>25</v>
      </c>
      <c r="J10" s="92" t="str">
        <f>'Rekapitulace stavby'!AN8</f>
        <v>9.2.2016</v>
      </c>
      <c r="K10" s="38"/>
      <c r="AZ10" s="17" t="s">
        <v>96</v>
      </c>
      <c r="BA10" s="17" t="s">
        <v>20</v>
      </c>
      <c r="BB10" s="17" t="s">
        <v>20</v>
      </c>
      <c r="BC10" s="17" t="s">
        <v>97</v>
      </c>
      <c r="BD10" s="17" t="s">
        <v>80</v>
      </c>
    </row>
    <row r="11" spans="2:56" s="1" customFormat="1" ht="10.5" customHeight="1">
      <c r="B11" s="34"/>
      <c r="C11" s="35"/>
      <c r="D11" s="35"/>
      <c r="E11" s="35"/>
      <c r="F11" s="35"/>
      <c r="G11" s="35"/>
      <c r="H11" s="35"/>
      <c r="I11" s="90"/>
      <c r="J11" s="35"/>
      <c r="K11" s="38"/>
      <c r="AZ11" s="17" t="s">
        <v>98</v>
      </c>
      <c r="BA11" s="17" t="s">
        <v>20</v>
      </c>
      <c r="BB11" s="17" t="s">
        <v>20</v>
      </c>
      <c r="BC11" s="17" t="s">
        <v>99</v>
      </c>
      <c r="BD11" s="17" t="s">
        <v>80</v>
      </c>
    </row>
    <row r="12" spans="2:56" s="1" customFormat="1" ht="14.25" customHeight="1">
      <c r="B12" s="34"/>
      <c r="C12" s="35"/>
      <c r="D12" s="30" t="s">
        <v>29</v>
      </c>
      <c r="E12" s="35"/>
      <c r="F12" s="35"/>
      <c r="G12" s="35"/>
      <c r="H12" s="35"/>
      <c r="I12" s="91" t="s">
        <v>30</v>
      </c>
      <c r="J12" s="28">
        <f>IF('Rekapitulace stavby'!AN10="","",'Rekapitulace stavby'!AN10)</f>
      </c>
      <c r="K12" s="38"/>
      <c r="AZ12" s="17" t="s">
        <v>100</v>
      </c>
      <c r="BA12" s="17" t="s">
        <v>20</v>
      </c>
      <c r="BB12" s="17" t="s">
        <v>20</v>
      </c>
      <c r="BC12" s="17" t="s">
        <v>101</v>
      </c>
      <c r="BD12" s="17" t="s">
        <v>80</v>
      </c>
    </row>
    <row r="13" spans="2:56" s="1" customFormat="1" ht="18" customHeight="1">
      <c r="B13" s="34"/>
      <c r="C13" s="35"/>
      <c r="D13" s="35"/>
      <c r="E13" s="28" t="str">
        <f>IF('Rekapitulace stavby'!E11="","",'Rekapitulace stavby'!E11)</f>
        <v> </v>
      </c>
      <c r="F13" s="35"/>
      <c r="G13" s="35"/>
      <c r="H13" s="35"/>
      <c r="I13" s="91" t="s">
        <v>32</v>
      </c>
      <c r="J13" s="28">
        <f>IF('Rekapitulace stavby'!AN11="","",'Rekapitulace stavby'!AN11)</f>
      </c>
      <c r="K13" s="38"/>
      <c r="AZ13" s="17" t="s">
        <v>102</v>
      </c>
      <c r="BA13" s="17" t="s">
        <v>20</v>
      </c>
      <c r="BB13" s="17" t="s">
        <v>20</v>
      </c>
      <c r="BC13" s="17" t="s">
        <v>103</v>
      </c>
      <c r="BD13" s="17" t="s">
        <v>80</v>
      </c>
    </row>
    <row r="14" spans="2:11" s="1" customFormat="1" ht="6.75" customHeight="1">
      <c r="B14" s="34"/>
      <c r="C14" s="35"/>
      <c r="D14" s="35"/>
      <c r="E14" s="35"/>
      <c r="F14" s="35"/>
      <c r="G14" s="35"/>
      <c r="H14" s="35"/>
      <c r="I14" s="90"/>
      <c r="J14" s="35"/>
      <c r="K14" s="38"/>
    </row>
    <row r="15" spans="2:11" s="1" customFormat="1" ht="14.25" customHeight="1">
      <c r="B15" s="34"/>
      <c r="C15" s="35"/>
      <c r="D15" s="30" t="s">
        <v>33</v>
      </c>
      <c r="E15" s="35"/>
      <c r="F15" s="35"/>
      <c r="G15" s="35"/>
      <c r="H15" s="35"/>
      <c r="I15" s="91" t="s">
        <v>30</v>
      </c>
      <c r="J15" s="28">
        <f>IF('Rekapitulace stavby'!AN13="Vyplň údaj","",IF('Rekapitulace stavby'!AN13="","",'Rekapitulace stavby'!AN13))</f>
      </c>
      <c r="K15" s="38"/>
    </row>
    <row r="16" spans="2:11" s="1" customFormat="1" ht="18" customHeight="1">
      <c r="B16" s="34"/>
      <c r="C16" s="35"/>
      <c r="D16" s="35"/>
      <c r="E16" s="28">
        <f>IF('Rekapitulace stavby'!E14="Vyplň údaj","",IF('Rekapitulace stavby'!E14="","",'Rekapitulace stavby'!E14))</f>
      </c>
      <c r="F16" s="35"/>
      <c r="G16" s="35"/>
      <c r="H16" s="35"/>
      <c r="I16" s="91" t="s">
        <v>32</v>
      </c>
      <c r="J16" s="28">
        <f>IF('Rekapitulace stavby'!AN14="Vyplň údaj","",IF('Rekapitulace stavby'!AN14="","",'Rekapitulace stavby'!AN14))</f>
      </c>
      <c r="K16" s="38"/>
    </row>
    <row r="17" spans="2:11" s="1" customFormat="1" ht="6.75" customHeight="1">
      <c r="B17" s="34"/>
      <c r="C17" s="35"/>
      <c r="D17" s="35"/>
      <c r="E17" s="35"/>
      <c r="F17" s="35"/>
      <c r="G17" s="35"/>
      <c r="H17" s="35"/>
      <c r="I17" s="90"/>
      <c r="J17" s="35"/>
      <c r="K17" s="38"/>
    </row>
    <row r="18" spans="2:11" s="1" customFormat="1" ht="14.25" customHeight="1">
      <c r="B18" s="34"/>
      <c r="C18" s="35"/>
      <c r="D18" s="30" t="s">
        <v>35</v>
      </c>
      <c r="E18" s="35"/>
      <c r="F18" s="35"/>
      <c r="G18" s="35"/>
      <c r="H18" s="35"/>
      <c r="I18" s="91" t="s">
        <v>30</v>
      </c>
      <c r="J18" s="28">
        <f>IF('Rekapitulace stavby'!AN16="","",'Rekapitulace stavby'!AN16)</f>
      </c>
      <c r="K18" s="38"/>
    </row>
    <row r="19" spans="2:11" s="1" customFormat="1" ht="18" customHeight="1">
      <c r="B19" s="34"/>
      <c r="C19" s="35"/>
      <c r="D19" s="35"/>
      <c r="E19" s="28" t="str">
        <f>IF('Rekapitulace stavby'!E17="","",'Rekapitulace stavby'!E17)</f>
        <v> </v>
      </c>
      <c r="F19" s="35"/>
      <c r="G19" s="35"/>
      <c r="H19" s="35"/>
      <c r="I19" s="91" t="s">
        <v>32</v>
      </c>
      <c r="J19" s="28">
        <f>IF('Rekapitulace stavby'!AN17="","",'Rekapitulace stavby'!AN17)</f>
      </c>
      <c r="K19" s="38"/>
    </row>
    <row r="20" spans="2:11" s="1" customFormat="1" ht="6.75" customHeight="1">
      <c r="B20" s="34"/>
      <c r="C20" s="35"/>
      <c r="D20" s="35"/>
      <c r="E20" s="35"/>
      <c r="F20" s="35"/>
      <c r="G20" s="35"/>
      <c r="H20" s="35"/>
      <c r="I20" s="90"/>
      <c r="J20" s="35"/>
      <c r="K20" s="38"/>
    </row>
    <row r="21" spans="2:11" s="1" customFormat="1" ht="14.25" customHeight="1">
      <c r="B21" s="34"/>
      <c r="C21" s="35"/>
      <c r="D21" s="30" t="s">
        <v>37</v>
      </c>
      <c r="E21" s="35"/>
      <c r="F21" s="35"/>
      <c r="G21" s="35"/>
      <c r="H21" s="35"/>
      <c r="I21" s="90"/>
      <c r="J21" s="35"/>
      <c r="K21" s="38"/>
    </row>
    <row r="22" spans="2:11" s="6" customFormat="1" ht="22.5" customHeight="1">
      <c r="B22" s="93"/>
      <c r="C22" s="94"/>
      <c r="D22" s="94"/>
      <c r="E22" s="231" t="s">
        <v>20</v>
      </c>
      <c r="F22" s="260"/>
      <c r="G22" s="260"/>
      <c r="H22" s="260"/>
      <c r="I22" s="95"/>
      <c r="J22" s="94"/>
      <c r="K22" s="96"/>
    </row>
    <row r="23" spans="2:11" s="1" customFormat="1" ht="6.75" customHeight="1">
      <c r="B23" s="34"/>
      <c r="C23" s="35"/>
      <c r="D23" s="35"/>
      <c r="E23" s="35"/>
      <c r="F23" s="35"/>
      <c r="G23" s="35"/>
      <c r="H23" s="35"/>
      <c r="I23" s="90"/>
      <c r="J23" s="35"/>
      <c r="K23" s="38"/>
    </row>
    <row r="24" spans="2:11" s="1" customFormat="1" ht="6.75" customHeight="1">
      <c r="B24" s="34"/>
      <c r="C24" s="35"/>
      <c r="D24" s="61"/>
      <c r="E24" s="61"/>
      <c r="F24" s="61"/>
      <c r="G24" s="61"/>
      <c r="H24" s="61"/>
      <c r="I24" s="97"/>
      <c r="J24" s="61"/>
      <c r="K24" s="98"/>
    </row>
    <row r="25" spans="2:11" s="1" customFormat="1" ht="24.75" customHeight="1">
      <c r="B25" s="34"/>
      <c r="C25" s="35"/>
      <c r="D25" s="99" t="s">
        <v>38</v>
      </c>
      <c r="E25" s="35"/>
      <c r="F25" s="35"/>
      <c r="G25" s="35"/>
      <c r="H25" s="35"/>
      <c r="I25" s="90"/>
      <c r="J25" s="100">
        <f>ROUND(J82,2)</f>
        <v>0</v>
      </c>
      <c r="K25" s="38"/>
    </row>
    <row r="26" spans="2:11" s="1" customFormat="1" ht="6.75" customHeight="1">
      <c r="B26" s="34"/>
      <c r="C26" s="35"/>
      <c r="D26" s="61"/>
      <c r="E26" s="61"/>
      <c r="F26" s="61"/>
      <c r="G26" s="61"/>
      <c r="H26" s="61"/>
      <c r="I26" s="97"/>
      <c r="J26" s="61"/>
      <c r="K26" s="98"/>
    </row>
    <row r="27" spans="2:11" s="1" customFormat="1" ht="14.25" customHeight="1">
      <c r="B27" s="34"/>
      <c r="C27" s="35"/>
      <c r="D27" s="35"/>
      <c r="E27" s="35"/>
      <c r="F27" s="39" t="s">
        <v>40</v>
      </c>
      <c r="G27" s="35"/>
      <c r="H27" s="35"/>
      <c r="I27" s="101" t="s">
        <v>39</v>
      </c>
      <c r="J27" s="39" t="s">
        <v>41</v>
      </c>
      <c r="K27" s="38"/>
    </row>
    <row r="28" spans="2:11" s="1" customFormat="1" ht="14.25" customHeight="1">
      <c r="B28" s="34"/>
      <c r="C28" s="35"/>
      <c r="D28" s="42" t="s">
        <v>42</v>
      </c>
      <c r="E28" s="42" t="s">
        <v>43</v>
      </c>
      <c r="F28" s="102">
        <f>ROUND(SUM(BE82:BE303),2)</f>
        <v>0</v>
      </c>
      <c r="G28" s="35"/>
      <c r="H28" s="35"/>
      <c r="I28" s="103">
        <v>0.21</v>
      </c>
      <c r="J28" s="102">
        <f>ROUND(ROUND((SUM(BE82:BE303)),2)*I28,2)</f>
        <v>0</v>
      </c>
      <c r="K28" s="38"/>
    </row>
    <row r="29" spans="2:11" s="1" customFormat="1" ht="14.25" customHeight="1">
      <c r="B29" s="34"/>
      <c r="C29" s="35"/>
      <c r="D29" s="35"/>
      <c r="E29" s="42" t="s">
        <v>44</v>
      </c>
      <c r="F29" s="102">
        <f>ROUND(SUM(BF82:BF303),2)</f>
        <v>0</v>
      </c>
      <c r="G29" s="35"/>
      <c r="H29" s="35"/>
      <c r="I29" s="103">
        <v>0.15</v>
      </c>
      <c r="J29" s="102">
        <f>ROUND(ROUND((SUM(BF82:BF303)),2)*I29,2)</f>
        <v>0</v>
      </c>
      <c r="K29" s="38"/>
    </row>
    <row r="30" spans="2:11" s="1" customFormat="1" ht="14.25" customHeight="1" hidden="1">
      <c r="B30" s="34"/>
      <c r="C30" s="35"/>
      <c r="D30" s="35"/>
      <c r="E30" s="42" t="s">
        <v>45</v>
      </c>
      <c r="F30" s="102">
        <f>ROUND(SUM(BG82:BG303),2)</f>
        <v>0</v>
      </c>
      <c r="G30" s="35"/>
      <c r="H30" s="35"/>
      <c r="I30" s="103">
        <v>0.21</v>
      </c>
      <c r="J30" s="102">
        <v>0</v>
      </c>
      <c r="K30" s="38"/>
    </row>
    <row r="31" spans="2:11" s="1" customFormat="1" ht="14.25" customHeight="1" hidden="1">
      <c r="B31" s="34"/>
      <c r="C31" s="35"/>
      <c r="D31" s="35"/>
      <c r="E31" s="42" t="s">
        <v>46</v>
      </c>
      <c r="F31" s="102">
        <f>ROUND(SUM(BH82:BH303),2)</f>
        <v>0</v>
      </c>
      <c r="G31" s="35"/>
      <c r="H31" s="35"/>
      <c r="I31" s="103">
        <v>0.15</v>
      </c>
      <c r="J31" s="102">
        <v>0</v>
      </c>
      <c r="K31" s="38"/>
    </row>
    <row r="32" spans="2:11" s="1" customFormat="1" ht="14.25" customHeight="1" hidden="1">
      <c r="B32" s="34"/>
      <c r="C32" s="35"/>
      <c r="D32" s="35"/>
      <c r="E32" s="42" t="s">
        <v>47</v>
      </c>
      <c r="F32" s="102">
        <f>ROUND(SUM(BI82:BI303),2)</f>
        <v>0</v>
      </c>
      <c r="G32" s="35"/>
      <c r="H32" s="35"/>
      <c r="I32" s="103">
        <v>0</v>
      </c>
      <c r="J32" s="102">
        <v>0</v>
      </c>
      <c r="K32" s="38"/>
    </row>
    <row r="33" spans="2:11" s="1" customFormat="1" ht="6.75" customHeight="1">
      <c r="B33" s="34"/>
      <c r="C33" s="35"/>
      <c r="D33" s="35"/>
      <c r="E33" s="35"/>
      <c r="F33" s="35"/>
      <c r="G33" s="35"/>
      <c r="H33" s="35"/>
      <c r="I33" s="90"/>
      <c r="J33" s="35"/>
      <c r="K33" s="38"/>
    </row>
    <row r="34" spans="2:11" s="1" customFormat="1" ht="24.75" customHeight="1">
      <c r="B34" s="34"/>
      <c r="C34" s="104"/>
      <c r="D34" s="105" t="s">
        <v>48</v>
      </c>
      <c r="E34" s="65"/>
      <c r="F34" s="65"/>
      <c r="G34" s="106" t="s">
        <v>49</v>
      </c>
      <c r="H34" s="107" t="s">
        <v>50</v>
      </c>
      <c r="I34" s="108"/>
      <c r="J34" s="109">
        <f>SUM(J25:J32)</f>
        <v>0</v>
      </c>
      <c r="K34" s="110"/>
    </row>
    <row r="35" spans="2:11" s="1" customFormat="1" ht="14.25" customHeight="1">
      <c r="B35" s="49"/>
      <c r="C35" s="50"/>
      <c r="D35" s="50"/>
      <c r="E35" s="50"/>
      <c r="F35" s="50"/>
      <c r="G35" s="50"/>
      <c r="H35" s="50"/>
      <c r="I35" s="111"/>
      <c r="J35" s="50"/>
      <c r="K35" s="51"/>
    </row>
    <row r="39" spans="2:11" s="1" customFormat="1" ht="6.75" customHeight="1">
      <c r="B39" s="52"/>
      <c r="C39" s="53"/>
      <c r="D39" s="53"/>
      <c r="E39" s="53"/>
      <c r="F39" s="53"/>
      <c r="G39" s="53"/>
      <c r="H39" s="53"/>
      <c r="I39" s="112"/>
      <c r="J39" s="53"/>
      <c r="K39" s="113"/>
    </row>
    <row r="40" spans="2:11" s="1" customFormat="1" ht="36.75" customHeight="1">
      <c r="B40" s="34"/>
      <c r="C40" s="23" t="s">
        <v>104</v>
      </c>
      <c r="D40" s="35"/>
      <c r="E40" s="35"/>
      <c r="F40" s="35"/>
      <c r="G40" s="35"/>
      <c r="H40" s="35"/>
      <c r="I40" s="90"/>
      <c r="J40" s="35"/>
      <c r="K40" s="38"/>
    </row>
    <row r="41" spans="2:11" s="1" customFormat="1" ht="6.75" customHeight="1">
      <c r="B41" s="34"/>
      <c r="C41" s="35"/>
      <c r="D41" s="35"/>
      <c r="E41" s="35"/>
      <c r="F41" s="35"/>
      <c r="G41" s="35"/>
      <c r="H41" s="35"/>
      <c r="I41" s="90"/>
      <c r="J41" s="35"/>
      <c r="K41" s="38"/>
    </row>
    <row r="42" spans="2:11" s="1" customFormat="1" ht="14.25" customHeight="1">
      <c r="B42" s="34"/>
      <c r="C42" s="30" t="s">
        <v>16</v>
      </c>
      <c r="D42" s="35"/>
      <c r="E42" s="35"/>
      <c r="F42" s="35"/>
      <c r="G42" s="35"/>
      <c r="H42" s="35"/>
      <c r="I42" s="90"/>
      <c r="J42" s="35"/>
      <c r="K42" s="38"/>
    </row>
    <row r="43" spans="2:11" s="1" customFormat="1" ht="23.25" customHeight="1">
      <c r="B43" s="34"/>
      <c r="C43" s="35"/>
      <c r="D43" s="35"/>
      <c r="E43" s="259" t="str">
        <f>E7</f>
        <v>Propustek Ježník na pozemku o parc. č. 5565/1 v k. ú. Krnov – Horní Předměstí</v>
      </c>
      <c r="F43" s="235"/>
      <c r="G43" s="235"/>
      <c r="H43" s="235"/>
      <c r="I43" s="90"/>
      <c r="J43" s="35"/>
      <c r="K43" s="38"/>
    </row>
    <row r="44" spans="2:11" s="1" customFormat="1" ht="6.75" customHeight="1">
      <c r="B44" s="34"/>
      <c r="C44" s="35"/>
      <c r="D44" s="35"/>
      <c r="E44" s="35"/>
      <c r="F44" s="35"/>
      <c r="G44" s="35"/>
      <c r="H44" s="35"/>
      <c r="I44" s="90"/>
      <c r="J44" s="35"/>
      <c r="K44" s="38"/>
    </row>
    <row r="45" spans="2:11" s="1" customFormat="1" ht="18" customHeight="1">
      <c r="B45" s="34"/>
      <c r="C45" s="30" t="s">
        <v>23</v>
      </c>
      <c r="D45" s="35"/>
      <c r="E45" s="35"/>
      <c r="F45" s="28" t="str">
        <f>F10</f>
        <v>Krnov - Ježník</v>
      </c>
      <c r="G45" s="35"/>
      <c r="H45" s="35"/>
      <c r="I45" s="91" t="s">
        <v>25</v>
      </c>
      <c r="J45" s="92" t="str">
        <f>IF(J10="","",J10)</f>
        <v>9.2.2016</v>
      </c>
      <c r="K45" s="38"/>
    </row>
    <row r="46" spans="2:11" s="1" customFormat="1" ht="6.75" customHeight="1">
      <c r="B46" s="34"/>
      <c r="C46" s="35"/>
      <c r="D46" s="35"/>
      <c r="E46" s="35"/>
      <c r="F46" s="35"/>
      <c r="G46" s="35"/>
      <c r="H46" s="35"/>
      <c r="I46" s="90"/>
      <c r="J46" s="35"/>
      <c r="K46" s="38"/>
    </row>
    <row r="47" spans="2:11" s="1" customFormat="1" ht="15">
      <c r="B47" s="34"/>
      <c r="C47" s="30" t="s">
        <v>29</v>
      </c>
      <c r="D47" s="35"/>
      <c r="E47" s="35"/>
      <c r="F47" s="28" t="str">
        <f>E13</f>
        <v> </v>
      </c>
      <c r="G47" s="35"/>
      <c r="H47" s="35"/>
      <c r="I47" s="91" t="s">
        <v>35</v>
      </c>
      <c r="J47" s="28" t="str">
        <f>E19</f>
        <v> </v>
      </c>
      <c r="K47" s="38"/>
    </row>
    <row r="48" spans="2:11" s="1" customFormat="1" ht="14.25" customHeight="1">
      <c r="B48" s="34"/>
      <c r="C48" s="30" t="s">
        <v>33</v>
      </c>
      <c r="D48" s="35"/>
      <c r="E48" s="35"/>
      <c r="F48" s="28">
        <f>IF(E16="","",E16)</f>
      </c>
      <c r="G48" s="35"/>
      <c r="H48" s="35"/>
      <c r="I48" s="90"/>
      <c r="J48" s="35"/>
      <c r="K48" s="38"/>
    </row>
    <row r="49" spans="2:11" s="1" customFormat="1" ht="9.75" customHeight="1">
      <c r="B49" s="34"/>
      <c r="C49" s="35"/>
      <c r="D49" s="35"/>
      <c r="E49" s="35"/>
      <c r="F49" s="35"/>
      <c r="G49" s="35"/>
      <c r="H49" s="35"/>
      <c r="I49" s="90"/>
      <c r="J49" s="35"/>
      <c r="K49" s="38"/>
    </row>
    <row r="50" spans="2:11" s="1" customFormat="1" ht="29.25" customHeight="1">
      <c r="B50" s="34"/>
      <c r="C50" s="114" t="s">
        <v>105</v>
      </c>
      <c r="D50" s="104"/>
      <c r="E50" s="104"/>
      <c r="F50" s="104"/>
      <c r="G50" s="104"/>
      <c r="H50" s="104"/>
      <c r="I50" s="115"/>
      <c r="J50" s="116" t="s">
        <v>106</v>
      </c>
      <c r="K50" s="117"/>
    </row>
    <row r="51" spans="2:11" s="1" customFormat="1" ht="9.75" customHeight="1">
      <c r="B51" s="34"/>
      <c r="C51" s="35"/>
      <c r="D51" s="35"/>
      <c r="E51" s="35"/>
      <c r="F51" s="35"/>
      <c r="G51" s="35"/>
      <c r="H51" s="35"/>
      <c r="I51" s="90"/>
      <c r="J51" s="35"/>
      <c r="K51" s="38"/>
    </row>
    <row r="52" spans="2:47" s="1" customFormat="1" ht="29.25" customHeight="1">
      <c r="B52" s="34"/>
      <c r="C52" s="118" t="s">
        <v>107</v>
      </c>
      <c r="D52" s="35"/>
      <c r="E52" s="35"/>
      <c r="F52" s="35"/>
      <c r="G52" s="35"/>
      <c r="H52" s="35"/>
      <c r="I52" s="90"/>
      <c r="J52" s="100">
        <f>J82</f>
        <v>0</v>
      </c>
      <c r="K52" s="38"/>
      <c r="AU52" s="17" t="s">
        <v>108</v>
      </c>
    </row>
    <row r="53" spans="2:11" s="7" customFormat="1" ht="24.75" customHeight="1">
      <c r="B53" s="119"/>
      <c r="C53" s="120"/>
      <c r="D53" s="121" t="s">
        <v>109</v>
      </c>
      <c r="E53" s="122"/>
      <c r="F53" s="122"/>
      <c r="G53" s="122"/>
      <c r="H53" s="122"/>
      <c r="I53" s="123"/>
      <c r="J53" s="124">
        <f>J83</f>
        <v>0</v>
      </c>
      <c r="K53" s="125"/>
    </row>
    <row r="54" spans="2:11" s="8" customFormat="1" ht="19.5" customHeight="1">
      <c r="B54" s="126"/>
      <c r="C54" s="127"/>
      <c r="D54" s="128" t="s">
        <v>110</v>
      </c>
      <c r="E54" s="129"/>
      <c r="F54" s="129"/>
      <c r="G54" s="129"/>
      <c r="H54" s="129"/>
      <c r="I54" s="130"/>
      <c r="J54" s="131">
        <f>J84</f>
        <v>0</v>
      </c>
      <c r="K54" s="132"/>
    </row>
    <row r="55" spans="2:11" s="8" customFormat="1" ht="19.5" customHeight="1">
      <c r="B55" s="126"/>
      <c r="C55" s="127"/>
      <c r="D55" s="128" t="s">
        <v>111</v>
      </c>
      <c r="E55" s="129"/>
      <c r="F55" s="129"/>
      <c r="G55" s="129"/>
      <c r="H55" s="129"/>
      <c r="I55" s="130"/>
      <c r="J55" s="131">
        <f>J151</f>
        <v>0</v>
      </c>
      <c r="K55" s="132"/>
    </row>
    <row r="56" spans="2:11" s="8" customFormat="1" ht="19.5" customHeight="1">
      <c r="B56" s="126"/>
      <c r="C56" s="127"/>
      <c r="D56" s="128" t="s">
        <v>112</v>
      </c>
      <c r="E56" s="129"/>
      <c r="F56" s="129"/>
      <c r="G56" s="129"/>
      <c r="H56" s="129"/>
      <c r="I56" s="130"/>
      <c r="J56" s="131">
        <f>J178</f>
        <v>0</v>
      </c>
      <c r="K56" s="132"/>
    </row>
    <row r="57" spans="2:11" s="8" customFormat="1" ht="19.5" customHeight="1">
      <c r="B57" s="126"/>
      <c r="C57" s="127"/>
      <c r="D57" s="128" t="s">
        <v>113</v>
      </c>
      <c r="E57" s="129"/>
      <c r="F57" s="129"/>
      <c r="G57" s="129"/>
      <c r="H57" s="129"/>
      <c r="I57" s="130"/>
      <c r="J57" s="131">
        <f>J184</f>
        <v>0</v>
      </c>
      <c r="K57" s="132"/>
    </row>
    <row r="58" spans="2:11" s="8" customFormat="1" ht="19.5" customHeight="1">
      <c r="B58" s="126"/>
      <c r="C58" s="127"/>
      <c r="D58" s="128" t="s">
        <v>114</v>
      </c>
      <c r="E58" s="129"/>
      <c r="F58" s="129"/>
      <c r="G58" s="129"/>
      <c r="H58" s="129"/>
      <c r="I58" s="130"/>
      <c r="J58" s="131">
        <f>J207</f>
        <v>0</v>
      </c>
      <c r="K58" s="132"/>
    </row>
    <row r="59" spans="2:11" s="8" customFormat="1" ht="19.5" customHeight="1">
      <c r="B59" s="126"/>
      <c r="C59" s="127"/>
      <c r="D59" s="128" t="s">
        <v>115</v>
      </c>
      <c r="E59" s="129"/>
      <c r="F59" s="129"/>
      <c r="G59" s="129"/>
      <c r="H59" s="129"/>
      <c r="I59" s="130"/>
      <c r="J59" s="131">
        <f>J249</f>
        <v>0</v>
      </c>
      <c r="K59" s="132"/>
    </row>
    <row r="60" spans="2:11" s="8" customFormat="1" ht="19.5" customHeight="1">
      <c r="B60" s="126"/>
      <c r="C60" s="127"/>
      <c r="D60" s="128" t="s">
        <v>116</v>
      </c>
      <c r="E60" s="129"/>
      <c r="F60" s="129"/>
      <c r="G60" s="129"/>
      <c r="H60" s="129"/>
      <c r="I60" s="130"/>
      <c r="J60" s="131">
        <f>J266</f>
        <v>0</v>
      </c>
      <c r="K60" s="132"/>
    </row>
    <row r="61" spans="2:11" s="7" customFormat="1" ht="24.75" customHeight="1">
      <c r="B61" s="119"/>
      <c r="C61" s="120"/>
      <c r="D61" s="121" t="s">
        <v>117</v>
      </c>
      <c r="E61" s="122"/>
      <c r="F61" s="122"/>
      <c r="G61" s="122"/>
      <c r="H61" s="122"/>
      <c r="I61" s="123"/>
      <c r="J61" s="124">
        <f>J270</f>
        <v>0</v>
      </c>
      <c r="K61" s="125"/>
    </row>
    <row r="62" spans="2:11" s="8" customFormat="1" ht="19.5" customHeight="1">
      <c r="B62" s="126"/>
      <c r="C62" s="127"/>
      <c r="D62" s="128" t="s">
        <v>118</v>
      </c>
      <c r="E62" s="129"/>
      <c r="F62" s="129"/>
      <c r="G62" s="129"/>
      <c r="H62" s="129"/>
      <c r="I62" s="130"/>
      <c r="J62" s="131">
        <f>J271</f>
        <v>0</v>
      </c>
      <c r="K62" s="132"/>
    </row>
    <row r="63" spans="2:11" s="7" customFormat="1" ht="24.75" customHeight="1">
      <c r="B63" s="119"/>
      <c r="C63" s="120"/>
      <c r="D63" s="121" t="s">
        <v>119</v>
      </c>
      <c r="E63" s="122"/>
      <c r="F63" s="122"/>
      <c r="G63" s="122"/>
      <c r="H63" s="122"/>
      <c r="I63" s="123"/>
      <c r="J63" s="124">
        <f>J288</f>
        <v>0</v>
      </c>
      <c r="K63" s="125"/>
    </row>
    <row r="64" spans="2:11" s="8" customFormat="1" ht="19.5" customHeight="1">
      <c r="B64" s="126"/>
      <c r="C64" s="127"/>
      <c r="D64" s="128" t="s">
        <v>120</v>
      </c>
      <c r="E64" s="129"/>
      <c r="F64" s="129"/>
      <c r="G64" s="129"/>
      <c r="H64" s="129"/>
      <c r="I64" s="130"/>
      <c r="J64" s="131">
        <f>J289</f>
        <v>0</v>
      </c>
      <c r="K64" s="132"/>
    </row>
    <row r="65" spans="2:11" s="1" customFormat="1" ht="21.75" customHeight="1">
      <c r="B65" s="34"/>
      <c r="C65" s="35"/>
      <c r="D65" s="35"/>
      <c r="E65" s="35"/>
      <c r="F65" s="35"/>
      <c r="G65" s="35"/>
      <c r="H65" s="35"/>
      <c r="I65" s="90"/>
      <c r="J65" s="35"/>
      <c r="K65" s="38"/>
    </row>
    <row r="66" spans="2:11" s="1" customFormat="1" ht="6.75" customHeight="1">
      <c r="B66" s="49"/>
      <c r="C66" s="50"/>
      <c r="D66" s="50"/>
      <c r="E66" s="50"/>
      <c r="F66" s="50"/>
      <c r="G66" s="50"/>
      <c r="H66" s="50"/>
      <c r="I66" s="111"/>
      <c r="J66" s="50"/>
      <c r="K66" s="51"/>
    </row>
    <row r="70" spans="2:12" s="1" customFormat="1" ht="6.75" customHeight="1">
      <c r="B70" s="52"/>
      <c r="C70" s="53"/>
      <c r="D70" s="53"/>
      <c r="E70" s="53"/>
      <c r="F70" s="53"/>
      <c r="G70" s="53"/>
      <c r="H70" s="53"/>
      <c r="I70" s="112"/>
      <c r="J70" s="53"/>
      <c r="K70" s="53"/>
      <c r="L70" s="34"/>
    </row>
    <row r="71" spans="2:12" s="1" customFormat="1" ht="36.75" customHeight="1">
      <c r="B71" s="34"/>
      <c r="C71" s="54" t="s">
        <v>121</v>
      </c>
      <c r="I71" s="133"/>
      <c r="L71" s="34"/>
    </row>
    <row r="72" spans="2:12" s="1" customFormat="1" ht="6.75" customHeight="1">
      <c r="B72" s="34"/>
      <c r="I72" s="133"/>
      <c r="L72" s="34"/>
    </row>
    <row r="73" spans="2:12" s="1" customFormat="1" ht="14.25" customHeight="1">
      <c r="B73" s="34"/>
      <c r="C73" s="56" t="s">
        <v>16</v>
      </c>
      <c r="I73" s="133"/>
      <c r="L73" s="34"/>
    </row>
    <row r="74" spans="2:12" s="1" customFormat="1" ht="23.25" customHeight="1">
      <c r="B74" s="34"/>
      <c r="E74" s="243" t="str">
        <f>E7</f>
        <v>Propustek Ježník na pozemku o parc. č. 5565/1 v k. ú. Krnov – Horní Předměstí</v>
      </c>
      <c r="F74" s="225"/>
      <c r="G74" s="225"/>
      <c r="H74" s="225"/>
      <c r="I74" s="133"/>
      <c r="L74" s="34"/>
    </row>
    <row r="75" spans="2:12" s="1" customFormat="1" ht="6.75" customHeight="1">
      <c r="B75" s="34"/>
      <c r="I75" s="133"/>
      <c r="L75" s="34"/>
    </row>
    <row r="76" spans="2:12" s="1" customFormat="1" ht="18" customHeight="1">
      <c r="B76" s="34"/>
      <c r="C76" s="56" t="s">
        <v>23</v>
      </c>
      <c r="F76" s="134" t="str">
        <f>F10</f>
        <v>Krnov - Ježník</v>
      </c>
      <c r="I76" s="135" t="s">
        <v>25</v>
      </c>
      <c r="J76" s="60" t="str">
        <f>IF(J10="","",J10)</f>
        <v>9.2.2016</v>
      </c>
      <c r="L76" s="34"/>
    </row>
    <row r="77" spans="2:12" s="1" customFormat="1" ht="6.75" customHeight="1">
      <c r="B77" s="34"/>
      <c r="I77" s="133"/>
      <c r="L77" s="34"/>
    </row>
    <row r="78" spans="2:12" s="1" customFormat="1" ht="15">
      <c r="B78" s="34"/>
      <c r="C78" s="56" t="s">
        <v>29</v>
      </c>
      <c r="F78" s="134" t="str">
        <f>E13</f>
        <v> </v>
      </c>
      <c r="I78" s="135" t="s">
        <v>35</v>
      </c>
      <c r="J78" s="134" t="str">
        <f>E19</f>
        <v> </v>
      </c>
      <c r="L78" s="34"/>
    </row>
    <row r="79" spans="2:12" s="1" customFormat="1" ht="14.25" customHeight="1">
      <c r="B79" s="34"/>
      <c r="C79" s="56" t="s">
        <v>33</v>
      </c>
      <c r="F79" s="134">
        <f>IF(E16="","",E16)</f>
      </c>
      <c r="I79" s="133"/>
      <c r="L79" s="34"/>
    </row>
    <row r="80" spans="2:12" s="1" customFormat="1" ht="9.75" customHeight="1">
      <c r="B80" s="34"/>
      <c r="I80" s="133"/>
      <c r="L80" s="34"/>
    </row>
    <row r="81" spans="2:20" s="9" customFormat="1" ht="29.25" customHeight="1">
      <c r="B81" s="136"/>
      <c r="C81" s="137" t="s">
        <v>122</v>
      </c>
      <c r="D81" s="138" t="s">
        <v>57</v>
      </c>
      <c r="E81" s="138" t="s">
        <v>53</v>
      </c>
      <c r="F81" s="138" t="s">
        <v>123</v>
      </c>
      <c r="G81" s="138" t="s">
        <v>124</v>
      </c>
      <c r="H81" s="138" t="s">
        <v>125</v>
      </c>
      <c r="I81" s="139" t="s">
        <v>126</v>
      </c>
      <c r="J81" s="138" t="s">
        <v>106</v>
      </c>
      <c r="K81" s="140" t="s">
        <v>127</v>
      </c>
      <c r="L81" s="136"/>
      <c r="M81" s="67" t="s">
        <v>128</v>
      </c>
      <c r="N81" s="68" t="s">
        <v>42</v>
      </c>
      <c r="O81" s="68" t="s">
        <v>129</v>
      </c>
      <c r="P81" s="68" t="s">
        <v>130</v>
      </c>
      <c r="Q81" s="68" t="s">
        <v>131</v>
      </c>
      <c r="R81" s="68" t="s">
        <v>132</v>
      </c>
      <c r="S81" s="68" t="s">
        <v>133</v>
      </c>
      <c r="T81" s="69" t="s">
        <v>134</v>
      </c>
    </row>
    <row r="82" spans="2:63" s="1" customFormat="1" ht="29.25" customHeight="1">
      <c r="B82" s="34"/>
      <c r="C82" s="71" t="s">
        <v>107</v>
      </c>
      <c r="I82" s="133"/>
      <c r="J82" s="141">
        <f>BK82</f>
        <v>0</v>
      </c>
      <c r="L82" s="34"/>
      <c r="M82" s="70"/>
      <c r="N82" s="61"/>
      <c r="O82" s="61"/>
      <c r="P82" s="142">
        <f>P83+P270+P288</f>
        <v>0</v>
      </c>
      <c r="Q82" s="61"/>
      <c r="R82" s="142">
        <f>R83+R270+R288</f>
        <v>49.51196945000001</v>
      </c>
      <c r="S82" s="61"/>
      <c r="T82" s="143">
        <f>T83+T270+T288</f>
        <v>26.445999999999998</v>
      </c>
      <c r="AT82" s="17" t="s">
        <v>71</v>
      </c>
      <c r="AU82" s="17" t="s">
        <v>108</v>
      </c>
      <c r="BK82" s="144">
        <f>BK83+BK270+BK288</f>
        <v>0</v>
      </c>
    </row>
    <row r="83" spans="2:63" s="10" customFormat="1" ht="36.75" customHeight="1">
      <c r="B83" s="145"/>
      <c r="D83" s="146" t="s">
        <v>71</v>
      </c>
      <c r="E83" s="147" t="s">
        <v>135</v>
      </c>
      <c r="F83" s="147" t="s">
        <v>136</v>
      </c>
      <c r="I83" s="148"/>
      <c r="J83" s="149">
        <f>BK83</f>
        <v>0</v>
      </c>
      <c r="L83" s="145"/>
      <c r="M83" s="150"/>
      <c r="N83" s="151"/>
      <c r="O83" s="151"/>
      <c r="P83" s="152">
        <f>P84+P151+P178+P184+P207+P249+P266</f>
        <v>0</v>
      </c>
      <c r="Q83" s="151"/>
      <c r="R83" s="152">
        <f>R84+R151+R178+R184+R207+R249+R266</f>
        <v>49.39650350000001</v>
      </c>
      <c r="S83" s="151"/>
      <c r="T83" s="153">
        <f>T84+T151+T178+T184+T207+T249+T266</f>
        <v>26.445999999999998</v>
      </c>
      <c r="AR83" s="146" t="s">
        <v>22</v>
      </c>
      <c r="AT83" s="154" t="s">
        <v>71</v>
      </c>
      <c r="AU83" s="154" t="s">
        <v>72</v>
      </c>
      <c r="AY83" s="146" t="s">
        <v>137</v>
      </c>
      <c r="BK83" s="155">
        <f>BK84+BK151+BK178+BK184+BK207+BK249+BK266</f>
        <v>0</v>
      </c>
    </row>
    <row r="84" spans="2:63" s="10" customFormat="1" ht="19.5" customHeight="1">
      <c r="B84" s="145"/>
      <c r="D84" s="156" t="s">
        <v>71</v>
      </c>
      <c r="E84" s="157" t="s">
        <v>22</v>
      </c>
      <c r="F84" s="157" t="s">
        <v>138</v>
      </c>
      <c r="I84" s="148"/>
      <c r="J84" s="158">
        <f>BK84</f>
        <v>0</v>
      </c>
      <c r="L84" s="145"/>
      <c r="M84" s="150"/>
      <c r="N84" s="151"/>
      <c r="O84" s="151"/>
      <c r="P84" s="152">
        <f>SUM(P85:P150)</f>
        <v>0</v>
      </c>
      <c r="Q84" s="151"/>
      <c r="R84" s="152">
        <f>SUM(R85:R150)</f>
        <v>0.019806</v>
      </c>
      <c r="S84" s="151"/>
      <c r="T84" s="153">
        <f>SUM(T85:T150)</f>
        <v>13.967999999999998</v>
      </c>
      <c r="AR84" s="146" t="s">
        <v>22</v>
      </c>
      <c r="AT84" s="154" t="s">
        <v>71</v>
      </c>
      <c r="AU84" s="154" t="s">
        <v>22</v>
      </c>
      <c r="AY84" s="146" t="s">
        <v>137</v>
      </c>
      <c r="BK84" s="155">
        <f>SUM(BK85:BK150)</f>
        <v>0</v>
      </c>
    </row>
    <row r="85" spans="2:65" s="1" customFormat="1" ht="22.5" customHeight="1">
      <c r="B85" s="159"/>
      <c r="C85" s="160" t="s">
        <v>22</v>
      </c>
      <c r="D85" s="160" t="s">
        <v>139</v>
      </c>
      <c r="E85" s="161" t="s">
        <v>140</v>
      </c>
      <c r="F85" s="162" t="s">
        <v>141</v>
      </c>
      <c r="G85" s="163" t="s">
        <v>142</v>
      </c>
      <c r="H85" s="164">
        <v>19.4</v>
      </c>
      <c r="I85" s="165"/>
      <c r="J85" s="166">
        <f>ROUND(I85*H85,2)</f>
        <v>0</v>
      </c>
      <c r="K85" s="162" t="s">
        <v>143</v>
      </c>
      <c r="L85" s="34"/>
      <c r="M85" s="167" t="s">
        <v>20</v>
      </c>
      <c r="N85" s="168" t="s">
        <v>43</v>
      </c>
      <c r="O85" s="35"/>
      <c r="P85" s="169">
        <f>O85*H85</f>
        <v>0</v>
      </c>
      <c r="Q85" s="169">
        <v>0</v>
      </c>
      <c r="R85" s="169">
        <f>Q85*H85</f>
        <v>0</v>
      </c>
      <c r="S85" s="169">
        <v>0.72</v>
      </c>
      <c r="T85" s="170">
        <f>S85*H85</f>
        <v>13.967999999999998</v>
      </c>
      <c r="AR85" s="17" t="s">
        <v>144</v>
      </c>
      <c r="AT85" s="17" t="s">
        <v>139</v>
      </c>
      <c r="AU85" s="17" t="s">
        <v>80</v>
      </c>
      <c r="AY85" s="17" t="s">
        <v>137</v>
      </c>
      <c r="BE85" s="171">
        <f>IF(N85="základní",J85,0)</f>
        <v>0</v>
      </c>
      <c r="BF85" s="171">
        <f>IF(N85="snížená",J85,0)</f>
        <v>0</v>
      </c>
      <c r="BG85" s="171">
        <f>IF(N85="zákl. přenesená",J85,0)</f>
        <v>0</v>
      </c>
      <c r="BH85" s="171">
        <f>IF(N85="sníž. přenesená",J85,0)</f>
        <v>0</v>
      </c>
      <c r="BI85" s="171">
        <f>IF(N85="nulová",J85,0)</f>
        <v>0</v>
      </c>
      <c r="BJ85" s="17" t="s">
        <v>22</v>
      </c>
      <c r="BK85" s="171">
        <f>ROUND(I85*H85,2)</f>
        <v>0</v>
      </c>
      <c r="BL85" s="17" t="s">
        <v>144</v>
      </c>
      <c r="BM85" s="17" t="s">
        <v>145</v>
      </c>
    </row>
    <row r="86" spans="2:47" s="1" customFormat="1" ht="42" customHeight="1">
      <c r="B86" s="34"/>
      <c r="D86" s="172" t="s">
        <v>146</v>
      </c>
      <c r="F86" s="173" t="s">
        <v>147</v>
      </c>
      <c r="I86" s="133"/>
      <c r="L86" s="34"/>
      <c r="M86" s="63"/>
      <c r="N86" s="35"/>
      <c r="O86" s="35"/>
      <c r="P86" s="35"/>
      <c r="Q86" s="35"/>
      <c r="R86" s="35"/>
      <c r="S86" s="35"/>
      <c r="T86" s="64"/>
      <c r="AT86" s="17" t="s">
        <v>146</v>
      </c>
      <c r="AU86" s="17" t="s">
        <v>80</v>
      </c>
    </row>
    <row r="87" spans="2:47" s="1" customFormat="1" ht="234" customHeight="1">
      <c r="B87" s="34"/>
      <c r="D87" s="172" t="s">
        <v>148</v>
      </c>
      <c r="F87" s="174" t="s">
        <v>149</v>
      </c>
      <c r="I87" s="133"/>
      <c r="L87" s="34"/>
      <c r="M87" s="63"/>
      <c r="N87" s="35"/>
      <c r="O87" s="35"/>
      <c r="P87" s="35"/>
      <c r="Q87" s="35"/>
      <c r="R87" s="35"/>
      <c r="S87" s="35"/>
      <c r="T87" s="64"/>
      <c r="AT87" s="17" t="s">
        <v>148</v>
      </c>
      <c r="AU87" s="17" t="s">
        <v>80</v>
      </c>
    </row>
    <row r="88" spans="2:51" s="11" customFormat="1" ht="22.5" customHeight="1">
      <c r="B88" s="175"/>
      <c r="D88" s="172" t="s">
        <v>150</v>
      </c>
      <c r="E88" s="176" t="s">
        <v>20</v>
      </c>
      <c r="F88" s="177" t="s">
        <v>151</v>
      </c>
      <c r="H88" s="178" t="s">
        <v>20</v>
      </c>
      <c r="I88" s="179"/>
      <c r="L88" s="175"/>
      <c r="M88" s="180"/>
      <c r="N88" s="181"/>
      <c r="O88" s="181"/>
      <c r="P88" s="181"/>
      <c r="Q88" s="181"/>
      <c r="R88" s="181"/>
      <c r="S88" s="181"/>
      <c r="T88" s="182"/>
      <c r="AT88" s="178" t="s">
        <v>150</v>
      </c>
      <c r="AU88" s="178" t="s">
        <v>80</v>
      </c>
      <c r="AV88" s="11" t="s">
        <v>22</v>
      </c>
      <c r="AW88" s="11" t="s">
        <v>36</v>
      </c>
      <c r="AX88" s="11" t="s">
        <v>72</v>
      </c>
      <c r="AY88" s="178" t="s">
        <v>137</v>
      </c>
    </row>
    <row r="89" spans="2:51" s="12" customFormat="1" ht="22.5" customHeight="1">
      <c r="B89" s="183"/>
      <c r="D89" s="184" t="s">
        <v>150</v>
      </c>
      <c r="E89" s="185" t="s">
        <v>84</v>
      </c>
      <c r="F89" s="186" t="s">
        <v>152</v>
      </c>
      <c r="H89" s="187">
        <v>19.4</v>
      </c>
      <c r="I89" s="188"/>
      <c r="L89" s="183"/>
      <c r="M89" s="189"/>
      <c r="N89" s="190"/>
      <c r="O89" s="190"/>
      <c r="P89" s="190"/>
      <c r="Q89" s="190"/>
      <c r="R89" s="190"/>
      <c r="S89" s="190"/>
      <c r="T89" s="191"/>
      <c r="AT89" s="192" t="s">
        <v>150</v>
      </c>
      <c r="AU89" s="192" t="s">
        <v>80</v>
      </c>
      <c r="AV89" s="12" t="s">
        <v>80</v>
      </c>
      <c r="AW89" s="12" t="s">
        <v>36</v>
      </c>
      <c r="AX89" s="12" t="s">
        <v>22</v>
      </c>
      <c r="AY89" s="192" t="s">
        <v>137</v>
      </c>
    </row>
    <row r="90" spans="2:65" s="1" customFormat="1" ht="22.5" customHeight="1">
      <c r="B90" s="159"/>
      <c r="C90" s="160" t="s">
        <v>80</v>
      </c>
      <c r="D90" s="160" t="s">
        <v>139</v>
      </c>
      <c r="E90" s="161" t="s">
        <v>153</v>
      </c>
      <c r="F90" s="162" t="s">
        <v>154</v>
      </c>
      <c r="G90" s="163" t="s">
        <v>155</v>
      </c>
      <c r="H90" s="164">
        <v>10.766</v>
      </c>
      <c r="I90" s="165"/>
      <c r="J90" s="166">
        <f>ROUND(I90*H90,2)</f>
        <v>0</v>
      </c>
      <c r="K90" s="162" t="s">
        <v>143</v>
      </c>
      <c r="L90" s="34"/>
      <c r="M90" s="167" t="s">
        <v>20</v>
      </c>
      <c r="N90" s="168" t="s">
        <v>43</v>
      </c>
      <c r="O90" s="35"/>
      <c r="P90" s="169">
        <f>O90*H90</f>
        <v>0</v>
      </c>
      <c r="Q90" s="169">
        <v>0</v>
      </c>
      <c r="R90" s="169">
        <f>Q90*H90</f>
        <v>0</v>
      </c>
      <c r="S90" s="169">
        <v>0</v>
      </c>
      <c r="T90" s="170">
        <f>S90*H90</f>
        <v>0</v>
      </c>
      <c r="AR90" s="17" t="s">
        <v>144</v>
      </c>
      <c r="AT90" s="17" t="s">
        <v>139</v>
      </c>
      <c r="AU90" s="17" t="s">
        <v>80</v>
      </c>
      <c r="AY90" s="17" t="s">
        <v>137</v>
      </c>
      <c r="BE90" s="171">
        <f>IF(N90="základní",J90,0)</f>
        <v>0</v>
      </c>
      <c r="BF90" s="171">
        <f>IF(N90="snížená",J90,0)</f>
        <v>0</v>
      </c>
      <c r="BG90" s="171">
        <f>IF(N90="zákl. přenesená",J90,0)</f>
        <v>0</v>
      </c>
      <c r="BH90" s="171">
        <f>IF(N90="sníž. přenesená",J90,0)</f>
        <v>0</v>
      </c>
      <c r="BI90" s="171">
        <f>IF(N90="nulová",J90,0)</f>
        <v>0</v>
      </c>
      <c r="BJ90" s="17" t="s">
        <v>22</v>
      </c>
      <c r="BK90" s="171">
        <f>ROUND(I90*H90,2)</f>
        <v>0</v>
      </c>
      <c r="BL90" s="17" t="s">
        <v>144</v>
      </c>
      <c r="BM90" s="17" t="s">
        <v>156</v>
      </c>
    </row>
    <row r="91" spans="2:47" s="1" customFormat="1" ht="30" customHeight="1">
      <c r="B91" s="34"/>
      <c r="D91" s="172" t="s">
        <v>146</v>
      </c>
      <c r="F91" s="173" t="s">
        <v>157</v>
      </c>
      <c r="I91" s="133"/>
      <c r="L91" s="34"/>
      <c r="M91" s="63"/>
      <c r="N91" s="35"/>
      <c r="O91" s="35"/>
      <c r="P91" s="35"/>
      <c r="Q91" s="35"/>
      <c r="R91" s="35"/>
      <c r="S91" s="35"/>
      <c r="T91" s="64"/>
      <c r="AT91" s="17" t="s">
        <v>146</v>
      </c>
      <c r="AU91" s="17" t="s">
        <v>80</v>
      </c>
    </row>
    <row r="92" spans="2:47" s="1" customFormat="1" ht="186" customHeight="1">
      <c r="B92" s="34"/>
      <c r="D92" s="172" t="s">
        <v>148</v>
      </c>
      <c r="F92" s="174" t="s">
        <v>158</v>
      </c>
      <c r="I92" s="133"/>
      <c r="L92" s="34"/>
      <c r="M92" s="63"/>
      <c r="N92" s="35"/>
      <c r="O92" s="35"/>
      <c r="P92" s="35"/>
      <c r="Q92" s="35"/>
      <c r="R92" s="35"/>
      <c r="S92" s="35"/>
      <c r="T92" s="64"/>
      <c r="AT92" s="17" t="s">
        <v>148</v>
      </c>
      <c r="AU92" s="17" t="s">
        <v>80</v>
      </c>
    </row>
    <row r="93" spans="2:51" s="11" customFormat="1" ht="22.5" customHeight="1">
      <c r="B93" s="175"/>
      <c r="D93" s="172" t="s">
        <v>150</v>
      </c>
      <c r="E93" s="176" t="s">
        <v>20</v>
      </c>
      <c r="F93" s="177" t="s">
        <v>159</v>
      </c>
      <c r="H93" s="178" t="s">
        <v>20</v>
      </c>
      <c r="I93" s="179"/>
      <c r="L93" s="175"/>
      <c r="M93" s="180"/>
      <c r="N93" s="181"/>
      <c r="O93" s="181"/>
      <c r="P93" s="181"/>
      <c r="Q93" s="181"/>
      <c r="R93" s="181"/>
      <c r="S93" s="181"/>
      <c r="T93" s="182"/>
      <c r="AT93" s="178" t="s">
        <v>150</v>
      </c>
      <c r="AU93" s="178" t="s">
        <v>80</v>
      </c>
      <c r="AV93" s="11" t="s">
        <v>22</v>
      </c>
      <c r="AW93" s="11" t="s">
        <v>36</v>
      </c>
      <c r="AX93" s="11" t="s">
        <v>72</v>
      </c>
      <c r="AY93" s="178" t="s">
        <v>137</v>
      </c>
    </row>
    <row r="94" spans="2:51" s="11" customFormat="1" ht="22.5" customHeight="1">
      <c r="B94" s="175"/>
      <c r="D94" s="172" t="s">
        <v>150</v>
      </c>
      <c r="E94" s="176" t="s">
        <v>20</v>
      </c>
      <c r="F94" s="177" t="s">
        <v>160</v>
      </c>
      <c r="H94" s="178" t="s">
        <v>20</v>
      </c>
      <c r="I94" s="179"/>
      <c r="L94" s="175"/>
      <c r="M94" s="180"/>
      <c r="N94" s="181"/>
      <c r="O94" s="181"/>
      <c r="P94" s="181"/>
      <c r="Q94" s="181"/>
      <c r="R94" s="181"/>
      <c r="S94" s="181"/>
      <c r="T94" s="182"/>
      <c r="AT94" s="178" t="s">
        <v>150</v>
      </c>
      <c r="AU94" s="178" t="s">
        <v>80</v>
      </c>
      <c r="AV94" s="11" t="s">
        <v>22</v>
      </c>
      <c r="AW94" s="11" t="s">
        <v>36</v>
      </c>
      <c r="AX94" s="11" t="s">
        <v>72</v>
      </c>
      <c r="AY94" s="178" t="s">
        <v>137</v>
      </c>
    </row>
    <row r="95" spans="2:51" s="12" customFormat="1" ht="22.5" customHeight="1">
      <c r="B95" s="183"/>
      <c r="D95" s="172" t="s">
        <v>150</v>
      </c>
      <c r="E95" s="192" t="s">
        <v>20</v>
      </c>
      <c r="F95" s="193" t="s">
        <v>161</v>
      </c>
      <c r="H95" s="194">
        <v>4.9</v>
      </c>
      <c r="I95" s="188"/>
      <c r="L95" s="183"/>
      <c r="M95" s="189"/>
      <c r="N95" s="190"/>
      <c r="O95" s="190"/>
      <c r="P95" s="190"/>
      <c r="Q95" s="190"/>
      <c r="R95" s="190"/>
      <c r="S95" s="190"/>
      <c r="T95" s="191"/>
      <c r="AT95" s="192" t="s">
        <v>150</v>
      </c>
      <c r="AU95" s="192" t="s">
        <v>80</v>
      </c>
      <c r="AV95" s="12" t="s">
        <v>80</v>
      </c>
      <c r="AW95" s="12" t="s">
        <v>36</v>
      </c>
      <c r="AX95" s="12" t="s">
        <v>72</v>
      </c>
      <c r="AY95" s="192" t="s">
        <v>137</v>
      </c>
    </row>
    <row r="96" spans="2:51" s="12" customFormat="1" ht="22.5" customHeight="1">
      <c r="B96" s="183"/>
      <c r="D96" s="172" t="s">
        <v>150</v>
      </c>
      <c r="E96" s="192" t="s">
        <v>20</v>
      </c>
      <c r="F96" s="193" t="s">
        <v>162</v>
      </c>
      <c r="H96" s="194">
        <v>7.627</v>
      </c>
      <c r="I96" s="188"/>
      <c r="L96" s="183"/>
      <c r="M96" s="189"/>
      <c r="N96" s="190"/>
      <c r="O96" s="190"/>
      <c r="P96" s="190"/>
      <c r="Q96" s="190"/>
      <c r="R96" s="190"/>
      <c r="S96" s="190"/>
      <c r="T96" s="191"/>
      <c r="AT96" s="192" t="s">
        <v>150</v>
      </c>
      <c r="AU96" s="192" t="s">
        <v>80</v>
      </c>
      <c r="AV96" s="12" t="s">
        <v>80</v>
      </c>
      <c r="AW96" s="12" t="s">
        <v>36</v>
      </c>
      <c r="AX96" s="12" t="s">
        <v>72</v>
      </c>
      <c r="AY96" s="192" t="s">
        <v>137</v>
      </c>
    </row>
    <row r="97" spans="2:51" s="11" customFormat="1" ht="22.5" customHeight="1">
      <c r="B97" s="175"/>
      <c r="D97" s="172" t="s">
        <v>150</v>
      </c>
      <c r="E97" s="176" t="s">
        <v>20</v>
      </c>
      <c r="F97" s="177" t="s">
        <v>163</v>
      </c>
      <c r="H97" s="178" t="s">
        <v>20</v>
      </c>
      <c r="I97" s="179"/>
      <c r="L97" s="175"/>
      <c r="M97" s="180"/>
      <c r="N97" s="181"/>
      <c r="O97" s="181"/>
      <c r="P97" s="181"/>
      <c r="Q97" s="181"/>
      <c r="R97" s="181"/>
      <c r="S97" s="181"/>
      <c r="T97" s="182"/>
      <c r="AT97" s="178" t="s">
        <v>150</v>
      </c>
      <c r="AU97" s="178" t="s">
        <v>80</v>
      </c>
      <c r="AV97" s="11" t="s">
        <v>22</v>
      </c>
      <c r="AW97" s="11" t="s">
        <v>36</v>
      </c>
      <c r="AX97" s="11" t="s">
        <v>72</v>
      </c>
      <c r="AY97" s="178" t="s">
        <v>137</v>
      </c>
    </row>
    <row r="98" spans="2:51" s="11" customFormat="1" ht="22.5" customHeight="1">
      <c r="B98" s="175"/>
      <c r="D98" s="172" t="s">
        <v>150</v>
      </c>
      <c r="E98" s="176" t="s">
        <v>20</v>
      </c>
      <c r="F98" s="177" t="s">
        <v>164</v>
      </c>
      <c r="H98" s="178" t="s">
        <v>20</v>
      </c>
      <c r="I98" s="179"/>
      <c r="L98" s="175"/>
      <c r="M98" s="180"/>
      <c r="N98" s="181"/>
      <c r="O98" s="181"/>
      <c r="P98" s="181"/>
      <c r="Q98" s="181"/>
      <c r="R98" s="181"/>
      <c r="S98" s="181"/>
      <c r="T98" s="182"/>
      <c r="AT98" s="178" t="s">
        <v>150</v>
      </c>
      <c r="AU98" s="178" t="s">
        <v>80</v>
      </c>
      <c r="AV98" s="11" t="s">
        <v>22</v>
      </c>
      <c r="AW98" s="11" t="s">
        <v>36</v>
      </c>
      <c r="AX98" s="11" t="s">
        <v>72</v>
      </c>
      <c r="AY98" s="178" t="s">
        <v>137</v>
      </c>
    </row>
    <row r="99" spans="2:51" s="12" customFormat="1" ht="22.5" customHeight="1">
      <c r="B99" s="183"/>
      <c r="D99" s="172" t="s">
        <v>150</v>
      </c>
      <c r="E99" s="192" t="s">
        <v>20</v>
      </c>
      <c r="F99" s="193" t="s">
        <v>165</v>
      </c>
      <c r="H99" s="194">
        <v>5.417</v>
      </c>
      <c r="I99" s="188"/>
      <c r="L99" s="183"/>
      <c r="M99" s="189"/>
      <c r="N99" s="190"/>
      <c r="O99" s="190"/>
      <c r="P99" s="190"/>
      <c r="Q99" s="190"/>
      <c r="R99" s="190"/>
      <c r="S99" s="190"/>
      <c r="T99" s="191"/>
      <c r="AT99" s="192" t="s">
        <v>150</v>
      </c>
      <c r="AU99" s="192" t="s">
        <v>80</v>
      </c>
      <c r="AV99" s="12" t="s">
        <v>80</v>
      </c>
      <c r="AW99" s="12" t="s">
        <v>36</v>
      </c>
      <c r="AX99" s="12" t="s">
        <v>72</v>
      </c>
      <c r="AY99" s="192" t="s">
        <v>137</v>
      </c>
    </row>
    <row r="100" spans="2:51" s="13" customFormat="1" ht="22.5" customHeight="1">
      <c r="B100" s="195"/>
      <c r="D100" s="172" t="s">
        <v>150</v>
      </c>
      <c r="E100" s="196" t="s">
        <v>86</v>
      </c>
      <c r="F100" s="197" t="s">
        <v>166</v>
      </c>
      <c r="H100" s="198">
        <v>17.944</v>
      </c>
      <c r="I100" s="199"/>
      <c r="L100" s="195"/>
      <c r="M100" s="200"/>
      <c r="N100" s="201"/>
      <c r="O100" s="201"/>
      <c r="P100" s="201"/>
      <c r="Q100" s="201"/>
      <c r="R100" s="201"/>
      <c r="S100" s="201"/>
      <c r="T100" s="202"/>
      <c r="AT100" s="203" t="s">
        <v>150</v>
      </c>
      <c r="AU100" s="203" t="s">
        <v>80</v>
      </c>
      <c r="AV100" s="13" t="s">
        <v>144</v>
      </c>
      <c r="AW100" s="13" t="s">
        <v>36</v>
      </c>
      <c r="AX100" s="13" t="s">
        <v>72</v>
      </c>
      <c r="AY100" s="203" t="s">
        <v>137</v>
      </c>
    </row>
    <row r="101" spans="2:51" s="11" customFormat="1" ht="22.5" customHeight="1">
      <c r="B101" s="175"/>
      <c r="D101" s="172" t="s">
        <v>150</v>
      </c>
      <c r="E101" s="176" t="s">
        <v>20</v>
      </c>
      <c r="F101" s="177" t="s">
        <v>167</v>
      </c>
      <c r="H101" s="178" t="s">
        <v>20</v>
      </c>
      <c r="I101" s="179"/>
      <c r="L101" s="175"/>
      <c r="M101" s="180"/>
      <c r="N101" s="181"/>
      <c r="O101" s="181"/>
      <c r="P101" s="181"/>
      <c r="Q101" s="181"/>
      <c r="R101" s="181"/>
      <c r="S101" s="181"/>
      <c r="T101" s="182"/>
      <c r="AT101" s="178" t="s">
        <v>150</v>
      </c>
      <c r="AU101" s="178" t="s">
        <v>80</v>
      </c>
      <c r="AV101" s="11" t="s">
        <v>22</v>
      </c>
      <c r="AW101" s="11" t="s">
        <v>36</v>
      </c>
      <c r="AX101" s="11" t="s">
        <v>72</v>
      </c>
      <c r="AY101" s="178" t="s">
        <v>137</v>
      </c>
    </row>
    <row r="102" spans="2:51" s="12" customFormat="1" ht="22.5" customHeight="1">
      <c r="B102" s="183"/>
      <c r="D102" s="184" t="s">
        <v>150</v>
      </c>
      <c r="E102" s="185" t="s">
        <v>88</v>
      </c>
      <c r="F102" s="186" t="s">
        <v>168</v>
      </c>
      <c r="H102" s="187">
        <v>10.766</v>
      </c>
      <c r="I102" s="188"/>
      <c r="L102" s="183"/>
      <c r="M102" s="189"/>
      <c r="N102" s="190"/>
      <c r="O102" s="190"/>
      <c r="P102" s="190"/>
      <c r="Q102" s="190"/>
      <c r="R102" s="190"/>
      <c r="S102" s="190"/>
      <c r="T102" s="191"/>
      <c r="AT102" s="192" t="s">
        <v>150</v>
      </c>
      <c r="AU102" s="192" t="s">
        <v>80</v>
      </c>
      <c r="AV102" s="12" t="s">
        <v>80</v>
      </c>
      <c r="AW102" s="12" t="s">
        <v>36</v>
      </c>
      <c r="AX102" s="12" t="s">
        <v>22</v>
      </c>
      <c r="AY102" s="192" t="s">
        <v>137</v>
      </c>
    </row>
    <row r="103" spans="2:65" s="1" customFormat="1" ht="22.5" customHeight="1">
      <c r="B103" s="159"/>
      <c r="C103" s="160" t="s">
        <v>169</v>
      </c>
      <c r="D103" s="160" t="s">
        <v>139</v>
      </c>
      <c r="E103" s="161" t="s">
        <v>170</v>
      </c>
      <c r="F103" s="162" t="s">
        <v>171</v>
      </c>
      <c r="G103" s="163" t="s">
        <v>155</v>
      </c>
      <c r="H103" s="164">
        <v>10.766</v>
      </c>
      <c r="I103" s="165"/>
      <c r="J103" s="166">
        <f>ROUND(I103*H103,2)</f>
        <v>0</v>
      </c>
      <c r="K103" s="162" t="s">
        <v>143</v>
      </c>
      <c r="L103" s="34"/>
      <c r="M103" s="167" t="s">
        <v>20</v>
      </c>
      <c r="N103" s="168" t="s">
        <v>43</v>
      </c>
      <c r="O103" s="35"/>
      <c r="P103" s="169">
        <f>O103*H103</f>
        <v>0</v>
      </c>
      <c r="Q103" s="169">
        <v>0</v>
      </c>
      <c r="R103" s="169">
        <f>Q103*H103</f>
        <v>0</v>
      </c>
      <c r="S103" s="169">
        <v>0</v>
      </c>
      <c r="T103" s="170">
        <f>S103*H103</f>
        <v>0</v>
      </c>
      <c r="AR103" s="17" t="s">
        <v>144</v>
      </c>
      <c r="AT103" s="17" t="s">
        <v>139</v>
      </c>
      <c r="AU103" s="17" t="s">
        <v>80</v>
      </c>
      <c r="AY103" s="17" t="s">
        <v>137</v>
      </c>
      <c r="BE103" s="171">
        <f>IF(N103="základní",J103,0)</f>
        <v>0</v>
      </c>
      <c r="BF103" s="171">
        <f>IF(N103="snížená",J103,0)</f>
        <v>0</v>
      </c>
      <c r="BG103" s="171">
        <f>IF(N103="zákl. přenesená",J103,0)</f>
        <v>0</v>
      </c>
      <c r="BH103" s="171">
        <f>IF(N103="sníž. přenesená",J103,0)</f>
        <v>0</v>
      </c>
      <c r="BI103" s="171">
        <f>IF(N103="nulová",J103,0)</f>
        <v>0</v>
      </c>
      <c r="BJ103" s="17" t="s">
        <v>22</v>
      </c>
      <c r="BK103" s="171">
        <f>ROUND(I103*H103,2)</f>
        <v>0</v>
      </c>
      <c r="BL103" s="17" t="s">
        <v>144</v>
      </c>
      <c r="BM103" s="17" t="s">
        <v>172</v>
      </c>
    </row>
    <row r="104" spans="2:47" s="1" customFormat="1" ht="30" customHeight="1">
      <c r="B104" s="34"/>
      <c r="D104" s="172" t="s">
        <v>146</v>
      </c>
      <c r="F104" s="173" t="s">
        <v>173</v>
      </c>
      <c r="I104" s="133"/>
      <c r="L104" s="34"/>
      <c r="M104" s="63"/>
      <c r="N104" s="35"/>
      <c r="O104" s="35"/>
      <c r="P104" s="35"/>
      <c r="Q104" s="35"/>
      <c r="R104" s="35"/>
      <c r="S104" s="35"/>
      <c r="T104" s="64"/>
      <c r="AT104" s="17" t="s">
        <v>146</v>
      </c>
      <c r="AU104" s="17" t="s">
        <v>80</v>
      </c>
    </row>
    <row r="105" spans="2:47" s="1" customFormat="1" ht="186" customHeight="1">
      <c r="B105" s="34"/>
      <c r="D105" s="172" t="s">
        <v>148</v>
      </c>
      <c r="F105" s="174" t="s">
        <v>158</v>
      </c>
      <c r="I105" s="133"/>
      <c r="L105" s="34"/>
      <c r="M105" s="63"/>
      <c r="N105" s="35"/>
      <c r="O105" s="35"/>
      <c r="P105" s="35"/>
      <c r="Q105" s="35"/>
      <c r="R105" s="35"/>
      <c r="S105" s="35"/>
      <c r="T105" s="64"/>
      <c r="AT105" s="17" t="s">
        <v>148</v>
      </c>
      <c r="AU105" s="17" t="s">
        <v>80</v>
      </c>
    </row>
    <row r="106" spans="2:51" s="12" customFormat="1" ht="22.5" customHeight="1">
      <c r="B106" s="183"/>
      <c r="D106" s="184" t="s">
        <v>150</v>
      </c>
      <c r="E106" s="185" t="s">
        <v>20</v>
      </c>
      <c r="F106" s="186" t="s">
        <v>88</v>
      </c>
      <c r="H106" s="187">
        <v>10.766</v>
      </c>
      <c r="I106" s="188"/>
      <c r="L106" s="183"/>
      <c r="M106" s="189"/>
      <c r="N106" s="190"/>
      <c r="O106" s="190"/>
      <c r="P106" s="190"/>
      <c r="Q106" s="190"/>
      <c r="R106" s="190"/>
      <c r="S106" s="190"/>
      <c r="T106" s="191"/>
      <c r="AT106" s="192" t="s">
        <v>150</v>
      </c>
      <c r="AU106" s="192" t="s">
        <v>80</v>
      </c>
      <c r="AV106" s="12" t="s">
        <v>80</v>
      </c>
      <c r="AW106" s="12" t="s">
        <v>36</v>
      </c>
      <c r="AX106" s="12" t="s">
        <v>22</v>
      </c>
      <c r="AY106" s="192" t="s">
        <v>137</v>
      </c>
    </row>
    <row r="107" spans="2:65" s="1" customFormat="1" ht="22.5" customHeight="1">
      <c r="B107" s="159"/>
      <c r="C107" s="160" t="s">
        <v>144</v>
      </c>
      <c r="D107" s="160" t="s">
        <v>139</v>
      </c>
      <c r="E107" s="161" t="s">
        <v>174</v>
      </c>
      <c r="F107" s="162" t="s">
        <v>175</v>
      </c>
      <c r="G107" s="163" t="s">
        <v>155</v>
      </c>
      <c r="H107" s="164">
        <v>7.178</v>
      </c>
      <c r="I107" s="165"/>
      <c r="J107" s="166">
        <f>ROUND(I107*H107,2)</f>
        <v>0</v>
      </c>
      <c r="K107" s="162" t="s">
        <v>143</v>
      </c>
      <c r="L107" s="34"/>
      <c r="M107" s="167" t="s">
        <v>20</v>
      </c>
      <c r="N107" s="168" t="s">
        <v>43</v>
      </c>
      <c r="O107" s="35"/>
      <c r="P107" s="169">
        <f>O107*H107</f>
        <v>0</v>
      </c>
      <c r="Q107" s="169">
        <v>0</v>
      </c>
      <c r="R107" s="169">
        <f>Q107*H107</f>
        <v>0</v>
      </c>
      <c r="S107" s="169">
        <v>0</v>
      </c>
      <c r="T107" s="170">
        <f>S107*H107</f>
        <v>0</v>
      </c>
      <c r="AR107" s="17" t="s">
        <v>144</v>
      </c>
      <c r="AT107" s="17" t="s">
        <v>139</v>
      </c>
      <c r="AU107" s="17" t="s">
        <v>80</v>
      </c>
      <c r="AY107" s="17" t="s">
        <v>137</v>
      </c>
      <c r="BE107" s="171">
        <f>IF(N107="základní",J107,0)</f>
        <v>0</v>
      </c>
      <c r="BF107" s="171">
        <f>IF(N107="snížená",J107,0)</f>
        <v>0</v>
      </c>
      <c r="BG107" s="171">
        <f>IF(N107="zákl. přenesená",J107,0)</f>
        <v>0</v>
      </c>
      <c r="BH107" s="171">
        <f>IF(N107="sníž. přenesená",J107,0)</f>
        <v>0</v>
      </c>
      <c r="BI107" s="171">
        <f>IF(N107="nulová",J107,0)</f>
        <v>0</v>
      </c>
      <c r="BJ107" s="17" t="s">
        <v>22</v>
      </c>
      <c r="BK107" s="171">
        <f>ROUND(I107*H107,2)</f>
        <v>0</v>
      </c>
      <c r="BL107" s="17" t="s">
        <v>144</v>
      </c>
      <c r="BM107" s="17" t="s">
        <v>176</v>
      </c>
    </row>
    <row r="108" spans="2:47" s="1" customFormat="1" ht="30" customHeight="1">
      <c r="B108" s="34"/>
      <c r="D108" s="172" t="s">
        <v>146</v>
      </c>
      <c r="F108" s="173" t="s">
        <v>177</v>
      </c>
      <c r="I108" s="133"/>
      <c r="L108" s="34"/>
      <c r="M108" s="63"/>
      <c r="N108" s="35"/>
      <c r="O108" s="35"/>
      <c r="P108" s="35"/>
      <c r="Q108" s="35"/>
      <c r="R108" s="35"/>
      <c r="S108" s="35"/>
      <c r="T108" s="64"/>
      <c r="AT108" s="17" t="s">
        <v>146</v>
      </c>
      <c r="AU108" s="17" t="s">
        <v>80</v>
      </c>
    </row>
    <row r="109" spans="2:47" s="1" customFormat="1" ht="186" customHeight="1">
      <c r="B109" s="34"/>
      <c r="D109" s="172" t="s">
        <v>148</v>
      </c>
      <c r="F109" s="174" t="s">
        <v>158</v>
      </c>
      <c r="I109" s="133"/>
      <c r="L109" s="34"/>
      <c r="M109" s="63"/>
      <c r="N109" s="35"/>
      <c r="O109" s="35"/>
      <c r="P109" s="35"/>
      <c r="Q109" s="35"/>
      <c r="R109" s="35"/>
      <c r="S109" s="35"/>
      <c r="T109" s="64"/>
      <c r="AT109" s="17" t="s">
        <v>148</v>
      </c>
      <c r="AU109" s="17" t="s">
        <v>80</v>
      </c>
    </row>
    <row r="110" spans="2:51" s="11" customFormat="1" ht="22.5" customHeight="1">
      <c r="B110" s="175"/>
      <c r="D110" s="172" t="s">
        <v>150</v>
      </c>
      <c r="E110" s="176" t="s">
        <v>20</v>
      </c>
      <c r="F110" s="177" t="s">
        <v>178</v>
      </c>
      <c r="H110" s="178" t="s">
        <v>20</v>
      </c>
      <c r="I110" s="179"/>
      <c r="L110" s="175"/>
      <c r="M110" s="180"/>
      <c r="N110" s="181"/>
      <c r="O110" s="181"/>
      <c r="P110" s="181"/>
      <c r="Q110" s="181"/>
      <c r="R110" s="181"/>
      <c r="S110" s="181"/>
      <c r="T110" s="182"/>
      <c r="AT110" s="178" t="s">
        <v>150</v>
      </c>
      <c r="AU110" s="178" t="s">
        <v>80</v>
      </c>
      <c r="AV110" s="11" t="s">
        <v>22</v>
      </c>
      <c r="AW110" s="11" t="s">
        <v>36</v>
      </c>
      <c r="AX110" s="11" t="s">
        <v>72</v>
      </c>
      <c r="AY110" s="178" t="s">
        <v>137</v>
      </c>
    </row>
    <row r="111" spans="2:51" s="12" customFormat="1" ht="22.5" customHeight="1">
      <c r="B111" s="183"/>
      <c r="D111" s="184" t="s">
        <v>150</v>
      </c>
      <c r="E111" s="185" t="s">
        <v>90</v>
      </c>
      <c r="F111" s="186" t="s">
        <v>179</v>
      </c>
      <c r="H111" s="187">
        <v>7.178</v>
      </c>
      <c r="I111" s="188"/>
      <c r="L111" s="183"/>
      <c r="M111" s="189"/>
      <c r="N111" s="190"/>
      <c r="O111" s="190"/>
      <c r="P111" s="190"/>
      <c r="Q111" s="190"/>
      <c r="R111" s="190"/>
      <c r="S111" s="190"/>
      <c r="T111" s="191"/>
      <c r="AT111" s="192" t="s">
        <v>150</v>
      </c>
      <c r="AU111" s="192" t="s">
        <v>80</v>
      </c>
      <c r="AV111" s="12" t="s">
        <v>80</v>
      </c>
      <c r="AW111" s="12" t="s">
        <v>36</v>
      </c>
      <c r="AX111" s="12" t="s">
        <v>22</v>
      </c>
      <c r="AY111" s="192" t="s">
        <v>137</v>
      </c>
    </row>
    <row r="112" spans="2:65" s="1" customFormat="1" ht="22.5" customHeight="1">
      <c r="B112" s="159"/>
      <c r="C112" s="160" t="s">
        <v>180</v>
      </c>
      <c r="D112" s="160" t="s">
        <v>139</v>
      </c>
      <c r="E112" s="161" t="s">
        <v>181</v>
      </c>
      <c r="F112" s="162" t="s">
        <v>182</v>
      </c>
      <c r="G112" s="163" t="s">
        <v>155</v>
      </c>
      <c r="H112" s="164">
        <v>7.178</v>
      </c>
      <c r="I112" s="165"/>
      <c r="J112" s="166">
        <f>ROUND(I112*H112,2)</f>
        <v>0</v>
      </c>
      <c r="K112" s="162" t="s">
        <v>143</v>
      </c>
      <c r="L112" s="34"/>
      <c r="M112" s="167" t="s">
        <v>20</v>
      </c>
      <c r="N112" s="168" t="s">
        <v>43</v>
      </c>
      <c r="O112" s="35"/>
      <c r="P112" s="169">
        <f>O112*H112</f>
        <v>0</v>
      </c>
      <c r="Q112" s="169">
        <v>0</v>
      </c>
      <c r="R112" s="169">
        <f>Q112*H112</f>
        <v>0</v>
      </c>
      <c r="S112" s="169">
        <v>0</v>
      </c>
      <c r="T112" s="170">
        <f>S112*H112</f>
        <v>0</v>
      </c>
      <c r="AR112" s="17" t="s">
        <v>144</v>
      </c>
      <c r="AT112" s="17" t="s">
        <v>139</v>
      </c>
      <c r="AU112" s="17" t="s">
        <v>80</v>
      </c>
      <c r="AY112" s="17" t="s">
        <v>137</v>
      </c>
      <c r="BE112" s="171">
        <f>IF(N112="základní",J112,0)</f>
        <v>0</v>
      </c>
      <c r="BF112" s="171">
        <f>IF(N112="snížená",J112,0)</f>
        <v>0</v>
      </c>
      <c r="BG112" s="171">
        <f>IF(N112="zákl. přenesená",J112,0)</f>
        <v>0</v>
      </c>
      <c r="BH112" s="171">
        <f>IF(N112="sníž. přenesená",J112,0)</f>
        <v>0</v>
      </c>
      <c r="BI112" s="171">
        <f>IF(N112="nulová",J112,0)</f>
        <v>0</v>
      </c>
      <c r="BJ112" s="17" t="s">
        <v>22</v>
      </c>
      <c r="BK112" s="171">
        <f>ROUND(I112*H112,2)</f>
        <v>0</v>
      </c>
      <c r="BL112" s="17" t="s">
        <v>144</v>
      </c>
      <c r="BM112" s="17" t="s">
        <v>183</v>
      </c>
    </row>
    <row r="113" spans="2:47" s="1" customFormat="1" ht="30" customHeight="1">
      <c r="B113" s="34"/>
      <c r="D113" s="172" t="s">
        <v>146</v>
      </c>
      <c r="F113" s="173" t="s">
        <v>184</v>
      </c>
      <c r="I113" s="133"/>
      <c r="L113" s="34"/>
      <c r="M113" s="63"/>
      <c r="N113" s="35"/>
      <c r="O113" s="35"/>
      <c r="P113" s="35"/>
      <c r="Q113" s="35"/>
      <c r="R113" s="35"/>
      <c r="S113" s="35"/>
      <c r="T113" s="64"/>
      <c r="AT113" s="17" t="s">
        <v>146</v>
      </c>
      <c r="AU113" s="17" t="s">
        <v>80</v>
      </c>
    </row>
    <row r="114" spans="2:47" s="1" customFormat="1" ht="186" customHeight="1">
      <c r="B114" s="34"/>
      <c r="D114" s="172" t="s">
        <v>148</v>
      </c>
      <c r="F114" s="174" t="s">
        <v>158</v>
      </c>
      <c r="I114" s="133"/>
      <c r="L114" s="34"/>
      <c r="M114" s="63"/>
      <c r="N114" s="35"/>
      <c r="O114" s="35"/>
      <c r="P114" s="35"/>
      <c r="Q114" s="35"/>
      <c r="R114" s="35"/>
      <c r="S114" s="35"/>
      <c r="T114" s="64"/>
      <c r="AT114" s="17" t="s">
        <v>148</v>
      </c>
      <c r="AU114" s="17" t="s">
        <v>80</v>
      </c>
    </row>
    <row r="115" spans="2:51" s="12" customFormat="1" ht="22.5" customHeight="1">
      <c r="B115" s="183"/>
      <c r="D115" s="184" t="s">
        <v>150</v>
      </c>
      <c r="E115" s="185" t="s">
        <v>20</v>
      </c>
      <c r="F115" s="186" t="s">
        <v>90</v>
      </c>
      <c r="H115" s="187">
        <v>7.178</v>
      </c>
      <c r="I115" s="188"/>
      <c r="L115" s="183"/>
      <c r="M115" s="189"/>
      <c r="N115" s="190"/>
      <c r="O115" s="190"/>
      <c r="P115" s="190"/>
      <c r="Q115" s="190"/>
      <c r="R115" s="190"/>
      <c r="S115" s="190"/>
      <c r="T115" s="191"/>
      <c r="AT115" s="192" t="s">
        <v>150</v>
      </c>
      <c r="AU115" s="192" t="s">
        <v>80</v>
      </c>
      <c r="AV115" s="12" t="s">
        <v>80</v>
      </c>
      <c r="AW115" s="12" t="s">
        <v>36</v>
      </c>
      <c r="AX115" s="12" t="s">
        <v>22</v>
      </c>
      <c r="AY115" s="192" t="s">
        <v>137</v>
      </c>
    </row>
    <row r="116" spans="2:65" s="1" customFormat="1" ht="22.5" customHeight="1">
      <c r="B116" s="159"/>
      <c r="C116" s="160" t="s">
        <v>185</v>
      </c>
      <c r="D116" s="160" t="s">
        <v>139</v>
      </c>
      <c r="E116" s="161" t="s">
        <v>186</v>
      </c>
      <c r="F116" s="162" t="s">
        <v>187</v>
      </c>
      <c r="G116" s="163" t="s">
        <v>142</v>
      </c>
      <c r="H116" s="164">
        <v>23.4</v>
      </c>
      <c r="I116" s="165"/>
      <c r="J116" s="166">
        <f>ROUND(I116*H116,2)</f>
        <v>0</v>
      </c>
      <c r="K116" s="162" t="s">
        <v>143</v>
      </c>
      <c r="L116" s="34"/>
      <c r="M116" s="167" t="s">
        <v>20</v>
      </c>
      <c r="N116" s="168" t="s">
        <v>43</v>
      </c>
      <c r="O116" s="35"/>
      <c r="P116" s="169">
        <f>O116*H116</f>
        <v>0</v>
      </c>
      <c r="Q116" s="169">
        <v>0.00084</v>
      </c>
      <c r="R116" s="169">
        <f>Q116*H116</f>
        <v>0.019656</v>
      </c>
      <c r="S116" s="169">
        <v>0</v>
      </c>
      <c r="T116" s="170">
        <f>S116*H116</f>
        <v>0</v>
      </c>
      <c r="AR116" s="17" t="s">
        <v>144</v>
      </c>
      <c r="AT116" s="17" t="s">
        <v>139</v>
      </c>
      <c r="AU116" s="17" t="s">
        <v>80</v>
      </c>
      <c r="AY116" s="17" t="s">
        <v>137</v>
      </c>
      <c r="BE116" s="171">
        <f>IF(N116="základní",J116,0)</f>
        <v>0</v>
      </c>
      <c r="BF116" s="171">
        <f>IF(N116="snížená",J116,0)</f>
        <v>0</v>
      </c>
      <c r="BG116" s="171">
        <f>IF(N116="zákl. přenesená",J116,0)</f>
        <v>0</v>
      </c>
      <c r="BH116" s="171">
        <f>IF(N116="sníž. přenesená",J116,0)</f>
        <v>0</v>
      </c>
      <c r="BI116" s="171">
        <f>IF(N116="nulová",J116,0)</f>
        <v>0</v>
      </c>
      <c r="BJ116" s="17" t="s">
        <v>22</v>
      </c>
      <c r="BK116" s="171">
        <f>ROUND(I116*H116,2)</f>
        <v>0</v>
      </c>
      <c r="BL116" s="17" t="s">
        <v>144</v>
      </c>
      <c r="BM116" s="17" t="s">
        <v>188</v>
      </c>
    </row>
    <row r="117" spans="2:47" s="1" customFormat="1" ht="30" customHeight="1">
      <c r="B117" s="34"/>
      <c r="D117" s="172" t="s">
        <v>146</v>
      </c>
      <c r="F117" s="173" t="s">
        <v>189</v>
      </c>
      <c r="I117" s="133"/>
      <c r="L117" s="34"/>
      <c r="M117" s="63"/>
      <c r="N117" s="35"/>
      <c r="O117" s="35"/>
      <c r="P117" s="35"/>
      <c r="Q117" s="35"/>
      <c r="R117" s="35"/>
      <c r="S117" s="35"/>
      <c r="T117" s="64"/>
      <c r="AT117" s="17" t="s">
        <v>146</v>
      </c>
      <c r="AU117" s="17" t="s">
        <v>80</v>
      </c>
    </row>
    <row r="118" spans="2:47" s="1" customFormat="1" ht="138" customHeight="1">
      <c r="B118" s="34"/>
      <c r="D118" s="172" t="s">
        <v>148</v>
      </c>
      <c r="F118" s="174" t="s">
        <v>190</v>
      </c>
      <c r="I118" s="133"/>
      <c r="L118" s="34"/>
      <c r="M118" s="63"/>
      <c r="N118" s="35"/>
      <c r="O118" s="35"/>
      <c r="P118" s="35"/>
      <c r="Q118" s="35"/>
      <c r="R118" s="35"/>
      <c r="S118" s="35"/>
      <c r="T118" s="64"/>
      <c r="AT118" s="17" t="s">
        <v>148</v>
      </c>
      <c r="AU118" s="17" t="s">
        <v>80</v>
      </c>
    </row>
    <row r="119" spans="2:51" s="11" customFormat="1" ht="22.5" customHeight="1">
      <c r="B119" s="175"/>
      <c r="D119" s="172" t="s">
        <v>150</v>
      </c>
      <c r="E119" s="176" t="s">
        <v>20</v>
      </c>
      <c r="F119" s="177" t="s">
        <v>191</v>
      </c>
      <c r="H119" s="178" t="s">
        <v>20</v>
      </c>
      <c r="I119" s="179"/>
      <c r="L119" s="175"/>
      <c r="M119" s="180"/>
      <c r="N119" s="181"/>
      <c r="O119" s="181"/>
      <c r="P119" s="181"/>
      <c r="Q119" s="181"/>
      <c r="R119" s="181"/>
      <c r="S119" s="181"/>
      <c r="T119" s="182"/>
      <c r="AT119" s="178" t="s">
        <v>150</v>
      </c>
      <c r="AU119" s="178" t="s">
        <v>80</v>
      </c>
      <c r="AV119" s="11" t="s">
        <v>22</v>
      </c>
      <c r="AW119" s="11" t="s">
        <v>36</v>
      </c>
      <c r="AX119" s="11" t="s">
        <v>72</v>
      </c>
      <c r="AY119" s="178" t="s">
        <v>137</v>
      </c>
    </row>
    <row r="120" spans="2:51" s="12" customFormat="1" ht="22.5" customHeight="1">
      <c r="B120" s="183"/>
      <c r="D120" s="184" t="s">
        <v>150</v>
      </c>
      <c r="E120" s="185" t="s">
        <v>92</v>
      </c>
      <c r="F120" s="186" t="s">
        <v>192</v>
      </c>
      <c r="H120" s="187">
        <v>23.4</v>
      </c>
      <c r="I120" s="188"/>
      <c r="L120" s="183"/>
      <c r="M120" s="189"/>
      <c r="N120" s="190"/>
      <c r="O120" s="190"/>
      <c r="P120" s="190"/>
      <c r="Q120" s="190"/>
      <c r="R120" s="190"/>
      <c r="S120" s="190"/>
      <c r="T120" s="191"/>
      <c r="AT120" s="192" t="s">
        <v>150</v>
      </c>
      <c r="AU120" s="192" t="s">
        <v>80</v>
      </c>
      <c r="AV120" s="12" t="s">
        <v>80</v>
      </c>
      <c r="AW120" s="12" t="s">
        <v>36</v>
      </c>
      <c r="AX120" s="12" t="s">
        <v>22</v>
      </c>
      <c r="AY120" s="192" t="s">
        <v>137</v>
      </c>
    </row>
    <row r="121" spans="2:65" s="1" customFormat="1" ht="22.5" customHeight="1">
      <c r="B121" s="159"/>
      <c r="C121" s="160" t="s">
        <v>193</v>
      </c>
      <c r="D121" s="160" t="s">
        <v>139</v>
      </c>
      <c r="E121" s="161" t="s">
        <v>194</v>
      </c>
      <c r="F121" s="162" t="s">
        <v>195</v>
      </c>
      <c r="G121" s="163" t="s">
        <v>142</v>
      </c>
      <c r="H121" s="164">
        <v>23.4</v>
      </c>
      <c r="I121" s="165"/>
      <c r="J121" s="166">
        <f>ROUND(I121*H121,2)</f>
        <v>0</v>
      </c>
      <c r="K121" s="162" t="s">
        <v>143</v>
      </c>
      <c r="L121" s="34"/>
      <c r="M121" s="167" t="s">
        <v>20</v>
      </c>
      <c r="N121" s="168" t="s">
        <v>43</v>
      </c>
      <c r="O121" s="35"/>
      <c r="P121" s="169">
        <f>O121*H121</f>
        <v>0</v>
      </c>
      <c r="Q121" s="169">
        <v>0</v>
      </c>
      <c r="R121" s="169">
        <f>Q121*H121</f>
        <v>0</v>
      </c>
      <c r="S121" s="169">
        <v>0</v>
      </c>
      <c r="T121" s="170">
        <f>S121*H121</f>
        <v>0</v>
      </c>
      <c r="AR121" s="17" t="s">
        <v>144</v>
      </c>
      <c r="AT121" s="17" t="s">
        <v>139</v>
      </c>
      <c r="AU121" s="17" t="s">
        <v>80</v>
      </c>
      <c r="AY121" s="17" t="s">
        <v>137</v>
      </c>
      <c r="BE121" s="171">
        <f>IF(N121="základní",J121,0)</f>
        <v>0</v>
      </c>
      <c r="BF121" s="171">
        <f>IF(N121="snížená",J121,0)</f>
        <v>0</v>
      </c>
      <c r="BG121" s="171">
        <f>IF(N121="zákl. přenesená",J121,0)</f>
        <v>0</v>
      </c>
      <c r="BH121" s="171">
        <f>IF(N121="sníž. přenesená",J121,0)</f>
        <v>0</v>
      </c>
      <c r="BI121" s="171">
        <f>IF(N121="nulová",J121,0)</f>
        <v>0</v>
      </c>
      <c r="BJ121" s="17" t="s">
        <v>22</v>
      </c>
      <c r="BK121" s="171">
        <f>ROUND(I121*H121,2)</f>
        <v>0</v>
      </c>
      <c r="BL121" s="17" t="s">
        <v>144</v>
      </c>
      <c r="BM121" s="17" t="s">
        <v>196</v>
      </c>
    </row>
    <row r="122" spans="2:47" s="1" customFormat="1" ht="30" customHeight="1">
      <c r="B122" s="34"/>
      <c r="D122" s="172" t="s">
        <v>146</v>
      </c>
      <c r="F122" s="173" t="s">
        <v>197</v>
      </c>
      <c r="I122" s="133"/>
      <c r="L122" s="34"/>
      <c r="M122" s="63"/>
      <c r="N122" s="35"/>
      <c r="O122" s="35"/>
      <c r="P122" s="35"/>
      <c r="Q122" s="35"/>
      <c r="R122" s="35"/>
      <c r="S122" s="35"/>
      <c r="T122" s="64"/>
      <c r="AT122" s="17" t="s">
        <v>146</v>
      </c>
      <c r="AU122" s="17" t="s">
        <v>80</v>
      </c>
    </row>
    <row r="123" spans="2:51" s="12" customFormat="1" ht="22.5" customHeight="1">
      <c r="B123" s="183"/>
      <c r="D123" s="184" t="s">
        <v>150</v>
      </c>
      <c r="E123" s="185" t="s">
        <v>20</v>
      </c>
      <c r="F123" s="186" t="s">
        <v>92</v>
      </c>
      <c r="H123" s="187">
        <v>23.4</v>
      </c>
      <c r="I123" s="188"/>
      <c r="L123" s="183"/>
      <c r="M123" s="189"/>
      <c r="N123" s="190"/>
      <c r="O123" s="190"/>
      <c r="P123" s="190"/>
      <c r="Q123" s="190"/>
      <c r="R123" s="190"/>
      <c r="S123" s="190"/>
      <c r="T123" s="191"/>
      <c r="AT123" s="192" t="s">
        <v>150</v>
      </c>
      <c r="AU123" s="192" t="s">
        <v>80</v>
      </c>
      <c r="AV123" s="12" t="s">
        <v>80</v>
      </c>
      <c r="AW123" s="12" t="s">
        <v>36</v>
      </c>
      <c r="AX123" s="12" t="s">
        <v>22</v>
      </c>
      <c r="AY123" s="192" t="s">
        <v>137</v>
      </c>
    </row>
    <row r="124" spans="2:65" s="1" customFormat="1" ht="22.5" customHeight="1">
      <c r="B124" s="159"/>
      <c r="C124" s="160" t="s">
        <v>198</v>
      </c>
      <c r="D124" s="160" t="s">
        <v>139</v>
      </c>
      <c r="E124" s="161" t="s">
        <v>199</v>
      </c>
      <c r="F124" s="162" t="s">
        <v>200</v>
      </c>
      <c r="G124" s="163" t="s">
        <v>155</v>
      </c>
      <c r="H124" s="164">
        <v>12.561</v>
      </c>
      <c r="I124" s="165"/>
      <c r="J124" s="166">
        <f>ROUND(I124*H124,2)</f>
        <v>0</v>
      </c>
      <c r="K124" s="162" t="s">
        <v>143</v>
      </c>
      <c r="L124" s="34"/>
      <c r="M124" s="167" t="s">
        <v>20</v>
      </c>
      <c r="N124" s="168" t="s">
        <v>43</v>
      </c>
      <c r="O124" s="35"/>
      <c r="P124" s="169">
        <f>O124*H124</f>
        <v>0</v>
      </c>
      <c r="Q124" s="169">
        <v>0</v>
      </c>
      <c r="R124" s="169">
        <f>Q124*H124</f>
        <v>0</v>
      </c>
      <c r="S124" s="169">
        <v>0</v>
      </c>
      <c r="T124" s="170">
        <f>S124*H124</f>
        <v>0</v>
      </c>
      <c r="AR124" s="17" t="s">
        <v>144</v>
      </c>
      <c r="AT124" s="17" t="s">
        <v>139</v>
      </c>
      <c r="AU124" s="17" t="s">
        <v>80</v>
      </c>
      <c r="AY124" s="17" t="s">
        <v>137</v>
      </c>
      <c r="BE124" s="171">
        <f>IF(N124="základní",J124,0)</f>
        <v>0</v>
      </c>
      <c r="BF124" s="171">
        <f>IF(N124="snížená",J124,0)</f>
        <v>0</v>
      </c>
      <c r="BG124" s="171">
        <f>IF(N124="zákl. přenesená",J124,0)</f>
        <v>0</v>
      </c>
      <c r="BH124" s="171">
        <f>IF(N124="sníž. přenesená",J124,0)</f>
        <v>0</v>
      </c>
      <c r="BI124" s="171">
        <f>IF(N124="nulová",J124,0)</f>
        <v>0</v>
      </c>
      <c r="BJ124" s="17" t="s">
        <v>22</v>
      </c>
      <c r="BK124" s="171">
        <f>ROUND(I124*H124,2)</f>
        <v>0</v>
      </c>
      <c r="BL124" s="17" t="s">
        <v>144</v>
      </c>
      <c r="BM124" s="17" t="s">
        <v>201</v>
      </c>
    </row>
    <row r="125" spans="2:47" s="1" customFormat="1" ht="42" customHeight="1">
      <c r="B125" s="34"/>
      <c r="D125" s="172" t="s">
        <v>146</v>
      </c>
      <c r="F125" s="173" t="s">
        <v>202</v>
      </c>
      <c r="I125" s="133"/>
      <c r="L125" s="34"/>
      <c r="M125" s="63"/>
      <c r="N125" s="35"/>
      <c r="O125" s="35"/>
      <c r="P125" s="35"/>
      <c r="Q125" s="35"/>
      <c r="R125" s="35"/>
      <c r="S125" s="35"/>
      <c r="T125" s="64"/>
      <c r="AT125" s="17" t="s">
        <v>146</v>
      </c>
      <c r="AU125" s="17" t="s">
        <v>80</v>
      </c>
    </row>
    <row r="126" spans="2:47" s="1" customFormat="1" ht="174" customHeight="1">
      <c r="B126" s="34"/>
      <c r="D126" s="172" t="s">
        <v>148</v>
      </c>
      <c r="F126" s="174" t="s">
        <v>203</v>
      </c>
      <c r="I126" s="133"/>
      <c r="L126" s="34"/>
      <c r="M126" s="63"/>
      <c r="N126" s="35"/>
      <c r="O126" s="35"/>
      <c r="P126" s="35"/>
      <c r="Q126" s="35"/>
      <c r="R126" s="35"/>
      <c r="S126" s="35"/>
      <c r="T126" s="64"/>
      <c r="AT126" s="17" t="s">
        <v>148</v>
      </c>
      <c r="AU126" s="17" t="s">
        <v>80</v>
      </c>
    </row>
    <row r="127" spans="2:51" s="11" customFormat="1" ht="22.5" customHeight="1">
      <c r="B127" s="175"/>
      <c r="D127" s="172" t="s">
        <v>150</v>
      </c>
      <c r="E127" s="176" t="s">
        <v>20</v>
      </c>
      <c r="F127" s="177" t="s">
        <v>204</v>
      </c>
      <c r="H127" s="178" t="s">
        <v>20</v>
      </c>
      <c r="I127" s="179"/>
      <c r="L127" s="175"/>
      <c r="M127" s="180"/>
      <c r="N127" s="181"/>
      <c r="O127" s="181"/>
      <c r="P127" s="181"/>
      <c r="Q127" s="181"/>
      <c r="R127" s="181"/>
      <c r="S127" s="181"/>
      <c r="T127" s="182"/>
      <c r="AT127" s="178" t="s">
        <v>150</v>
      </c>
      <c r="AU127" s="178" t="s">
        <v>80</v>
      </c>
      <c r="AV127" s="11" t="s">
        <v>22</v>
      </c>
      <c r="AW127" s="11" t="s">
        <v>36</v>
      </c>
      <c r="AX127" s="11" t="s">
        <v>72</v>
      </c>
      <c r="AY127" s="178" t="s">
        <v>137</v>
      </c>
    </row>
    <row r="128" spans="2:51" s="12" customFormat="1" ht="22.5" customHeight="1">
      <c r="B128" s="183"/>
      <c r="D128" s="184" t="s">
        <v>150</v>
      </c>
      <c r="E128" s="185" t="s">
        <v>102</v>
      </c>
      <c r="F128" s="186" t="s">
        <v>205</v>
      </c>
      <c r="H128" s="187">
        <v>12.561</v>
      </c>
      <c r="I128" s="188"/>
      <c r="L128" s="183"/>
      <c r="M128" s="189"/>
      <c r="N128" s="190"/>
      <c r="O128" s="190"/>
      <c r="P128" s="190"/>
      <c r="Q128" s="190"/>
      <c r="R128" s="190"/>
      <c r="S128" s="190"/>
      <c r="T128" s="191"/>
      <c r="AT128" s="192" t="s">
        <v>150</v>
      </c>
      <c r="AU128" s="192" t="s">
        <v>80</v>
      </c>
      <c r="AV128" s="12" t="s">
        <v>80</v>
      </c>
      <c r="AW128" s="12" t="s">
        <v>36</v>
      </c>
      <c r="AX128" s="12" t="s">
        <v>22</v>
      </c>
      <c r="AY128" s="192" t="s">
        <v>137</v>
      </c>
    </row>
    <row r="129" spans="2:65" s="1" customFormat="1" ht="22.5" customHeight="1">
      <c r="B129" s="159"/>
      <c r="C129" s="160" t="s">
        <v>206</v>
      </c>
      <c r="D129" s="160" t="s">
        <v>139</v>
      </c>
      <c r="E129" s="161" t="s">
        <v>207</v>
      </c>
      <c r="F129" s="162" t="s">
        <v>208</v>
      </c>
      <c r="G129" s="163" t="s">
        <v>155</v>
      </c>
      <c r="H129" s="164">
        <v>12.561</v>
      </c>
      <c r="I129" s="165"/>
      <c r="J129" s="166">
        <f>ROUND(I129*H129,2)</f>
        <v>0</v>
      </c>
      <c r="K129" s="162" t="s">
        <v>143</v>
      </c>
      <c r="L129" s="34"/>
      <c r="M129" s="167" t="s">
        <v>20</v>
      </c>
      <c r="N129" s="168" t="s">
        <v>43</v>
      </c>
      <c r="O129" s="35"/>
      <c r="P129" s="169">
        <f>O129*H129</f>
        <v>0</v>
      </c>
      <c r="Q129" s="169">
        <v>0</v>
      </c>
      <c r="R129" s="169">
        <f>Q129*H129</f>
        <v>0</v>
      </c>
      <c r="S129" s="169">
        <v>0</v>
      </c>
      <c r="T129" s="170">
        <f>S129*H129</f>
        <v>0</v>
      </c>
      <c r="AR129" s="17" t="s">
        <v>144</v>
      </c>
      <c r="AT129" s="17" t="s">
        <v>139</v>
      </c>
      <c r="AU129" s="17" t="s">
        <v>80</v>
      </c>
      <c r="AY129" s="17" t="s">
        <v>137</v>
      </c>
      <c r="BE129" s="171">
        <f>IF(N129="základní",J129,0)</f>
        <v>0</v>
      </c>
      <c r="BF129" s="171">
        <f>IF(N129="snížená",J129,0)</f>
        <v>0</v>
      </c>
      <c r="BG129" s="171">
        <f>IF(N129="zákl. přenesená",J129,0)</f>
        <v>0</v>
      </c>
      <c r="BH129" s="171">
        <f>IF(N129="sníž. přenesená",J129,0)</f>
        <v>0</v>
      </c>
      <c r="BI129" s="171">
        <f>IF(N129="nulová",J129,0)</f>
        <v>0</v>
      </c>
      <c r="BJ129" s="17" t="s">
        <v>22</v>
      </c>
      <c r="BK129" s="171">
        <f>ROUND(I129*H129,2)</f>
        <v>0</v>
      </c>
      <c r="BL129" s="17" t="s">
        <v>144</v>
      </c>
      <c r="BM129" s="17" t="s">
        <v>209</v>
      </c>
    </row>
    <row r="130" spans="2:47" s="1" customFormat="1" ht="22.5" customHeight="1">
      <c r="B130" s="34"/>
      <c r="D130" s="172" t="s">
        <v>146</v>
      </c>
      <c r="F130" s="173" t="s">
        <v>208</v>
      </c>
      <c r="I130" s="133"/>
      <c r="L130" s="34"/>
      <c r="M130" s="63"/>
      <c r="N130" s="35"/>
      <c r="O130" s="35"/>
      <c r="P130" s="35"/>
      <c r="Q130" s="35"/>
      <c r="R130" s="35"/>
      <c r="S130" s="35"/>
      <c r="T130" s="64"/>
      <c r="AT130" s="17" t="s">
        <v>146</v>
      </c>
      <c r="AU130" s="17" t="s">
        <v>80</v>
      </c>
    </row>
    <row r="131" spans="2:47" s="1" customFormat="1" ht="270" customHeight="1">
      <c r="B131" s="34"/>
      <c r="D131" s="172" t="s">
        <v>148</v>
      </c>
      <c r="F131" s="174" t="s">
        <v>210</v>
      </c>
      <c r="I131" s="133"/>
      <c r="L131" s="34"/>
      <c r="M131" s="63"/>
      <c r="N131" s="35"/>
      <c r="O131" s="35"/>
      <c r="P131" s="35"/>
      <c r="Q131" s="35"/>
      <c r="R131" s="35"/>
      <c r="S131" s="35"/>
      <c r="T131" s="64"/>
      <c r="AT131" s="17" t="s">
        <v>148</v>
      </c>
      <c r="AU131" s="17" t="s">
        <v>80</v>
      </c>
    </row>
    <row r="132" spans="2:51" s="12" customFormat="1" ht="22.5" customHeight="1">
      <c r="B132" s="183"/>
      <c r="D132" s="184" t="s">
        <v>150</v>
      </c>
      <c r="E132" s="185" t="s">
        <v>20</v>
      </c>
      <c r="F132" s="186" t="s">
        <v>102</v>
      </c>
      <c r="H132" s="187">
        <v>12.561</v>
      </c>
      <c r="I132" s="188"/>
      <c r="L132" s="183"/>
      <c r="M132" s="189"/>
      <c r="N132" s="190"/>
      <c r="O132" s="190"/>
      <c r="P132" s="190"/>
      <c r="Q132" s="190"/>
      <c r="R132" s="190"/>
      <c r="S132" s="190"/>
      <c r="T132" s="191"/>
      <c r="AT132" s="192" t="s">
        <v>150</v>
      </c>
      <c r="AU132" s="192" t="s">
        <v>80</v>
      </c>
      <c r="AV132" s="12" t="s">
        <v>80</v>
      </c>
      <c r="AW132" s="12" t="s">
        <v>36</v>
      </c>
      <c r="AX132" s="12" t="s">
        <v>22</v>
      </c>
      <c r="AY132" s="192" t="s">
        <v>137</v>
      </c>
    </row>
    <row r="133" spans="2:65" s="1" customFormat="1" ht="22.5" customHeight="1">
      <c r="B133" s="159"/>
      <c r="C133" s="160" t="s">
        <v>27</v>
      </c>
      <c r="D133" s="160" t="s">
        <v>139</v>
      </c>
      <c r="E133" s="161" t="s">
        <v>211</v>
      </c>
      <c r="F133" s="162" t="s">
        <v>212</v>
      </c>
      <c r="G133" s="163" t="s">
        <v>213</v>
      </c>
      <c r="H133" s="164">
        <v>22.61</v>
      </c>
      <c r="I133" s="165"/>
      <c r="J133" s="166">
        <f>ROUND(I133*H133,2)</f>
        <v>0</v>
      </c>
      <c r="K133" s="162" t="s">
        <v>143</v>
      </c>
      <c r="L133" s="34"/>
      <c r="M133" s="167" t="s">
        <v>20</v>
      </c>
      <c r="N133" s="168" t="s">
        <v>43</v>
      </c>
      <c r="O133" s="35"/>
      <c r="P133" s="169">
        <f>O133*H133</f>
        <v>0</v>
      </c>
      <c r="Q133" s="169">
        <v>0</v>
      </c>
      <c r="R133" s="169">
        <f>Q133*H133</f>
        <v>0</v>
      </c>
      <c r="S133" s="169">
        <v>0</v>
      </c>
      <c r="T133" s="170">
        <f>S133*H133</f>
        <v>0</v>
      </c>
      <c r="AR133" s="17" t="s">
        <v>144</v>
      </c>
      <c r="AT133" s="17" t="s">
        <v>139</v>
      </c>
      <c r="AU133" s="17" t="s">
        <v>80</v>
      </c>
      <c r="AY133" s="17" t="s">
        <v>137</v>
      </c>
      <c r="BE133" s="171">
        <f>IF(N133="základní",J133,0)</f>
        <v>0</v>
      </c>
      <c r="BF133" s="171">
        <f>IF(N133="snížená",J133,0)</f>
        <v>0</v>
      </c>
      <c r="BG133" s="171">
        <f>IF(N133="zákl. přenesená",J133,0)</f>
        <v>0</v>
      </c>
      <c r="BH133" s="171">
        <f>IF(N133="sníž. přenesená",J133,0)</f>
        <v>0</v>
      </c>
      <c r="BI133" s="171">
        <f>IF(N133="nulová",J133,0)</f>
        <v>0</v>
      </c>
      <c r="BJ133" s="17" t="s">
        <v>22</v>
      </c>
      <c r="BK133" s="171">
        <f>ROUND(I133*H133,2)</f>
        <v>0</v>
      </c>
      <c r="BL133" s="17" t="s">
        <v>144</v>
      </c>
      <c r="BM133" s="17" t="s">
        <v>214</v>
      </c>
    </row>
    <row r="134" spans="2:47" s="1" customFormat="1" ht="22.5" customHeight="1">
      <c r="B134" s="34"/>
      <c r="D134" s="172" t="s">
        <v>146</v>
      </c>
      <c r="F134" s="173" t="s">
        <v>215</v>
      </c>
      <c r="I134" s="133"/>
      <c r="L134" s="34"/>
      <c r="M134" s="63"/>
      <c r="N134" s="35"/>
      <c r="O134" s="35"/>
      <c r="P134" s="35"/>
      <c r="Q134" s="35"/>
      <c r="R134" s="35"/>
      <c r="S134" s="35"/>
      <c r="T134" s="64"/>
      <c r="AT134" s="17" t="s">
        <v>146</v>
      </c>
      <c r="AU134" s="17" t="s">
        <v>80</v>
      </c>
    </row>
    <row r="135" spans="2:47" s="1" customFormat="1" ht="270" customHeight="1">
      <c r="B135" s="34"/>
      <c r="D135" s="172" t="s">
        <v>148</v>
      </c>
      <c r="F135" s="174" t="s">
        <v>210</v>
      </c>
      <c r="I135" s="133"/>
      <c r="L135" s="34"/>
      <c r="M135" s="63"/>
      <c r="N135" s="35"/>
      <c r="O135" s="35"/>
      <c r="P135" s="35"/>
      <c r="Q135" s="35"/>
      <c r="R135" s="35"/>
      <c r="S135" s="35"/>
      <c r="T135" s="64"/>
      <c r="AT135" s="17" t="s">
        <v>148</v>
      </c>
      <c r="AU135" s="17" t="s">
        <v>80</v>
      </c>
    </row>
    <row r="136" spans="2:51" s="12" customFormat="1" ht="22.5" customHeight="1">
      <c r="B136" s="183"/>
      <c r="D136" s="184" t="s">
        <v>150</v>
      </c>
      <c r="E136" s="185" t="s">
        <v>20</v>
      </c>
      <c r="F136" s="186" t="s">
        <v>216</v>
      </c>
      <c r="H136" s="187">
        <v>22.61</v>
      </c>
      <c r="I136" s="188"/>
      <c r="L136" s="183"/>
      <c r="M136" s="189"/>
      <c r="N136" s="190"/>
      <c r="O136" s="190"/>
      <c r="P136" s="190"/>
      <c r="Q136" s="190"/>
      <c r="R136" s="190"/>
      <c r="S136" s="190"/>
      <c r="T136" s="191"/>
      <c r="AT136" s="192" t="s">
        <v>150</v>
      </c>
      <c r="AU136" s="192" t="s">
        <v>80</v>
      </c>
      <c r="AV136" s="12" t="s">
        <v>80</v>
      </c>
      <c r="AW136" s="12" t="s">
        <v>36</v>
      </c>
      <c r="AX136" s="12" t="s">
        <v>22</v>
      </c>
      <c r="AY136" s="192" t="s">
        <v>137</v>
      </c>
    </row>
    <row r="137" spans="2:65" s="1" customFormat="1" ht="31.5" customHeight="1">
      <c r="B137" s="159"/>
      <c r="C137" s="160" t="s">
        <v>217</v>
      </c>
      <c r="D137" s="160" t="s">
        <v>139</v>
      </c>
      <c r="E137" s="161" t="s">
        <v>218</v>
      </c>
      <c r="F137" s="162" t="s">
        <v>219</v>
      </c>
      <c r="G137" s="163" t="s">
        <v>155</v>
      </c>
      <c r="H137" s="164">
        <v>5.383</v>
      </c>
      <c r="I137" s="165"/>
      <c r="J137" s="166">
        <f>ROUND(I137*H137,2)</f>
        <v>0</v>
      </c>
      <c r="K137" s="162" t="s">
        <v>143</v>
      </c>
      <c r="L137" s="34"/>
      <c r="M137" s="167" t="s">
        <v>20</v>
      </c>
      <c r="N137" s="168" t="s">
        <v>43</v>
      </c>
      <c r="O137" s="35"/>
      <c r="P137" s="169">
        <f>O137*H137</f>
        <v>0</v>
      </c>
      <c r="Q137" s="169">
        <v>0</v>
      </c>
      <c r="R137" s="169">
        <f>Q137*H137</f>
        <v>0</v>
      </c>
      <c r="S137" s="169">
        <v>0</v>
      </c>
      <c r="T137" s="170">
        <f>S137*H137</f>
        <v>0</v>
      </c>
      <c r="AR137" s="17" t="s">
        <v>144</v>
      </c>
      <c r="AT137" s="17" t="s">
        <v>139</v>
      </c>
      <c r="AU137" s="17" t="s">
        <v>80</v>
      </c>
      <c r="AY137" s="17" t="s">
        <v>137</v>
      </c>
      <c r="BE137" s="171">
        <f>IF(N137="základní",J137,0)</f>
        <v>0</v>
      </c>
      <c r="BF137" s="171">
        <f>IF(N137="snížená",J137,0)</f>
        <v>0</v>
      </c>
      <c r="BG137" s="171">
        <f>IF(N137="zákl. přenesená",J137,0)</f>
        <v>0</v>
      </c>
      <c r="BH137" s="171">
        <f>IF(N137="sníž. přenesená",J137,0)</f>
        <v>0</v>
      </c>
      <c r="BI137" s="171">
        <f>IF(N137="nulová",J137,0)</f>
        <v>0</v>
      </c>
      <c r="BJ137" s="17" t="s">
        <v>22</v>
      </c>
      <c r="BK137" s="171">
        <f>ROUND(I137*H137,2)</f>
        <v>0</v>
      </c>
      <c r="BL137" s="17" t="s">
        <v>144</v>
      </c>
      <c r="BM137" s="17" t="s">
        <v>220</v>
      </c>
    </row>
    <row r="138" spans="2:47" s="1" customFormat="1" ht="42" customHeight="1">
      <c r="B138" s="34"/>
      <c r="D138" s="172" t="s">
        <v>146</v>
      </c>
      <c r="F138" s="173" t="s">
        <v>221</v>
      </c>
      <c r="I138" s="133"/>
      <c r="L138" s="34"/>
      <c r="M138" s="63"/>
      <c r="N138" s="35"/>
      <c r="O138" s="35"/>
      <c r="P138" s="35"/>
      <c r="Q138" s="35"/>
      <c r="R138" s="35"/>
      <c r="S138" s="35"/>
      <c r="T138" s="64"/>
      <c r="AT138" s="17" t="s">
        <v>146</v>
      </c>
      <c r="AU138" s="17" t="s">
        <v>80</v>
      </c>
    </row>
    <row r="139" spans="2:47" s="1" customFormat="1" ht="246" customHeight="1">
      <c r="B139" s="34"/>
      <c r="D139" s="172" t="s">
        <v>148</v>
      </c>
      <c r="F139" s="174" t="s">
        <v>222</v>
      </c>
      <c r="I139" s="133"/>
      <c r="L139" s="34"/>
      <c r="M139" s="63"/>
      <c r="N139" s="35"/>
      <c r="O139" s="35"/>
      <c r="P139" s="35"/>
      <c r="Q139" s="35"/>
      <c r="R139" s="35"/>
      <c r="S139" s="35"/>
      <c r="T139" s="64"/>
      <c r="AT139" s="17" t="s">
        <v>148</v>
      </c>
      <c r="AU139" s="17" t="s">
        <v>80</v>
      </c>
    </row>
    <row r="140" spans="2:51" s="11" customFormat="1" ht="22.5" customHeight="1">
      <c r="B140" s="175"/>
      <c r="D140" s="172" t="s">
        <v>150</v>
      </c>
      <c r="E140" s="176" t="s">
        <v>20</v>
      </c>
      <c r="F140" s="177" t="s">
        <v>223</v>
      </c>
      <c r="H140" s="178" t="s">
        <v>20</v>
      </c>
      <c r="I140" s="179"/>
      <c r="L140" s="175"/>
      <c r="M140" s="180"/>
      <c r="N140" s="181"/>
      <c r="O140" s="181"/>
      <c r="P140" s="181"/>
      <c r="Q140" s="181"/>
      <c r="R140" s="181"/>
      <c r="S140" s="181"/>
      <c r="T140" s="182"/>
      <c r="AT140" s="178" t="s">
        <v>150</v>
      </c>
      <c r="AU140" s="178" t="s">
        <v>80</v>
      </c>
      <c r="AV140" s="11" t="s">
        <v>22</v>
      </c>
      <c r="AW140" s="11" t="s">
        <v>36</v>
      </c>
      <c r="AX140" s="11" t="s">
        <v>72</v>
      </c>
      <c r="AY140" s="178" t="s">
        <v>137</v>
      </c>
    </row>
    <row r="141" spans="2:51" s="11" customFormat="1" ht="22.5" customHeight="1">
      <c r="B141" s="175"/>
      <c r="D141" s="172" t="s">
        <v>150</v>
      </c>
      <c r="E141" s="176" t="s">
        <v>20</v>
      </c>
      <c r="F141" s="177" t="s">
        <v>224</v>
      </c>
      <c r="H141" s="178" t="s">
        <v>20</v>
      </c>
      <c r="I141" s="179"/>
      <c r="L141" s="175"/>
      <c r="M141" s="180"/>
      <c r="N141" s="181"/>
      <c r="O141" s="181"/>
      <c r="P141" s="181"/>
      <c r="Q141" s="181"/>
      <c r="R141" s="181"/>
      <c r="S141" s="181"/>
      <c r="T141" s="182"/>
      <c r="AT141" s="178" t="s">
        <v>150</v>
      </c>
      <c r="AU141" s="178" t="s">
        <v>80</v>
      </c>
      <c r="AV141" s="11" t="s">
        <v>22</v>
      </c>
      <c r="AW141" s="11" t="s">
        <v>36</v>
      </c>
      <c r="AX141" s="11" t="s">
        <v>72</v>
      </c>
      <c r="AY141" s="178" t="s">
        <v>137</v>
      </c>
    </row>
    <row r="142" spans="2:51" s="12" customFormat="1" ht="22.5" customHeight="1">
      <c r="B142" s="183"/>
      <c r="D142" s="184" t="s">
        <v>150</v>
      </c>
      <c r="E142" s="185" t="s">
        <v>100</v>
      </c>
      <c r="F142" s="186" t="s">
        <v>225</v>
      </c>
      <c r="H142" s="187">
        <v>5.383</v>
      </c>
      <c r="I142" s="188"/>
      <c r="L142" s="183"/>
      <c r="M142" s="189"/>
      <c r="N142" s="190"/>
      <c r="O142" s="190"/>
      <c r="P142" s="190"/>
      <c r="Q142" s="190"/>
      <c r="R142" s="190"/>
      <c r="S142" s="190"/>
      <c r="T142" s="191"/>
      <c r="AT142" s="192" t="s">
        <v>150</v>
      </c>
      <c r="AU142" s="192" t="s">
        <v>80</v>
      </c>
      <c r="AV142" s="12" t="s">
        <v>80</v>
      </c>
      <c r="AW142" s="12" t="s">
        <v>36</v>
      </c>
      <c r="AX142" s="12" t="s">
        <v>22</v>
      </c>
      <c r="AY142" s="192" t="s">
        <v>137</v>
      </c>
    </row>
    <row r="143" spans="2:65" s="1" customFormat="1" ht="22.5" customHeight="1">
      <c r="B143" s="159"/>
      <c r="C143" s="160" t="s">
        <v>226</v>
      </c>
      <c r="D143" s="160" t="s">
        <v>139</v>
      </c>
      <c r="E143" s="161" t="s">
        <v>227</v>
      </c>
      <c r="F143" s="162" t="s">
        <v>228</v>
      </c>
      <c r="G143" s="163" t="s">
        <v>142</v>
      </c>
      <c r="H143" s="164">
        <v>10</v>
      </c>
      <c r="I143" s="165"/>
      <c r="J143" s="166">
        <f>ROUND(I143*H143,2)</f>
        <v>0</v>
      </c>
      <c r="K143" s="162" t="s">
        <v>143</v>
      </c>
      <c r="L143" s="34"/>
      <c r="M143" s="167" t="s">
        <v>20</v>
      </c>
      <c r="N143" s="168" t="s">
        <v>43</v>
      </c>
      <c r="O143" s="35"/>
      <c r="P143" s="169">
        <f>O143*H143</f>
        <v>0</v>
      </c>
      <c r="Q143" s="169">
        <v>0</v>
      </c>
      <c r="R143" s="169">
        <f>Q143*H143</f>
        <v>0</v>
      </c>
      <c r="S143" s="169">
        <v>0</v>
      </c>
      <c r="T143" s="170">
        <f>S143*H143</f>
        <v>0</v>
      </c>
      <c r="AR143" s="17" t="s">
        <v>144</v>
      </c>
      <c r="AT143" s="17" t="s">
        <v>139</v>
      </c>
      <c r="AU143" s="17" t="s">
        <v>80</v>
      </c>
      <c r="AY143" s="17" t="s">
        <v>137</v>
      </c>
      <c r="BE143" s="171">
        <f>IF(N143="základní",J143,0)</f>
        <v>0</v>
      </c>
      <c r="BF143" s="171">
        <f>IF(N143="snížená",J143,0)</f>
        <v>0</v>
      </c>
      <c r="BG143" s="171">
        <f>IF(N143="zákl. přenesená",J143,0)</f>
        <v>0</v>
      </c>
      <c r="BH143" s="171">
        <f>IF(N143="sníž. přenesená",J143,0)</f>
        <v>0</v>
      </c>
      <c r="BI143" s="171">
        <f>IF(N143="nulová",J143,0)</f>
        <v>0</v>
      </c>
      <c r="BJ143" s="17" t="s">
        <v>22</v>
      </c>
      <c r="BK143" s="171">
        <f>ROUND(I143*H143,2)</f>
        <v>0</v>
      </c>
      <c r="BL143" s="17" t="s">
        <v>144</v>
      </c>
      <c r="BM143" s="17" t="s">
        <v>229</v>
      </c>
    </row>
    <row r="144" spans="2:47" s="1" customFormat="1" ht="30" customHeight="1">
      <c r="B144" s="34"/>
      <c r="D144" s="172" t="s">
        <v>146</v>
      </c>
      <c r="F144" s="173" t="s">
        <v>230</v>
      </c>
      <c r="I144" s="133"/>
      <c r="L144" s="34"/>
      <c r="M144" s="63"/>
      <c r="N144" s="35"/>
      <c r="O144" s="35"/>
      <c r="P144" s="35"/>
      <c r="Q144" s="35"/>
      <c r="R144" s="35"/>
      <c r="S144" s="35"/>
      <c r="T144" s="64"/>
      <c r="AT144" s="17" t="s">
        <v>146</v>
      </c>
      <c r="AU144" s="17" t="s">
        <v>80</v>
      </c>
    </row>
    <row r="145" spans="2:47" s="1" customFormat="1" ht="114" customHeight="1">
      <c r="B145" s="34"/>
      <c r="D145" s="172" t="s">
        <v>148</v>
      </c>
      <c r="F145" s="174" t="s">
        <v>231</v>
      </c>
      <c r="I145" s="133"/>
      <c r="L145" s="34"/>
      <c r="M145" s="63"/>
      <c r="N145" s="35"/>
      <c r="O145" s="35"/>
      <c r="P145" s="35"/>
      <c r="Q145" s="35"/>
      <c r="R145" s="35"/>
      <c r="S145" s="35"/>
      <c r="T145" s="64"/>
      <c r="AT145" s="17" t="s">
        <v>148</v>
      </c>
      <c r="AU145" s="17" t="s">
        <v>80</v>
      </c>
    </row>
    <row r="146" spans="2:51" s="11" customFormat="1" ht="22.5" customHeight="1">
      <c r="B146" s="175"/>
      <c r="D146" s="172" t="s">
        <v>150</v>
      </c>
      <c r="E146" s="176" t="s">
        <v>20</v>
      </c>
      <c r="F146" s="177" t="s">
        <v>232</v>
      </c>
      <c r="H146" s="178" t="s">
        <v>20</v>
      </c>
      <c r="I146" s="179"/>
      <c r="L146" s="175"/>
      <c r="M146" s="180"/>
      <c r="N146" s="181"/>
      <c r="O146" s="181"/>
      <c r="P146" s="181"/>
      <c r="Q146" s="181"/>
      <c r="R146" s="181"/>
      <c r="S146" s="181"/>
      <c r="T146" s="182"/>
      <c r="AT146" s="178" t="s">
        <v>150</v>
      </c>
      <c r="AU146" s="178" t="s">
        <v>80</v>
      </c>
      <c r="AV146" s="11" t="s">
        <v>22</v>
      </c>
      <c r="AW146" s="11" t="s">
        <v>36</v>
      </c>
      <c r="AX146" s="11" t="s">
        <v>72</v>
      </c>
      <c r="AY146" s="178" t="s">
        <v>137</v>
      </c>
    </row>
    <row r="147" spans="2:51" s="12" customFormat="1" ht="22.5" customHeight="1">
      <c r="B147" s="183"/>
      <c r="D147" s="184" t="s">
        <v>150</v>
      </c>
      <c r="E147" s="185" t="s">
        <v>20</v>
      </c>
      <c r="F147" s="186" t="s">
        <v>233</v>
      </c>
      <c r="H147" s="187">
        <v>10</v>
      </c>
      <c r="I147" s="188"/>
      <c r="L147" s="183"/>
      <c r="M147" s="189"/>
      <c r="N147" s="190"/>
      <c r="O147" s="190"/>
      <c r="P147" s="190"/>
      <c r="Q147" s="190"/>
      <c r="R147" s="190"/>
      <c r="S147" s="190"/>
      <c r="T147" s="191"/>
      <c r="AT147" s="192" t="s">
        <v>150</v>
      </c>
      <c r="AU147" s="192" t="s">
        <v>80</v>
      </c>
      <c r="AV147" s="12" t="s">
        <v>80</v>
      </c>
      <c r="AW147" s="12" t="s">
        <v>36</v>
      </c>
      <c r="AX147" s="12" t="s">
        <v>22</v>
      </c>
      <c r="AY147" s="192" t="s">
        <v>137</v>
      </c>
    </row>
    <row r="148" spans="2:65" s="1" customFormat="1" ht="22.5" customHeight="1">
      <c r="B148" s="159"/>
      <c r="C148" s="204" t="s">
        <v>234</v>
      </c>
      <c r="D148" s="204" t="s">
        <v>235</v>
      </c>
      <c r="E148" s="205" t="s">
        <v>236</v>
      </c>
      <c r="F148" s="206" t="s">
        <v>237</v>
      </c>
      <c r="G148" s="207" t="s">
        <v>238</v>
      </c>
      <c r="H148" s="208">
        <v>0.15</v>
      </c>
      <c r="I148" s="209"/>
      <c r="J148" s="210">
        <f>ROUND(I148*H148,2)</f>
        <v>0</v>
      </c>
      <c r="K148" s="206" t="s">
        <v>143</v>
      </c>
      <c r="L148" s="211"/>
      <c r="M148" s="212" t="s">
        <v>20</v>
      </c>
      <c r="N148" s="213" t="s">
        <v>43</v>
      </c>
      <c r="O148" s="35"/>
      <c r="P148" s="169">
        <f>O148*H148</f>
        <v>0</v>
      </c>
      <c r="Q148" s="169">
        <v>0.001</v>
      </c>
      <c r="R148" s="169">
        <f>Q148*H148</f>
        <v>0.00015</v>
      </c>
      <c r="S148" s="169">
        <v>0</v>
      </c>
      <c r="T148" s="170">
        <f>S148*H148</f>
        <v>0</v>
      </c>
      <c r="AR148" s="17" t="s">
        <v>198</v>
      </c>
      <c r="AT148" s="17" t="s">
        <v>235</v>
      </c>
      <c r="AU148" s="17" t="s">
        <v>80</v>
      </c>
      <c r="AY148" s="17" t="s">
        <v>137</v>
      </c>
      <c r="BE148" s="171">
        <f>IF(N148="základní",J148,0)</f>
        <v>0</v>
      </c>
      <c r="BF148" s="171">
        <f>IF(N148="snížená",J148,0)</f>
        <v>0</v>
      </c>
      <c r="BG148" s="171">
        <f>IF(N148="zákl. přenesená",J148,0)</f>
        <v>0</v>
      </c>
      <c r="BH148" s="171">
        <f>IF(N148="sníž. přenesená",J148,0)</f>
        <v>0</v>
      </c>
      <c r="BI148" s="171">
        <f>IF(N148="nulová",J148,0)</f>
        <v>0</v>
      </c>
      <c r="BJ148" s="17" t="s">
        <v>22</v>
      </c>
      <c r="BK148" s="171">
        <f>ROUND(I148*H148,2)</f>
        <v>0</v>
      </c>
      <c r="BL148" s="17" t="s">
        <v>144</v>
      </c>
      <c r="BM148" s="17" t="s">
        <v>239</v>
      </c>
    </row>
    <row r="149" spans="2:47" s="1" customFormat="1" ht="22.5" customHeight="1">
      <c r="B149" s="34"/>
      <c r="D149" s="172" t="s">
        <v>146</v>
      </c>
      <c r="F149" s="173" t="s">
        <v>240</v>
      </c>
      <c r="I149" s="133"/>
      <c r="L149" s="34"/>
      <c r="M149" s="63"/>
      <c r="N149" s="35"/>
      <c r="O149" s="35"/>
      <c r="P149" s="35"/>
      <c r="Q149" s="35"/>
      <c r="R149" s="35"/>
      <c r="S149" s="35"/>
      <c r="T149" s="64"/>
      <c r="AT149" s="17" t="s">
        <v>146</v>
      </c>
      <c r="AU149" s="17" t="s">
        <v>80</v>
      </c>
    </row>
    <row r="150" spans="2:51" s="12" customFormat="1" ht="22.5" customHeight="1">
      <c r="B150" s="183"/>
      <c r="D150" s="172" t="s">
        <v>150</v>
      </c>
      <c r="F150" s="193" t="s">
        <v>241</v>
      </c>
      <c r="H150" s="194">
        <v>0.15</v>
      </c>
      <c r="I150" s="188"/>
      <c r="L150" s="183"/>
      <c r="M150" s="189"/>
      <c r="N150" s="190"/>
      <c r="O150" s="190"/>
      <c r="P150" s="190"/>
      <c r="Q150" s="190"/>
      <c r="R150" s="190"/>
      <c r="S150" s="190"/>
      <c r="T150" s="191"/>
      <c r="AT150" s="192" t="s">
        <v>150</v>
      </c>
      <c r="AU150" s="192" t="s">
        <v>80</v>
      </c>
      <c r="AV150" s="12" t="s">
        <v>80</v>
      </c>
      <c r="AW150" s="12" t="s">
        <v>4</v>
      </c>
      <c r="AX150" s="12" t="s">
        <v>22</v>
      </c>
      <c r="AY150" s="192" t="s">
        <v>137</v>
      </c>
    </row>
    <row r="151" spans="2:63" s="10" customFormat="1" ht="29.25" customHeight="1">
      <c r="B151" s="145"/>
      <c r="D151" s="156" t="s">
        <v>71</v>
      </c>
      <c r="E151" s="157" t="s">
        <v>80</v>
      </c>
      <c r="F151" s="157" t="s">
        <v>242</v>
      </c>
      <c r="I151" s="148"/>
      <c r="J151" s="158">
        <f>BK151</f>
        <v>0</v>
      </c>
      <c r="L151" s="145"/>
      <c r="M151" s="150"/>
      <c r="N151" s="151"/>
      <c r="O151" s="151"/>
      <c r="P151" s="152">
        <f>SUM(P152:P177)</f>
        <v>0</v>
      </c>
      <c r="Q151" s="151"/>
      <c r="R151" s="152">
        <f>SUM(R152:R177)</f>
        <v>22.7853871</v>
      </c>
      <c r="S151" s="151"/>
      <c r="T151" s="153">
        <f>SUM(T152:T177)</f>
        <v>0</v>
      </c>
      <c r="AR151" s="146" t="s">
        <v>22</v>
      </c>
      <c r="AT151" s="154" t="s">
        <v>71</v>
      </c>
      <c r="AU151" s="154" t="s">
        <v>22</v>
      </c>
      <c r="AY151" s="146" t="s">
        <v>137</v>
      </c>
      <c r="BK151" s="155">
        <f>SUM(BK152:BK177)</f>
        <v>0</v>
      </c>
    </row>
    <row r="152" spans="2:65" s="1" customFormat="1" ht="22.5" customHeight="1">
      <c r="B152" s="159"/>
      <c r="C152" s="160" t="s">
        <v>243</v>
      </c>
      <c r="D152" s="160" t="s">
        <v>139</v>
      </c>
      <c r="E152" s="161" t="s">
        <v>244</v>
      </c>
      <c r="F152" s="162" t="s">
        <v>245</v>
      </c>
      <c r="G152" s="163" t="s">
        <v>155</v>
      </c>
      <c r="H152" s="164">
        <v>8.99</v>
      </c>
      <c r="I152" s="165"/>
      <c r="J152" s="166">
        <f>ROUND(I152*H152,2)</f>
        <v>0</v>
      </c>
      <c r="K152" s="162" t="s">
        <v>143</v>
      </c>
      <c r="L152" s="34"/>
      <c r="M152" s="167" t="s">
        <v>20</v>
      </c>
      <c r="N152" s="168" t="s">
        <v>43</v>
      </c>
      <c r="O152" s="35"/>
      <c r="P152" s="169">
        <f>O152*H152</f>
        <v>0</v>
      </c>
      <c r="Q152" s="169">
        <v>2.52625</v>
      </c>
      <c r="R152" s="169">
        <f>Q152*H152</f>
        <v>22.7109875</v>
      </c>
      <c r="S152" s="169">
        <v>0</v>
      </c>
      <c r="T152" s="170">
        <f>S152*H152</f>
        <v>0</v>
      </c>
      <c r="AR152" s="17" t="s">
        <v>144</v>
      </c>
      <c r="AT152" s="17" t="s">
        <v>139</v>
      </c>
      <c r="AU152" s="17" t="s">
        <v>80</v>
      </c>
      <c r="AY152" s="17" t="s">
        <v>137</v>
      </c>
      <c r="BE152" s="171">
        <f>IF(N152="základní",J152,0)</f>
        <v>0</v>
      </c>
      <c r="BF152" s="171">
        <f>IF(N152="snížená",J152,0)</f>
        <v>0</v>
      </c>
      <c r="BG152" s="171">
        <f>IF(N152="zákl. přenesená",J152,0)</f>
        <v>0</v>
      </c>
      <c r="BH152" s="171">
        <f>IF(N152="sníž. přenesená",J152,0)</f>
        <v>0</v>
      </c>
      <c r="BI152" s="171">
        <f>IF(N152="nulová",J152,0)</f>
        <v>0</v>
      </c>
      <c r="BJ152" s="17" t="s">
        <v>22</v>
      </c>
      <c r="BK152" s="171">
        <f>ROUND(I152*H152,2)</f>
        <v>0</v>
      </c>
      <c r="BL152" s="17" t="s">
        <v>144</v>
      </c>
      <c r="BM152" s="17" t="s">
        <v>246</v>
      </c>
    </row>
    <row r="153" spans="2:47" s="1" customFormat="1" ht="30" customHeight="1">
      <c r="B153" s="34"/>
      <c r="D153" s="172" t="s">
        <v>146</v>
      </c>
      <c r="F153" s="173" t="s">
        <v>247</v>
      </c>
      <c r="I153" s="133"/>
      <c r="L153" s="34"/>
      <c r="M153" s="63"/>
      <c r="N153" s="35"/>
      <c r="O153" s="35"/>
      <c r="P153" s="35"/>
      <c r="Q153" s="35"/>
      <c r="R153" s="35"/>
      <c r="S153" s="35"/>
      <c r="T153" s="64"/>
      <c r="AT153" s="17" t="s">
        <v>146</v>
      </c>
      <c r="AU153" s="17" t="s">
        <v>80</v>
      </c>
    </row>
    <row r="154" spans="2:47" s="1" customFormat="1" ht="102" customHeight="1">
      <c r="B154" s="34"/>
      <c r="D154" s="172" t="s">
        <v>148</v>
      </c>
      <c r="F154" s="174" t="s">
        <v>248</v>
      </c>
      <c r="I154" s="133"/>
      <c r="L154" s="34"/>
      <c r="M154" s="63"/>
      <c r="N154" s="35"/>
      <c r="O154" s="35"/>
      <c r="P154" s="35"/>
      <c r="Q154" s="35"/>
      <c r="R154" s="35"/>
      <c r="S154" s="35"/>
      <c r="T154" s="64"/>
      <c r="AT154" s="17" t="s">
        <v>148</v>
      </c>
      <c r="AU154" s="17" t="s">
        <v>80</v>
      </c>
    </row>
    <row r="155" spans="2:51" s="11" customFormat="1" ht="22.5" customHeight="1">
      <c r="B155" s="175"/>
      <c r="D155" s="172" t="s">
        <v>150</v>
      </c>
      <c r="E155" s="176" t="s">
        <v>20</v>
      </c>
      <c r="F155" s="177" t="s">
        <v>249</v>
      </c>
      <c r="H155" s="178" t="s">
        <v>20</v>
      </c>
      <c r="I155" s="179"/>
      <c r="L155" s="175"/>
      <c r="M155" s="180"/>
      <c r="N155" s="181"/>
      <c r="O155" s="181"/>
      <c r="P155" s="181"/>
      <c r="Q155" s="181"/>
      <c r="R155" s="181"/>
      <c r="S155" s="181"/>
      <c r="T155" s="182"/>
      <c r="AT155" s="178" t="s">
        <v>150</v>
      </c>
      <c r="AU155" s="178" t="s">
        <v>80</v>
      </c>
      <c r="AV155" s="11" t="s">
        <v>22</v>
      </c>
      <c r="AW155" s="11" t="s">
        <v>36</v>
      </c>
      <c r="AX155" s="11" t="s">
        <v>72</v>
      </c>
      <c r="AY155" s="178" t="s">
        <v>137</v>
      </c>
    </row>
    <row r="156" spans="2:51" s="12" customFormat="1" ht="22.5" customHeight="1">
      <c r="B156" s="183"/>
      <c r="D156" s="172" t="s">
        <v>150</v>
      </c>
      <c r="E156" s="192" t="s">
        <v>20</v>
      </c>
      <c r="F156" s="193" t="s">
        <v>250</v>
      </c>
      <c r="H156" s="194">
        <v>0.778</v>
      </c>
      <c r="I156" s="188"/>
      <c r="L156" s="183"/>
      <c r="M156" s="189"/>
      <c r="N156" s="190"/>
      <c r="O156" s="190"/>
      <c r="P156" s="190"/>
      <c r="Q156" s="190"/>
      <c r="R156" s="190"/>
      <c r="S156" s="190"/>
      <c r="T156" s="191"/>
      <c r="AT156" s="192" t="s">
        <v>150</v>
      </c>
      <c r="AU156" s="192" t="s">
        <v>80</v>
      </c>
      <c r="AV156" s="12" t="s">
        <v>80</v>
      </c>
      <c r="AW156" s="12" t="s">
        <v>36</v>
      </c>
      <c r="AX156" s="12" t="s">
        <v>72</v>
      </c>
      <c r="AY156" s="192" t="s">
        <v>137</v>
      </c>
    </row>
    <row r="157" spans="2:51" s="11" customFormat="1" ht="22.5" customHeight="1">
      <c r="B157" s="175"/>
      <c r="D157" s="172" t="s">
        <v>150</v>
      </c>
      <c r="E157" s="176" t="s">
        <v>20</v>
      </c>
      <c r="F157" s="177" t="s">
        <v>251</v>
      </c>
      <c r="H157" s="178" t="s">
        <v>20</v>
      </c>
      <c r="I157" s="179"/>
      <c r="L157" s="175"/>
      <c r="M157" s="180"/>
      <c r="N157" s="181"/>
      <c r="O157" s="181"/>
      <c r="P157" s="181"/>
      <c r="Q157" s="181"/>
      <c r="R157" s="181"/>
      <c r="S157" s="181"/>
      <c r="T157" s="182"/>
      <c r="AT157" s="178" t="s">
        <v>150</v>
      </c>
      <c r="AU157" s="178" t="s">
        <v>80</v>
      </c>
      <c r="AV157" s="11" t="s">
        <v>22</v>
      </c>
      <c r="AW157" s="11" t="s">
        <v>36</v>
      </c>
      <c r="AX157" s="11" t="s">
        <v>72</v>
      </c>
      <c r="AY157" s="178" t="s">
        <v>137</v>
      </c>
    </row>
    <row r="158" spans="2:51" s="12" customFormat="1" ht="22.5" customHeight="1">
      <c r="B158" s="183"/>
      <c r="D158" s="172" t="s">
        <v>150</v>
      </c>
      <c r="E158" s="192" t="s">
        <v>20</v>
      </c>
      <c r="F158" s="193" t="s">
        <v>252</v>
      </c>
      <c r="H158" s="194">
        <v>0.969</v>
      </c>
      <c r="I158" s="188"/>
      <c r="L158" s="183"/>
      <c r="M158" s="189"/>
      <c r="N158" s="190"/>
      <c r="O158" s="190"/>
      <c r="P158" s="190"/>
      <c r="Q158" s="190"/>
      <c r="R158" s="190"/>
      <c r="S158" s="190"/>
      <c r="T158" s="191"/>
      <c r="AT158" s="192" t="s">
        <v>150</v>
      </c>
      <c r="AU158" s="192" t="s">
        <v>80</v>
      </c>
      <c r="AV158" s="12" t="s">
        <v>80</v>
      </c>
      <c r="AW158" s="12" t="s">
        <v>36</v>
      </c>
      <c r="AX158" s="12" t="s">
        <v>72</v>
      </c>
      <c r="AY158" s="192" t="s">
        <v>137</v>
      </c>
    </row>
    <row r="159" spans="2:51" s="11" customFormat="1" ht="22.5" customHeight="1">
      <c r="B159" s="175"/>
      <c r="D159" s="172" t="s">
        <v>150</v>
      </c>
      <c r="E159" s="176" t="s">
        <v>20</v>
      </c>
      <c r="F159" s="177" t="s">
        <v>253</v>
      </c>
      <c r="H159" s="178" t="s">
        <v>20</v>
      </c>
      <c r="I159" s="179"/>
      <c r="L159" s="175"/>
      <c r="M159" s="180"/>
      <c r="N159" s="181"/>
      <c r="O159" s="181"/>
      <c r="P159" s="181"/>
      <c r="Q159" s="181"/>
      <c r="R159" s="181"/>
      <c r="S159" s="181"/>
      <c r="T159" s="182"/>
      <c r="AT159" s="178" t="s">
        <v>150</v>
      </c>
      <c r="AU159" s="178" t="s">
        <v>80</v>
      </c>
      <c r="AV159" s="11" t="s">
        <v>22</v>
      </c>
      <c r="AW159" s="11" t="s">
        <v>36</v>
      </c>
      <c r="AX159" s="11" t="s">
        <v>72</v>
      </c>
      <c r="AY159" s="178" t="s">
        <v>137</v>
      </c>
    </row>
    <row r="160" spans="2:51" s="12" customFormat="1" ht="22.5" customHeight="1">
      <c r="B160" s="183"/>
      <c r="D160" s="172" t="s">
        <v>150</v>
      </c>
      <c r="E160" s="192" t="s">
        <v>20</v>
      </c>
      <c r="F160" s="193" t="s">
        <v>254</v>
      </c>
      <c r="H160" s="194">
        <v>5.958</v>
      </c>
      <c r="I160" s="188"/>
      <c r="L160" s="183"/>
      <c r="M160" s="189"/>
      <c r="N160" s="190"/>
      <c r="O160" s="190"/>
      <c r="P160" s="190"/>
      <c r="Q160" s="190"/>
      <c r="R160" s="190"/>
      <c r="S160" s="190"/>
      <c r="T160" s="191"/>
      <c r="AT160" s="192" t="s">
        <v>150</v>
      </c>
      <c r="AU160" s="192" t="s">
        <v>80</v>
      </c>
      <c r="AV160" s="12" t="s">
        <v>80</v>
      </c>
      <c r="AW160" s="12" t="s">
        <v>36</v>
      </c>
      <c r="AX160" s="12" t="s">
        <v>72</v>
      </c>
      <c r="AY160" s="192" t="s">
        <v>137</v>
      </c>
    </row>
    <row r="161" spans="2:51" s="11" customFormat="1" ht="22.5" customHeight="1">
      <c r="B161" s="175"/>
      <c r="D161" s="172" t="s">
        <v>150</v>
      </c>
      <c r="E161" s="176" t="s">
        <v>20</v>
      </c>
      <c r="F161" s="177" t="s">
        <v>255</v>
      </c>
      <c r="H161" s="178" t="s">
        <v>20</v>
      </c>
      <c r="I161" s="179"/>
      <c r="L161" s="175"/>
      <c r="M161" s="180"/>
      <c r="N161" s="181"/>
      <c r="O161" s="181"/>
      <c r="P161" s="181"/>
      <c r="Q161" s="181"/>
      <c r="R161" s="181"/>
      <c r="S161" s="181"/>
      <c r="T161" s="182"/>
      <c r="AT161" s="178" t="s">
        <v>150</v>
      </c>
      <c r="AU161" s="178" t="s">
        <v>80</v>
      </c>
      <c r="AV161" s="11" t="s">
        <v>22</v>
      </c>
      <c r="AW161" s="11" t="s">
        <v>36</v>
      </c>
      <c r="AX161" s="11" t="s">
        <v>72</v>
      </c>
      <c r="AY161" s="178" t="s">
        <v>137</v>
      </c>
    </row>
    <row r="162" spans="2:51" s="12" customFormat="1" ht="22.5" customHeight="1">
      <c r="B162" s="183"/>
      <c r="D162" s="172" t="s">
        <v>150</v>
      </c>
      <c r="E162" s="192" t="s">
        <v>20</v>
      </c>
      <c r="F162" s="193" t="s">
        <v>256</v>
      </c>
      <c r="H162" s="194">
        <v>1.285</v>
      </c>
      <c r="I162" s="188"/>
      <c r="L162" s="183"/>
      <c r="M162" s="189"/>
      <c r="N162" s="190"/>
      <c r="O162" s="190"/>
      <c r="P162" s="190"/>
      <c r="Q162" s="190"/>
      <c r="R162" s="190"/>
      <c r="S162" s="190"/>
      <c r="T162" s="191"/>
      <c r="AT162" s="192" t="s">
        <v>150</v>
      </c>
      <c r="AU162" s="192" t="s">
        <v>80</v>
      </c>
      <c r="AV162" s="12" t="s">
        <v>80</v>
      </c>
      <c r="AW162" s="12" t="s">
        <v>36</v>
      </c>
      <c r="AX162" s="12" t="s">
        <v>72</v>
      </c>
      <c r="AY162" s="192" t="s">
        <v>137</v>
      </c>
    </row>
    <row r="163" spans="2:51" s="13" customFormat="1" ht="22.5" customHeight="1">
      <c r="B163" s="195"/>
      <c r="D163" s="184" t="s">
        <v>150</v>
      </c>
      <c r="E163" s="214" t="s">
        <v>20</v>
      </c>
      <c r="F163" s="215" t="s">
        <v>166</v>
      </c>
      <c r="H163" s="216">
        <v>8.99</v>
      </c>
      <c r="I163" s="199"/>
      <c r="L163" s="195"/>
      <c r="M163" s="200"/>
      <c r="N163" s="201"/>
      <c r="O163" s="201"/>
      <c r="P163" s="201"/>
      <c r="Q163" s="201"/>
      <c r="R163" s="201"/>
      <c r="S163" s="201"/>
      <c r="T163" s="202"/>
      <c r="AT163" s="203" t="s">
        <v>150</v>
      </c>
      <c r="AU163" s="203" t="s">
        <v>80</v>
      </c>
      <c r="AV163" s="13" t="s">
        <v>144</v>
      </c>
      <c r="AW163" s="13" t="s">
        <v>36</v>
      </c>
      <c r="AX163" s="13" t="s">
        <v>22</v>
      </c>
      <c r="AY163" s="203" t="s">
        <v>137</v>
      </c>
    </row>
    <row r="164" spans="2:65" s="1" customFormat="1" ht="22.5" customHeight="1">
      <c r="B164" s="159"/>
      <c r="C164" s="160" t="s">
        <v>8</v>
      </c>
      <c r="D164" s="160" t="s">
        <v>139</v>
      </c>
      <c r="E164" s="161" t="s">
        <v>257</v>
      </c>
      <c r="F164" s="162" t="s">
        <v>258</v>
      </c>
      <c r="G164" s="163" t="s">
        <v>142</v>
      </c>
      <c r="H164" s="164">
        <v>50.27</v>
      </c>
      <c r="I164" s="165"/>
      <c r="J164" s="166">
        <f>ROUND(I164*H164,2)</f>
        <v>0</v>
      </c>
      <c r="K164" s="162" t="s">
        <v>143</v>
      </c>
      <c r="L164" s="34"/>
      <c r="M164" s="167" t="s">
        <v>20</v>
      </c>
      <c r="N164" s="168" t="s">
        <v>43</v>
      </c>
      <c r="O164" s="35"/>
      <c r="P164" s="169">
        <f>O164*H164</f>
        <v>0</v>
      </c>
      <c r="Q164" s="169">
        <v>0.00144</v>
      </c>
      <c r="R164" s="169">
        <f>Q164*H164</f>
        <v>0.0723888</v>
      </c>
      <c r="S164" s="169">
        <v>0</v>
      </c>
      <c r="T164" s="170">
        <f>S164*H164</f>
        <v>0</v>
      </c>
      <c r="AR164" s="17" t="s">
        <v>144</v>
      </c>
      <c r="AT164" s="17" t="s">
        <v>139</v>
      </c>
      <c r="AU164" s="17" t="s">
        <v>80</v>
      </c>
      <c r="AY164" s="17" t="s">
        <v>137</v>
      </c>
      <c r="BE164" s="171">
        <f>IF(N164="základní",J164,0)</f>
        <v>0</v>
      </c>
      <c r="BF164" s="171">
        <f>IF(N164="snížená",J164,0)</f>
        <v>0</v>
      </c>
      <c r="BG164" s="171">
        <f>IF(N164="zákl. přenesená",J164,0)</f>
        <v>0</v>
      </c>
      <c r="BH164" s="171">
        <f>IF(N164="sníž. přenesená",J164,0)</f>
        <v>0</v>
      </c>
      <c r="BI164" s="171">
        <f>IF(N164="nulová",J164,0)</f>
        <v>0</v>
      </c>
      <c r="BJ164" s="17" t="s">
        <v>22</v>
      </c>
      <c r="BK164" s="171">
        <f>ROUND(I164*H164,2)</f>
        <v>0</v>
      </c>
      <c r="BL164" s="17" t="s">
        <v>144</v>
      </c>
      <c r="BM164" s="17" t="s">
        <v>259</v>
      </c>
    </row>
    <row r="165" spans="2:47" s="1" customFormat="1" ht="22.5" customHeight="1">
      <c r="B165" s="34"/>
      <c r="D165" s="172" t="s">
        <v>146</v>
      </c>
      <c r="F165" s="173" t="s">
        <v>260</v>
      </c>
      <c r="I165" s="133"/>
      <c r="L165" s="34"/>
      <c r="M165" s="63"/>
      <c r="N165" s="35"/>
      <c r="O165" s="35"/>
      <c r="P165" s="35"/>
      <c r="Q165" s="35"/>
      <c r="R165" s="35"/>
      <c r="S165" s="35"/>
      <c r="T165" s="64"/>
      <c r="AT165" s="17" t="s">
        <v>146</v>
      </c>
      <c r="AU165" s="17" t="s">
        <v>80</v>
      </c>
    </row>
    <row r="166" spans="2:47" s="1" customFormat="1" ht="102" customHeight="1">
      <c r="B166" s="34"/>
      <c r="D166" s="172" t="s">
        <v>148</v>
      </c>
      <c r="F166" s="174" t="s">
        <v>261</v>
      </c>
      <c r="I166" s="133"/>
      <c r="L166" s="34"/>
      <c r="M166" s="63"/>
      <c r="N166" s="35"/>
      <c r="O166" s="35"/>
      <c r="P166" s="35"/>
      <c r="Q166" s="35"/>
      <c r="R166" s="35"/>
      <c r="S166" s="35"/>
      <c r="T166" s="64"/>
      <c r="AT166" s="17" t="s">
        <v>148</v>
      </c>
      <c r="AU166" s="17" t="s">
        <v>80</v>
      </c>
    </row>
    <row r="167" spans="2:51" s="11" customFormat="1" ht="22.5" customHeight="1">
      <c r="B167" s="175"/>
      <c r="D167" s="172" t="s">
        <v>150</v>
      </c>
      <c r="E167" s="176" t="s">
        <v>20</v>
      </c>
      <c r="F167" s="177" t="s">
        <v>262</v>
      </c>
      <c r="H167" s="178" t="s">
        <v>20</v>
      </c>
      <c r="I167" s="179"/>
      <c r="L167" s="175"/>
      <c r="M167" s="180"/>
      <c r="N167" s="181"/>
      <c r="O167" s="181"/>
      <c r="P167" s="181"/>
      <c r="Q167" s="181"/>
      <c r="R167" s="181"/>
      <c r="S167" s="181"/>
      <c r="T167" s="182"/>
      <c r="AT167" s="178" t="s">
        <v>150</v>
      </c>
      <c r="AU167" s="178" t="s">
        <v>80</v>
      </c>
      <c r="AV167" s="11" t="s">
        <v>22</v>
      </c>
      <c r="AW167" s="11" t="s">
        <v>36</v>
      </c>
      <c r="AX167" s="11" t="s">
        <v>72</v>
      </c>
      <c r="AY167" s="178" t="s">
        <v>137</v>
      </c>
    </row>
    <row r="168" spans="2:51" s="12" customFormat="1" ht="22.5" customHeight="1">
      <c r="B168" s="183"/>
      <c r="D168" s="172" t="s">
        <v>150</v>
      </c>
      <c r="E168" s="192" t="s">
        <v>20</v>
      </c>
      <c r="F168" s="193" t="s">
        <v>263</v>
      </c>
      <c r="H168" s="194">
        <v>32.614</v>
      </c>
      <c r="I168" s="188"/>
      <c r="L168" s="183"/>
      <c r="M168" s="189"/>
      <c r="N168" s="190"/>
      <c r="O168" s="190"/>
      <c r="P168" s="190"/>
      <c r="Q168" s="190"/>
      <c r="R168" s="190"/>
      <c r="S168" s="190"/>
      <c r="T168" s="191"/>
      <c r="AT168" s="192" t="s">
        <v>150</v>
      </c>
      <c r="AU168" s="192" t="s">
        <v>80</v>
      </c>
      <c r="AV168" s="12" t="s">
        <v>80</v>
      </c>
      <c r="AW168" s="12" t="s">
        <v>36</v>
      </c>
      <c r="AX168" s="12" t="s">
        <v>72</v>
      </c>
      <c r="AY168" s="192" t="s">
        <v>137</v>
      </c>
    </row>
    <row r="169" spans="2:51" s="11" customFormat="1" ht="22.5" customHeight="1">
      <c r="B169" s="175"/>
      <c r="D169" s="172" t="s">
        <v>150</v>
      </c>
      <c r="E169" s="176" t="s">
        <v>20</v>
      </c>
      <c r="F169" s="177" t="s">
        <v>264</v>
      </c>
      <c r="H169" s="178" t="s">
        <v>20</v>
      </c>
      <c r="I169" s="179"/>
      <c r="L169" s="175"/>
      <c r="M169" s="180"/>
      <c r="N169" s="181"/>
      <c r="O169" s="181"/>
      <c r="P169" s="181"/>
      <c r="Q169" s="181"/>
      <c r="R169" s="181"/>
      <c r="S169" s="181"/>
      <c r="T169" s="182"/>
      <c r="AT169" s="178" t="s">
        <v>150</v>
      </c>
      <c r="AU169" s="178" t="s">
        <v>80</v>
      </c>
      <c r="AV169" s="11" t="s">
        <v>22</v>
      </c>
      <c r="AW169" s="11" t="s">
        <v>36</v>
      </c>
      <c r="AX169" s="11" t="s">
        <v>72</v>
      </c>
      <c r="AY169" s="178" t="s">
        <v>137</v>
      </c>
    </row>
    <row r="170" spans="2:51" s="12" customFormat="1" ht="22.5" customHeight="1">
      <c r="B170" s="183"/>
      <c r="D170" s="172" t="s">
        <v>150</v>
      </c>
      <c r="E170" s="192" t="s">
        <v>20</v>
      </c>
      <c r="F170" s="193" t="s">
        <v>265</v>
      </c>
      <c r="H170" s="194">
        <v>3.456</v>
      </c>
      <c r="I170" s="188"/>
      <c r="L170" s="183"/>
      <c r="M170" s="189"/>
      <c r="N170" s="190"/>
      <c r="O170" s="190"/>
      <c r="P170" s="190"/>
      <c r="Q170" s="190"/>
      <c r="R170" s="190"/>
      <c r="S170" s="190"/>
      <c r="T170" s="191"/>
      <c r="AT170" s="192" t="s">
        <v>150</v>
      </c>
      <c r="AU170" s="192" t="s">
        <v>80</v>
      </c>
      <c r="AV170" s="12" t="s">
        <v>80</v>
      </c>
      <c r="AW170" s="12" t="s">
        <v>36</v>
      </c>
      <c r="AX170" s="12" t="s">
        <v>72</v>
      </c>
      <c r="AY170" s="192" t="s">
        <v>137</v>
      </c>
    </row>
    <row r="171" spans="2:51" s="11" customFormat="1" ht="22.5" customHeight="1">
      <c r="B171" s="175"/>
      <c r="D171" s="172" t="s">
        <v>150</v>
      </c>
      <c r="E171" s="176" t="s">
        <v>20</v>
      </c>
      <c r="F171" s="177" t="s">
        <v>266</v>
      </c>
      <c r="H171" s="178" t="s">
        <v>20</v>
      </c>
      <c r="I171" s="179"/>
      <c r="L171" s="175"/>
      <c r="M171" s="180"/>
      <c r="N171" s="181"/>
      <c r="O171" s="181"/>
      <c r="P171" s="181"/>
      <c r="Q171" s="181"/>
      <c r="R171" s="181"/>
      <c r="S171" s="181"/>
      <c r="T171" s="182"/>
      <c r="AT171" s="178" t="s">
        <v>150</v>
      </c>
      <c r="AU171" s="178" t="s">
        <v>80</v>
      </c>
      <c r="AV171" s="11" t="s">
        <v>22</v>
      </c>
      <c r="AW171" s="11" t="s">
        <v>36</v>
      </c>
      <c r="AX171" s="11" t="s">
        <v>72</v>
      </c>
      <c r="AY171" s="178" t="s">
        <v>137</v>
      </c>
    </row>
    <row r="172" spans="2:51" s="12" customFormat="1" ht="22.5" customHeight="1">
      <c r="B172" s="183"/>
      <c r="D172" s="172" t="s">
        <v>150</v>
      </c>
      <c r="E172" s="192" t="s">
        <v>20</v>
      </c>
      <c r="F172" s="193" t="s">
        <v>267</v>
      </c>
      <c r="H172" s="194">
        <v>14.2</v>
      </c>
      <c r="I172" s="188"/>
      <c r="L172" s="183"/>
      <c r="M172" s="189"/>
      <c r="N172" s="190"/>
      <c r="O172" s="190"/>
      <c r="P172" s="190"/>
      <c r="Q172" s="190"/>
      <c r="R172" s="190"/>
      <c r="S172" s="190"/>
      <c r="T172" s="191"/>
      <c r="AT172" s="192" t="s">
        <v>150</v>
      </c>
      <c r="AU172" s="192" t="s">
        <v>80</v>
      </c>
      <c r="AV172" s="12" t="s">
        <v>80</v>
      </c>
      <c r="AW172" s="12" t="s">
        <v>36</v>
      </c>
      <c r="AX172" s="12" t="s">
        <v>72</v>
      </c>
      <c r="AY172" s="192" t="s">
        <v>137</v>
      </c>
    </row>
    <row r="173" spans="2:51" s="13" customFormat="1" ht="22.5" customHeight="1">
      <c r="B173" s="195"/>
      <c r="D173" s="184" t="s">
        <v>150</v>
      </c>
      <c r="E173" s="214" t="s">
        <v>94</v>
      </c>
      <c r="F173" s="215" t="s">
        <v>166</v>
      </c>
      <c r="H173" s="216">
        <v>50.27</v>
      </c>
      <c r="I173" s="199"/>
      <c r="L173" s="195"/>
      <c r="M173" s="200"/>
      <c r="N173" s="201"/>
      <c r="O173" s="201"/>
      <c r="P173" s="201"/>
      <c r="Q173" s="201"/>
      <c r="R173" s="201"/>
      <c r="S173" s="201"/>
      <c r="T173" s="202"/>
      <c r="AT173" s="203" t="s">
        <v>150</v>
      </c>
      <c r="AU173" s="203" t="s">
        <v>80</v>
      </c>
      <c r="AV173" s="13" t="s">
        <v>144</v>
      </c>
      <c r="AW173" s="13" t="s">
        <v>36</v>
      </c>
      <c r="AX173" s="13" t="s">
        <v>22</v>
      </c>
      <c r="AY173" s="203" t="s">
        <v>137</v>
      </c>
    </row>
    <row r="174" spans="2:65" s="1" customFormat="1" ht="22.5" customHeight="1">
      <c r="B174" s="159"/>
      <c r="C174" s="160" t="s">
        <v>268</v>
      </c>
      <c r="D174" s="160" t="s">
        <v>139</v>
      </c>
      <c r="E174" s="161" t="s">
        <v>269</v>
      </c>
      <c r="F174" s="162" t="s">
        <v>270</v>
      </c>
      <c r="G174" s="163" t="s">
        <v>142</v>
      </c>
      <c r="H174" s="164">
        <v>50.27</v>
      </c>
      <c r="I174" s="165"/>
      <c r="J174" s="166">
        <f>ROUND(I174*H174,2)</f>
        <v>0</v>
      </c>
      <c r="K174" s="162" t="s">
        <v>143</v>
      </c>
      <c r="L174" s="34"/>
      <c r="M174" s="167" t="s">
        <v>20</v>
      </c>
      <c r="N174" s="168" t="s">
        <v>43</v>
      </c>
      <c r="O174" s="35"/>
      <c r="P174" s="169">
        <f>O174*H174</f>
        <v>0</v>
      </c>
      <c r="Q174" s="169">
        <v>4E-05</v>
      </c>
      <c r="R174" s="169">
        <f>Q174*H174</f>
        <v>0.0020108</v>
      </c>
      <c r="S174" s="169">
        <v>0</v>
      </c>
      <c r="T174" s="170">
        <f>S174*H174</f>
        <v>0</v>
      </c>
      <c r="AR174" s="17" t="s">
        <v>144</v>
      </c>
      <c r="AT174" s="17" t="s">
        <v>139</v>
      </c>
      <c r="AU174" s="17" t="s">
        <v>80</v>
      </c>
      <c r="AY174" s="17" t="s">
        <v>137</v>
      </c>
      <c r="BE174" s="171">
        <f>IF(N174="základní",J174,0)</f>
        <v>0</v>
      </c>
      <c r="BF174" s="171">
        <f>IF(N174="snížená",J174,0)</f>
        <v>0</v>
      </c>
      <c r="BG174" s="171">
        <f>IF(N174="zákl. přenesená",J174,0)</f>
        <v>0</v>
      </c>
      <c r="BH174" s="171">
        <f>IF(N174="sníž. přenesená",J174,0)</f>
        <v>0</v>
      </c>
      <c r="BI174" s="171">
        <f>IF(N174="nulová",J174,0)</f>
        <v>0</v>
      </c>
      <c r="BJ174" s="17" t="s">
        <v>22</v>
      </c>
      <c r="BK174" s="171">
        <f>ROUND(I174*H174,2)</f>
        <v>0</v>
      </c>
      <c r="BL174" s="17" t="s">
        <v>144</v>
      </c>
      <c r="BM174" s="17" t="s">
        <v>271</v>
      </c>
    </row>
    <row r="175" spans="2:47" s="1" customFormat="1" ht="22.5" customHeight="1">
      <c r="B175" s="34"/>
      <c r="D175" s="172" t="s">
        <v>146</v>
      </c>
      <c r="F175" s="173" t="s">
        <v>272</v>
      </c>
      <c r="I175" s="133"/>
      <c r="L175" s="34"/>
      <c r="M175" s="63"/>
      <c r="N175" s="35"/>
      <c r="O175" s="35"/>
      <c r="P175" s="35"/>
      <c r="Q175" s="35"/>
      <c r="R175" s="35"/>
      <c r="S175" s="35"/>
      <c r="T175" s="64"/>
      <c r="AT175" s="17" t="s">
        <v>146</v>
      </c>
      <c r="AU175" s="17" t="s">
        <v>80</v>
      </c>
    </row>
    <row r="176" spans="2:47" s="1" customFormat="1" ht="102" customHeight="1">
      <c r="B176" s="34"/>
      <c r="D176" s="172" t="s">
        <v>148</v>
      </c>
      <c r="F176" s="174" t="s">
        <v>261</v>
      </c>
      <c r="I176" s="133"/>
      <c r="L176" s="34"/>
      <c r="M176" s="63"/>
      <c r="N176" s="35"/>
      <c r="O176" s="35"/>
      <c r="P176" s="35"/>
      <c r="Q176" s="35"/>
      <c r="R176" s="35"/>
      <c r="S176" s="35"/>
      <c r="T176" s="64"/>
      <c r="AT176" s="17" t="s">
        <v>148</v>
      </c>
      <c r="AU176" s="17" t="s">
        <v>80</v>
      </c>
    </row>
    <row r="177" spans="2:51" s="12" customFormat="1" ht="22.5" customHeight="1">
      <c r="B177" s="183"/>
      <c r="D177" s="172" t="s">
        <v>150</v>
      </c>
      <c r="E177" s="192" t="s">
        <v>20</v>
      </c>
      <c r="F177" s="193" t="s">
        <v>94</v>
      </c>
      <c r="H177" s="194">
        <v>50.27</v>
      </c>
      <c r="I177" s="188"/>
      <c r="L177" s="183"/>
      <c r="M177" s="189"/>
      <c r="N177" s="190"/>
      <c r="O177" s="190"/>
      <c r="P177" s="190"/>
      <c r="Q177" s="190"/>
      <c r="R177" s="190"/>
      <c r="S177" s="190"/>
      <c r="T177" s="191"/>
      <c r="AT177" s="192" t="s">
        <v>150</v>
      </c>
      <c r="AU177" s="192" t="s">
        <v>80</v>
      </c>
      <c r="AV177" s="12" t="s">
        <v>80</v>
      </c>
      <c r="AW177" s="12" t="s">
        <v>36</v>
      </c>
      <c r="AX177" s="12" t="s">
        <v>22</v>
      </c>
      <c r="AY177" s="192" t="s">
        <v>137</v>
      </c>
    </row>
    <row r="178" spans="2:63" s="10" customFormat="1" ht="29.25" customHeight="1">
      <c r="B178" s="145"/>
      <c r="D178" s="156" t="s">
        <v>71</v>
      </c>
      <c r="E178" s="157" t="s">
        <v>144</v>
      </c>
      <c r="F178" s="157" t="s">
        <v>273</v>
      </c>
      <c r="I178" s="148"/>
      <c r="J178" s="158">
        <f>BK178</f>
        <v>0</v>
      </c>
      <c r="L178" s="145"/>
      <c r="M178" s="150"/>
      <c r="N178" s="151"/>
      <c r="O178" s="151"/>
      <c r="P178" s="152">
        <f>SUM(P179:P183)</f>
        <v>0</v>
      </c>
      <c r="Q178" s="151"/>
      <c r="R178" s="152">
        <f>SUM(R179:R183)</f>
        <v>7.675520400000001</v>
      </c>
      <c r="S178" s="151"/>
      <c r="T178" s="153">
        <f>SUM(T179:T183)</f>
        <v>0</v>
      </c>
      <c r="AR178" s="146" t="s">
        <v>22</v>
      </c>
      <c r="AT178" s="154" t="s">
        <v>71</v>
      </c>
      <c r="AU178" s="154" t="s">
        <v>22</v>
      </c>
      <c r="AY178" s="146" t="s">
        <v>137</v>
      </c>
      <c r="BK178" s="155">
        <f>SUM(BK179:BK183)</f>
        <v>0</v>
      </c>
    </row>
    <row r="179" spans="2:65" s="1" customFormat="1" ht="22.5" customHeight="1">
      <c r="B179" s="159"/>
      <c r="C179" s="160" t="s">
        <v>274</v>
      </c>
      <c r="D179" s="160" t="s">
        <v>139</v>
      </c>
      <c r="E179" s="161" t="s">
        <v>275</v>
      </c>
      <c r="F179" s="162" t="s">
        <v>276</v>
      </c>
      <c r="G179" s="163" t="s">
        <v>155</v>
      </c>
      <c r="H179" s="164">
        <v>4.506</v>
      </c>
      <c r="I179" s="165"/>
      <c r="J179" s="166">
        <f>ROUND(I179*H179,2)</f>
        <v>0</v>
      </c>
      <c r="K179" s="162" t="s">
        <v>143</v>
      </c>
      <c r="L179" s="34"/>
      <c r="M179" s="167" t="s">
        <v>20</v>
      </c>
      <c r="N179" s="168" t="s">
        <v>43</v>
      </c>
      <c r="O179" s="35"/>
      <c r="P179" s="169">
        <f>O179*H179</f>
        <v>0</v>
      </c>
      <c r="Q179" s="169">
        <v>1.7034</v>
      </c>
      <c r="R179" s="169">
        <f>Q179*H179</f>
        <v>7.675520400000001</v>
      </c>
      <c r="S179" s="169">
        <v>0</v>
      </c>
      <c r="T179" s="170">
        <f>S179*H179</f>
        <v>0</v>
      </c>
      <c r="AR179" s="17" t="s">
        <v>144</v>
      </c>
      <c r="AT179" s="17" t="s">
        <v>139</v>
      </c>
      <c r="AU179" s="17" t="s">
        <v>80</v>
      </c>
      <c r="AY179" s="17" t="s">
        <v>137</v>
      </c>
      <c r="BE179" s="171">
        <f>IF(N179="základní",J179,0)</f>
        <v>0</v>
      </c>
      <c r="BF179" s="171">
        <f>IF(N179="snížená",J179,0)</f>
        <v>0</v>
      </c>
      <c r="BG179" s="171">
        <f>IF(N179="zákl. přenesená",J179,0)</f>
        <v>0</v>
      </c>
      <c r="BH179" s="171">
        <f>IF(N179="sníž. přenesená",J179,0)</f>
        <v>0</v>
      </c>
      <c r="BI179" s="171">
        <f>IF(N179="nulová",J179,0)</f>
        <v>0</v>
      </c>
      <c r="BJ179" s="17" t="s">
        <v>22</v>
      </c>
      <c r="BK179" s="171">
        <f>ROUND(I179*H179,2)</f>
        <v>0</v>
      </c>
      <c r="BL179" s="17" t="s">
        <v>144</v>
      </c>
      <c r="BM179" s="17" t="s">
        <v>277</v>
      </c>
    </row>
    <row r="180" spans="2:47" s="1" customFormat="1" ht="22.5" customHeight="1">
      <c r="B180" s="34"/>
      <c r="D180" s="172" t="s">
        <v>146</v>
      </c>
      <c r="F180" s="173" t="s">
        <v>278</v>
      </c>
      <c r="I180" s="133"/>
      <c r="L180" s="34"/>
      <c r="M180" s="63"/>
      <c r="N180" s="35"/>
      <c r="O180" s="35"/>
      <c r="P180" s="35"/>
      <c r="Q180" s="35"/>
      <c r="R180" s="35"/>
      <c r="S180" s="35"/>
      <c r="T180" s="64"/>
      <c r="AT180" s="17" t="s">
        <v>146</v>
      </c>
      <c r="AU180" s="17" t="s">
        <v>80</v>
      </c>
    </row>
    <row r="181" spans="2:47" s="1" customFormat="1" ht="42" customHeight="1">
      <c r="B181" s="34"/>
      <c r="D181" s="172" t="s">
        <v>148</v>
      </c>
      <c r="F181" s="174" t="s">
        <v>279</v>
      </c>
      <c r="I181" s="133"/>
      <c r="L181" s="34"/>
      <c r="M181" s="63"/>
      <c r="N181" s="35"/>
      <c r="O181" s="35"/>
      <c r="P181" s="35"/>
      <c r="Q181" s="35"/>
      <c r="R181" s="35"/>
      <c r="S181" s="35"/>
      <c r="T181" s="64"/>
      <c r="AT181" s="17" t="s">
        <v>148</v>
      </c>
      <c r="AU181" s="17" t="s">
        <v>80</v>
      </c>
    </row>
    <row r="182" spans="2:51" s="11" customFormat="1" ht="22.5" customHeight="1">
      <c r="B182" s="175"/>
      <c r="D182" s="172" t="s">
        <v>150</v>
      </c>
      <c r="E182" s="176" t="s">
        <v>20</v>
      </c>
      <c r="F182" s="177" t="s">
        <v>280</v>
      </c>
      <c r="H182" s="178" t="s">
        <v>20</v>
      </c>
      <c r="I182" s="179"/>
      <c r="L182" s="175"/>
      <c r="M182" s="180"/>
      <c r="N182" s="181"/>
      <c r="O182" s="181"/>
      <c r="P182" s="181"/>
      <c r="Q182" s="181"/>
      <c r="R182" s="181"/>
      <c r="S182" s="181"/>
      <c r="T182" s="182"/>
      <c r="AT182" s="178" t="s">
        <v>150</v>
      </c>
      <c r="AU182" s="178" t="s">
        <v>80</v>
      </c>
      <c r="AV182" s="11" t="s">
        <v>22</v>
      </c>
      <c r="AW182" s="11" t="s">
        <v>36</v>
      </c>
      <c r="AX182" s="11" t="s">
        <v>72</v>
      </c>
      <c r="AY182" s="178" t="s">
        <v>137</v>
      </c>
    </row>
    <row r="183" spans="2:51" s="12" customFormat="1" ht="22.5" customHeight="1">
      <c r="B183" s="183"/>
      <c r="D183" s="172" t="s">
        <v>150</v>
      </c>
      <c r="E183" s="192" t="s">
        <v>20</v>
      </c>
      <c r="F183" s="193" t="s">
        <v>281</v>
      </c>
      <c r="H183" s="194">
        <v>4.506</v>
      </c>
      <c r="I183" s="188"/>
      <c r="L183" s="183"/>
      <c r="M183" s="189"/>
      <c r="N183" s="190"/>
      <c r="O183" s="190"/>
      <c r="P183" s="190"/>
      <c r="Q183" s="190"/>
      <c r="R183" s="190"/>
      <c r="S183" s="190"/>
      <c r="T183" s="191"/>
      <c r="AT183" s="192" t="s">
        <v>150</v>
      </c>
      <c r="AU183" s="192" t="s">
        <v>80</v>
      </c>
      <c r="AV183" s="12" t="s">
        <v>80</v>
      </c>
      <c r="AW183" s="12" t="s">
        <v>36</v>
      </c>
      <c r="AX183" s="12" t="s">
        <v>22</v>
      </c>
      <c r="AY183" s="192" t="s">
        <v>137</v>
      </c>
    </row>
    <row r="184" spans="2:63" s="10" customFormat="1" ht="29.25" customHeight="1">
      <c r="B184" s="145"/>
      <c r="D184" s="156" t="s">
        <v>71</v>
      </c>
      <c r="E184" s="157" t="s">
        <v>180</v>
      </c>
      <c r="F184" s="157" t="s">
        <v>282</v>
      </c>
      <c r="I184" s="148"/>
      <c r="J184" s="158">
        <f>BK184</f>
        <v>0</v>
      </c>
      <c r="L184" s="145"/>
      <c r="M184" s="150"/>
      <c r="N184" s="151"/>
      <c r="O184" s="151"/>
      <c r="P184" s="152">
        <f>SUM(P185:P206)</f>
        <v>0</v>
      </c>
      <c r="Q184" s="151"/>
      <c r="R184" s="152">
        <f>SUM(R185:R206)</f>
        <v>16.581846000000002</v>
      </c>
      <c r="S184" s="151"/>
      <c r="T184" s="153">
        <f>SUM(T185:T206)</f>
        <v>0</v>
      </c>
      <c r="AR184" s="146" t="s">
        <v>22</v>
      </c>
      <c r="AT184" s="154" t="s">
        <v>71</v>
      </c>
      <c r="AU184" s="154" t="s">
        <v>22</v>
      </c>
      <c r="AY184" s="146" t="s">
        <v>137</v>
      </c>
      <c r="BK184" s="155">
        <f>SUM(BK185:BK206)</f>
        <v>0</v>
      </c>
    </row>
    <row r="185" spans="2:65" s="1" customFormat="1" ht="22.5" customHeight="1">
      <c r="B185" s="159"/>
      <c r="C185" s="160" t="s">
        <v>283</v>
      </c>
      <c r="D185" s="160" t="s">
        <v>139</v>
      </c>
      <c r="E185" s="161" t="s">
        <v>284</v>
      </c>
      <c r="F185" s="162" t="s">
        <v>285</v>
      </c>
      <c r="G185" s="163" t="s">
        <v>142</v>
      </c>
      <c r="H185" s="164">
        <v>14.5</v>
      </c>
      <c r="I185" s="165"/>
      <c r="J185" s="166">
        <f>ROUND(I185*H185,2)</f>
        <v>0</v>
      </c>
      <c r="K185" s="162" t="s">
        <v>143</v>
      </c>
      <c r="L185" s="34"/>
      <c r="M185" s="167" t="s">
        <v>20</v>
      </c>
      <c r="N185" s="168" t="s">
        <v>43</v>
      </c>
      <c r="O185" s="35"/>
      <c r="P185" s="169">
        <f>O185*H185</f>
        <v>0</v>
      </c>
      <c r="Q185" s="169">
        <v>0.25094</v>
      </c>
      <c r="R185" s="169">
        <f>Q185*H185</f>
        <v>3.63863</v>
      </c>
      <c r="S185" s="169">
        <v>0</v>
      </c>
      <c r="T185" s="170">
        <f>S185*H185</f>
        <v>0</v>
      </c>
      <c r="AR185" s="17" t="s">
        <v>144</v>
      </c>
      <c r="AT185" s="17" t="s">
        <v>139</v>
      </c>
      <c r="AU185" s="17" t="s">
        <v>80</v>
      </c>
      <c r="AY185" s="17" t="s">
        <v>137</v>
      </c>
      <c r="BE185" s="171">
        <f>IF(N185="základní",J185,0)</f>
        <v>0</v>
      </c>
      <c r="BF185" s="171">
        <f>IF(N185="snížená",J185,0)</f>
        <v>0</v>
      </c>
      <c r="BG185" s="171">
        <f>IF(N185="zákl. přenesená",J185,0)</f>
        <v>0</v>
      </c>
      <c r="BH185" s="171">
        <f>IF(N185="sníž. přenesená",J185,0)</f>
        <v>0</v>
      </c>
      <c r="BI185" s="171">
        <f>IF(N185="nulová",J185,0)</f>
        <v>0</v>
      </c>
      <c r="BJ185" s="17" t="s">
        <v>22</v>
      </c>
      <c r="BK185" s="171">
        <f>ROUND(I185*H185,2)</f>
        <v>0</v>
      </c>
      <c r="BL185" s="17" t="s">
        <v>144</v>
      </c>
      <c r="BM185" s="17" t="s">
        <v>286</v>
      </c>
    </row>
    <row r="186" spans="2:47" s="1" customFormat="1" ht="30" customHeight="1">
      <c r="B186" s="34"/>
      <c r="D186" s="172" t="s">
        <v>146</v>
      </c>
      <c r="F186" s="173" t="s">
        <v>287</v>
      </c>
      <c r="I186" s="133"/>
      <c r="L186" s="34"/>
      <c r="M186" s="63"/>
      <c r="N186" s="35"/>
      <c r="O186" s="35"/>
      <c r="P186" s="35"/>
      <c r="Q186" s="35"/>
      <c r="R186" s="35"/>
      <c r="S186" s="35"/>
      <c r="T186" s="64"/>
      <c r="AT186" s="17" t="s">
        <v>146</v>
      </c>
      <c r="AU186" s="17" t="s">
        <v>80</v>
      </c>
    </row>
    <row r="187" spans="2:51" s="12" customFormat="1" ht="22.5" customHeight="1">
      <c r="B187" s="183"/>
      <c r="D187" s="184" t="s">
        <v>150</v>
      </c>
      <c r="E187" s="185" t="s">
        <v>20</v>
      </c>
      <c r="F187" s="186" t="s">
        <v>288</v>
      </c>
      <c r="H187" s="187">
        <v>14.5</v>
      </c>
      <c r="I187" s="188"/>
      <c r="L187" s="183"/>
      <c r="M187" s="189"/>
      <c r="N187" s="190"/>
      <c r="O187" s="190"/>
      <c r="P187" s="190"/>
      <c r="Q187" s="190"/>
      <c r="R187" s="190"/>
      <c r="S187" s="190"/>
      <c r="T187" s="191"/>
      <c r="AT187" s="192" t="s">
        <v>150</v>
      </c>
      <c r="AU187" s="192" t="s">
        <v>80</v>
      </c>
      <c r="AV187" s="12" t="s">
        <v>80</v>
      </c>
      <c r="AW187" s="12" t="s">
        <v>36</v>
      </c>
      <c r="AX187" s="12" t="s">
        <v>22</v>
      </c>
      <c r="AY187" s="192" t="s">
        <v>137</v>
      </c>
    </row>
    <row r="188" spans="2:65" s="1" customFormat="1" ht="22.5" customHeight="1">
      <c r="B188" s="159"/>
      <c r="C188" s="160" t="s">
        <v>289</v>
      </c>
      <c r="D188" s="160" t="s">
        <v>139</v>
      </c>
      <c r="E188" s="161" t="s">
        <v>290</v>
      </c>
      <c r="F188" s="162" t="s">
        <v>291</v>
      </c>
      <c r="G188" s="163" t="s">
        <v>142</v>
      </c>
      <c r="H188" s="164">
        <v>14.5</v>
      </c>
      <c r="I188" s="165"/>
      <c r="J188" s="166">
        <f>ROUND(I188*H188,2)</f>
        <v>0</v>
      </c>
      <c r="K188" s="162" t="s">
        <v>143</v>
      </c>
      <c r="L188" s="34"/>
      <c r="M188" s="167" t="s">
        <v>20</v>
      </c>
      <c r="N188" s="168" t="s">
        <v>43</v>
      </c>
      <c r="O188" s="35"/>
      <c r="P188" s="169">
        <f>O188*H188</f>
        <v>0</v>
      </c>
      <c r="Q188" s="169">
        <v>0.36834</v>
      </c>
      <c r="R188" s="169">
        <f>Q188*H188</f>
        <v>5.34093</v>
      </c>
      <c r="S188" s="169">
        <v>0</v>
      </c>
      <c r="T188" s="170">
        <f>S188*H188</f>
        <v>0</v>
      </c>
      <c r="AR188" s="17" t="s">
        <v>144</v>
      </c>
      <c r="AT188" s="17" t="s">
        <v>139</v>
      </c>
      <c r="AU188" s="17" t="s">
        <v>80</v>
      </c>
      <c r="AY188" s="17" t="s">
        <v>137</v>
      </c>
      <c r="BE188" s="171">
        <f>IF(N188="základní",J188,0)</f>
        <v>0</v>
      </c>
      <c r="BF188" s="171">
        <f>IF(N188="snížená",J188,0)</f>
        <v>0</v>
      </c>
      <c r="BG188" s="171">
        <f>IF(N188="zákl. přenesená",J188,0)</f>
        <v>0</v>
      </c>
      <c r="BH188" s="171">
        <f>IF(N188="sníž. přenesená",J188,0)</f>
        <v>0</v>
      </c>
      <c r="BI188" s="171">
        <f>IF(N188="nulová",J188,0)</f>
        <v>0</v>
      </c>
      <c r="BJ188" s="17" t="s">
        <v>22</v>
      </c>
      <c r="BK188" s="171">
        <f>ROUND(I188*H188,2)</f>
        <v>0</v>
      </c>
      <c r="BL188" s="17" t="s">
        <v>144</v>
      </c>
      <c r="BM188" s="17" t="s">
        <v>292</v>
      </c>
    </row>
    <row r="189" spans="2:47" s="1" customFormat="1" ht="30" customHeight="1">
      <c r="B189" s="34"/>
      <c r="D189" s="172" t="s">
        <v>146</v>
      </c>
      <c r="F189" s="173" t="s">
        <v>293</v>
      </c>
      <c r="I189" s="133"/>
      <c r="L189" s="34"/>
      <c r="M189" s="63"/>
      <c r="N189" s="35"/>
      <c r="O189" s="35"/>
      <c r="P189" s="35"/>
      <c r="Q189" s="35"/>
      <c r="R189" s="35"/>
      <c r="S189" s="35"/>
      <c r="T189" s="64"/>
      <c r="AT189" s="17" t="s">
        <v>146</v>
      </c>
      <c r="AU189" s="17" t="s">
        <v>80</v>
      </c>
    </row>
    <row r="190" spans="2:51" s="12" customFormat="1" ht="22.5" customHeight="1">
      <c r="B190" s="183"/>
      <c r="D190" s="184" t="s">
        <v>150</v>
      </c>
      <c r="E190" s="185" t="s">
        <v>20</v>
      </c>
      <c r="F190" s="186" t="s">
        <v>288</v>
      </c>
      <c r="H190" s="187">
        <v>14.5</v>
      </c>
      <c r="I190" s="188"/>
      <c r="L190" s="183"/>
      <c r="M190" s="189"/>
      <c r="N190" s="190"/>
      <c r="O190" s="190"/>
      <c r="P190" s="190"/>
      <c r="Q190" s="190"/>
      <c r="R190" s="190"/>
      <c r="S190" s="190"/>
      <c r="T190" s="191"/>
      <c r="AT190" s="192" t="s">
        <v>150</v>
      </c>
      <c r="AU190" s="192" t="s">
        <v>80</v>
      </c>
      <c r="AV190" s="12" t="s">
        <v>80</v>
      </c>
      <c r="AW190" s="12" t="s">
        <v>36</v>
      </c>
      <c r="AX190" s="12" t="s">
        <v>22</v>
      </c>
      <c r="AY190" s="192" t="s">
        <v>137</v>
      </c>
    </row>
    <row r="191" spans="2:65" s="1" customFormat="1" ht="22.5" customHeight="1">
      <c r="B191" s="159"/>
      <c r="C191" s="160" t="s">
        <v>294</v>
      </c>
      <c r="D191" s="160" t="s">
        <v>139</v>
      </c>
      <c r="E191" s="161" t="s">
        <v>295</v>
      </c>
      <c r="F191" s="162" t="s">
        <v>296</v>
      </c>
      <c r="G191" s="163" t="s">
        <v>142</v>
      </c>
      <c r="H191" s="164">
        <v>3.6</v>
      </c>
      <c r="I191" s="165"/>
      <c r="J191" s="166">
        <f>ROUND(I191*H191,2)</f>
        <v>0</v>
      </c>
      <c r="K191" s="162" t="s">
        <v>143</v>
      </c>
      <c r="L191" s="34"/>
      <c r="M191" s="167" t="s">
        <v>20</v>
      </c>
      <c r="N191" s="168" t="s">
        <v>43</v>
      </c>
      <c r="O191" s="35"/>
      <c r="P191" s="169">
        <f>O191*H191</f>
        <v>0</v>
      </c>
      <c r="Q191" s="169">
        <v>0.4153</v>
      </c>
      <c r="R191" s="169">
        <f>Q191*H191</f>
        <v>1.49508</v>
      </c>
      <c r="S191" s="169">
        <v>0</v>
      </c>
      <c r="T191" s="170">
        <f>S191*H191</f>
        <v>0</v>
      </c>
      <c r="AR191" s="17" t="s">
        <v>144</v>
      </c>
      <c r="AT191" s="17" t="s">
        <v>139</v>
      </c>
      <c r="AU191" s="17" t="s">
        <v>80</v>
      </c>
      <c r="AY191" s="17" t="s">
        <v>137</v>
      </c>
      <c r="BE191" s="171">
        <f>IF(N191="základní",J191,0)</f>
        <v>0</v>
      </c>
      <c r="BF191" s="171">
        <f>IF(N191="snížená",J191,0)</f>
        <v>0</v>
      </c>
      <c r="BG191" s="171">
        <f>IF(N191="zákl. přenesená",J191,0)</f>
        <v>0</v>
      </c>
      <c r="BH191" s="171">
        <f>IF(N191="sníž. přenesená",J191,0)</f>
        <v>0</v>
      </c>
      <c r="BI191" s="171">
        <f>IF(N191="nulová",J191,0)</f>
        <v>0</v>
      </c>
      <c r="BJ191" s="17" t="s">
        <v>22</v>
      </c>
      <c r="BK191" s="171">
        <f>ROUND(I191*H191,2)</f>
        <v>0</v>
      </c>
      <c r="BL191" s="17" t="s">
        <v>144</v>
      </c>
      <c r="BM191" s="17" t="s">
        <v>297</v>
      </c>
    </row>
    <row r="192" spans="2:47" s="1" customFormat="1" ht="30" customHeight="1">
      <c r="B192" s="34"/>
      <c r="D192" s="172" t="s">
        <v>146</v>
      </c>
      <c r="F192" s="173" t="s">
        <v>298</v>
      </c>
      <c r="I192" s="133"/>
      <c r="L192" s="34"/>
      <c r="M192" s="63"/>
      <c r="N192" s="35"/>
      <c r="O192" s="35"/>
      <c r="P192" s="35"/>
      <c r="Q192" s="35"/>
      <c r="R192" s="35"/>
      <c r="S192" s="35"/>
      <c r="T192" s="64"/>
      <c r="AT192" s="17" t="s">
        <v>146</v>
      </c>
      <c r="AU192" s="17" t="s">
        <v>80</v>
      </c>
    </row>
    <row r="193" spans="2:51" s="12" customFormat="1" ht="22.5" customHeight="1">
      <c r="B193" s="183"/>
      <c r="D193" s="184" t="s">
        <v>150</v>
      </c>
      <c r="E193" s="185" t="s">
        <v>20</v>
      </c>
      <c r="F193" s="186" t="s">
        <v>299</v>
      </c>
      <c r="H193" s="187">
        <v>3.6</v>
      </c>
      <c r="I193" s="188"/>
      <c r="L193" s="183"/>
      <c r="M193" s="189"/>
      <c r="N193" s="190"/>
      <c r="O193" s="190"/>
      <c r="P193" s="190"/>
      <c r="Q193" s="190"/>
      <c r="R193" s="190"/>
      <c r="S193" s="190"/>
      <c r="T193" s="191"/>
      <c r="AT193" s="192" t="s">
        <v>150</v>
      </c>
      <c r="AU193" s="192" t="s">
        <v>80</v>
      </c>
      <c r="AV193" s="12" t="s">
        <v>80</v>
      </c>
      <c r="AW193" s="12" t="s">
        <v>36</v>
      </c>
      <c r="AX193" s="12" t="s">
        <v>22</v>
      </c>
      <c r="AY193" s="192" t="s">
        <v>137</v>
      </c>
    </row>
    <row r="194" spans="2:65" s="1" customFormat="1" ht="22.5" customHeight="1">
      <c r="B194" s="159"/>
      <c r="C194" s="160" t="s">
        <v>7</v>
      </c>
      <c r="D194" s="160" t="s">
        <v>139</v>
      </c>
      <c r="E194" s="161" t="s">
        <v>300</v>
      </c>
      <c r="F194" s="162" t="s">
        <v>301</v>
      </c>
      <c r="G194" s="163" t="s">
        <v>142</v>
      </c>
      <c r="H194" s="164">
        <v>18.1</v>
      </c>
      <c r="I194" s="165"/>
      <c r="J194" s="166">
        <f>ROUND(I194*H194,2)</f>
        <v>0</v>
      </c>
      <c r="K194" s="162" t="s">
        <v>143</v>
      </c>
      <c r="L194" s="34"/>
      <c r="M194" s="167" t="s">
        <v>20</v>
      </c>
      <c r="N194" s="168" t="s">
        <v>43</v>
      </c>
      <c r="O194" s="35"/>
      <c r="P194" s="169">
        <f>O194*H194</f>
        <v>0</v>
      </c>
      <c r="Q194" s="169">
        <v>0.27994</v>
      </c>
      <c r="R194" s="169">
        <f>Q194*H194</f>
        <v>5.066914000000001</v>
      </c>
      <c r="S194" s="169">
        <v>0</v>
      </c>
      <c r="T194" s="170">
        <f>S194*H194</f>
        <v>0</v>
      </c>
      <c r="AR194" s="17" t="s">
        <v>144</v>
      </c>
      <c r="AT194" s="17" t="s">
        <v>139</v>
      </c>
      <c r="AU194" s="17" t="s">
        <v>80</v>
      </c>
      <c r="AY194" s="17" t="s">
        <v>137</v>
      </c>
      <c r="BE194" s="171">
        <f>IF(N194="základní",J194,0)</f>
        <v>0</v>
      </c>
      <c r="BF194" s="171">
        <f>IF(N194="snížená",J194,0)</f>
        <v>0</v>
      </c>
      <c r="BG194" s="171">
        <f>IF(N194="zákl. přenesená",J194,0)</f>
        <v>0</v>
      </c>
      <c r="BH194" s="171">
        <f>IF(N194="sníž. přenesená",J194,0)</f>
        <v>0</v>
      </c>
      <c r="BI194" s="171">
        <f>IF(N194="nulová",J194,0)</f>
        <v>0</v>
      </c>
      <c r="BJ194" s="17" t="s">
        <v>22</v>
      </c>
      <c r="BK194" s="171">
        <f>ROUND(I194*H194,2)</f>
        <v>0</v>
      </c>
      <c r="BL194" s="17" t="s">
        <v>144</v>
      </c>
      <c r="BM194" s="17" t="s">
        <v>302</v>
      </c>
    </row>
    <row r="195" spans="2:47" s="1" customFormat="1" ht="22.5" customHeight="1">
      <c r="B195" s="34"/>
      <c r="D195" s="172" t="s">
        <v>146</v>
      </c>
      <c r="F195" s="173" t="s">
        <v>303</v>
      </c>
      <c r="I195" s="133"/>
      <c r="L195" s="34"/>
      <c r="M195" s="63"/>
      <c r="N195" s="35"/>
      <c r="O195" s="35"/>
      <c r="P195" s="35"/>
      <c r="Q195" s="35"/>
      <c r="R195" s="35"/>
      <c r="S195" s="35"/>
      <c r="T195" s="64"/>
      <c r="AT195" s="17" t="s">
        <v>146</v>
      </c>
      <c r="AU195" s="17" t="s">
        <v>80</v>
      </c>
    </row>
    <row r="196" spans="2:51" s="12" customFormat="1" ht="22.5" customHeight="1">
      <c r="B196" s="183"/>
      <c r="D196" s="184" t="s">
        <v>150</v>
      </c>
      <c r="E196" s="185" t="s">
        <v>20</v>
      </c>
      <c r="F196" s="186" t="s">
        <v>304</v>
      </c>
      <c r="H196" s="187">
        <v>18.1</v>
      </c>
      <c r="I196" s="188"/>
      <c r="L196" s="183"/>
      <c r="M196" s="189"/>
      <c r="N196" s="190"/>
      <c r="O196" s="190"/>
      <c r="P196" s="190"/>
      <c r="Q196" s="190"/>
      <c r="R196" s="190"/>
      <c r="S196" s="190"/>
      <c r="T196" s="191"/>
      <c r="AT196" s="192" t="s">
        <v>150</v>
      </c>
      <c r="AU196" s="192" t="s">
        <v>80</v>
      </c>
      <c r="AV196" s="12" t="s">
        <v>80</v>
      </c>
      <c r="AW196" s="12" t="s">
        <v>36</v>
      </c>
      <c r="AX196" s="12" t="s">
        <v>22</v>
      </c>
      <c r="AY196" s="192" t="s">
        <v>137</v>
      </c>
    </row>
    <row r="197" spans="2:65" s="1" customFormat="1" ht="22.5" customHeight="1">
      <c r="B197" s="159"/>
      <c r="C197" s="160" t="s">
        <v>305</v>
      </c>
      <c r="D197" s="160" t="s">
        <v>139</v>
      </c>
      <c r="E197" s="161" t="s">
        <v>306</v>
      </c>
      <c r="F197" s="162" t="s">
        <v>307</v>
      </c>
      <c r="G197" s="163" t="s">
        <v>142</v>
      </c>
      <c r="H197" s="164">
        <v>3.6</v>
      </c>
      <c r="I197" s="165"/>
      <c r="J197" s="166">
        <f>ROUND(I197*H197,2)</f>
        <v>0</v>
      </c>
      <c r="K197" s="162" t="s">
        <v>143</v>
      </c>
      <c r="L197" s="34"/>
      <c r="M197" s="167" t="s">
        <v>20</v>
      </c>
      <c r="N197" s="168" t="s">
        <v>43</v>
      </c>
      <c r="O197" s="35"/>
      <c r="P197" s="169">
        <f>O197*H197</f>
        <v>0</v>
      </c>
      <c r="Q197" s="169">
        <v>0.18463</v>
      </c>
      <c r="R197" s="169">
        <f>Q197*H197</f>
        <v>0.6646679999999999</v>
      </c>
      <c r="S197" s="169">
        <v>0</v>
      </c>
      <c r="T197" s="170">
        <f>S197*H197</f>
        <v>0</v>
      </c>
      <c r="AR197" s="17" t="s">
        <v>144</v>
      </c>
      <c r="AT197" s="17" t="s">
        <v>139</v>
      </c>
      <c r="AU197" s="17" t="s">
        <v>80</v>
      </c>
      <c r="AY197" s="17" t="s">
        <v>137</v>
      </c>
      <c r="BE197" s="171">
        <f>IF(N197="základní",J197,0)</f>
        <v>0</v>
      </c>
      <c r="BF197" s="171">
        <f>IF(N197="snížená",J197,0)</f>
        <v>0</v>
      </c>
      <c r="BG197" s="171">
        <f>IF(N197="zákl. přenesená",J197,0)</f>
        <v>0</v>
      </c>
      <c r="BH197" s="171">
        <f>IF(N197="sníž. přenesená",J197,0)</f>
        <v>0</v>
      </c>
      <c r="BI197" s="171">
        <f>IF(N197="nulová",J197,0)</f>
        <v>0</v>
      </c>
      <c r="BJ197" s="17" t="s">
        <v>22</v>
      </c>
      <c r="BK197" s="171">
        <f>ROUND(I197*H197,2)</f>
        <v>0</v>
      </c>
      <c r="BL197" s="17" t="s">
        <v>144</v>
      </c>
      <c r="BM197" s="17" t="s">
        <v>308</v>
      </c>
    </row>
    <row r="198" spans="2:47" s="1" customFormat="1" ht="30" customHeight="1">
      <c r="B198" s="34"/>
      <c r="D198" s="172" t="s">
        <v>146</v>
      </c>
      <c r="F198" s="173" t="s">
        <v>309</v>
      </c>
      <c r="I198" s="133"/>
      <c r="L198" s="34"/>
      <c r="M198" s="63"/>
      <c r="N198" s="35"/>
      <c r="O198" s="35"/>
      <c r="P198" s="35"/>
      <c r="Q198" s="35"/>
      <c r="R198" s="35"/>
      <c r="S198" s="35"/>
      <c r="T198" s="64"/>
      <c r="AT198" s="17" t="s">
        <v>146</v>
      </c>
      <c r="AU198" s="17" t="s">
        <v>80</v>
      </c>
    </row>
    <row r="199" spans="2:47" s="1" customFormat="1" ht="30" customHeight="1">
      <c r="B199" s="34"/>
      <c r="D199" s="172" t="s">
        <v>148</v>
      </c>
      <c r="F199" s="174" t="s">
        <v>310</v>
      </c>
      <c r="I199" s="133"/>
      <c r="L199" s="34"/>
      <c r="M199" s="63"/>
      <c r="N199" s="35"/>
      <c r="O199" s="35"/>
      <c r="P199" s="35"/>
      <c r="Q199" s="35"/>
      <c r="R199" s="35"/>
      <c r="S199" s="35"/>
      <c r="T199" s="64"/>
      <c r="AT199" s="17" t="s">
        <v>148</v>
      </c>
      <c r="AU199" s="17" t="s">
        <v>80</v>
      </c>
    </row>
    <row r="200" spans="2:51" s="12" customFormat="1" ht="22.5" customHeight="1">
      <c r="B200" s="183"/>
      <c r="D200" s="184" t="s">
        <v>150</v>
      </c>
      <c r="E200" s="185" t="s">
        <v>20</v>
      </c>
      <c r="F200" s="186" t="s">
        <v>299</v>
      </c>
      <c r="H200" s="187">
        <v>3.6</v>
      </c>
      <c r="I200" s="188"/>
      <c r="L200" s="183"/>
      <c r="M200" s="189"/>
      <c r="N200" s="190"/>
      <c r="O200" s="190"/>
      <c r="P200" s="190"/>
      <c r="Q200" s="190"/>
      <c r="R200" s="190"/>
      <c r="S200" s="190"/>
      <c r="T200" s="191"/>
      <c r="AT200" s="192" t="s">
        <v>150</v>
      </c>
      <c r="AU200" s="192" t="s">
        <v>80</v>
      </c>
      <c r="AV200" s="12" t="s">
        <v>80</v>
      </c>
      <c r="AW200" s="12" t="s">
        <v>36</v>
      </c>
      <c r="AX200" s="12" t="s">
        <v>22</v>
      </c>
      <c r="AY200" s="192" t="s">
        <v>137</v>
      </c>
    </row>
    <row r="201" spans="2:65" s="1" customFormat="1" ht="22.5" customHeight="1">
      <c r="B201" s="159"/>
      <c r="C201" s="160" t="s">
        <v>311</v>
      </c>
      <c r="D201" s="160" t="s">
        <v>139</v>
      </c>
      <c r="E201" s="161" t="s">
        <v>312</v>
      </c>
      <c r="F201" s="162" t="s">
        <v>313</v>
      </c>
      <c r="G201" s="163" t="s">
        <v>142</v>
      </c>
      <c r="H201" s="164">
        <v>3.6</v>
      </c>
      <c r="I201" s="165"/>
      <c r="J201" s="166">
        <f>ROUND(I201*H201,2)</f>
        <v>0</v>
      </c>
      <c r="K201" s="162" t="s">
        <v>143</v>
      </c>
      <c r="L201" s="34"/>
      <c r="M201" s="167" t="s">
        <v>20</v>
      </c>
      <c r="N201" s="168" t="s">
        <v>43</v>
      </c>
      <c r="O201" s="35"/>
      <c r="P201" s="169">
        <f>O201*H201</f>
        <v>0</v>
      </c>
      <c r="Q201" s="169">
        <v>0.00061</v>
      </c>
      <c r="R201" s="169">
        <f>Q201*H201</f>
        <v>0.002196</v>
      </c>
      <c r="S201" s="169">
        <v>0</v>
      </c>
      <c r="T201" s="170">
        <f>S201*H201</f>
        <v>0</v>
      </c>
      <c r="AR201" s="17" t="s">
        <v>144</v>
      </c>
      <c r="AT201" s="17" t="s">
        <v>139</v>
      </c>
      <c r="AU201" s="17" t="s">
        <v>80</v>
      </c>
      <c r="AY201" s="17" t="s">
        <v>137</v>
      </c>
      <c r="BE201" s="171">
        <f>IF(N201="základní",J201,0)</f>
        <v>0</v>
      </c>
      <c r="BF201" s="171">
        <f>IF(N201="snížená",J201,0)</f>
        <v>0</v>
      </c>
      <c r="BG201" s="171">
        <f>IF(N201="zákl. přenesená",J201,0)</f>
        <v>0</v>
      </c>
      <c r="BH201" s="171">
        <f>IF(N201="sníž. přenesená",J201,0)</f>
        <v>0</v>
      </c>
      <c r="BI201" s="171">
        <f>IF(N201="nulová",J201,0)</f>
        <v>0</v>
      </c>
      <c r="BJ201" s="17" t="s">
        <v>22</v>
      </c>
      <c r="BK201" s="171">
        <f>ROUND(I201*H201,2)</f>
        <v>0</v>
      </c>
      <c r="BL201" s="17" t="s">
        <v>144</v>
      </c>
      <c r="BM201" s="17" t="s">
        <v>314</v>
      </c>
    </row>
    <row r="202" spans="2:47" s="1" customFormat="1" ht="22.5" customHeight="1">
      <c r="B202" s="34"/>
      <c r="D202" s="184" t="s">
        <v>146</v>
      </c>
      <c r="F202" s="217" t="s">
        <v>315</v>
      </c>
      <c r="I202" s="133"/>
      <c r="L202" s="34"/>
      <c r="M202" s="63"/>
      <c r="N202" s="35"/>
      <c r="O202" s="35"/>
      <c r="P202" s="35"/>
      <c r="Q202" s="35"/>
      <c r="R202" s="35"/>
      <c r="S202" s="35"/>
      <c r="T202" s="64"/>
      <c r="AT202" s="17" t="s">
        <v>146</v>
      </c>
      <c r="AU202" s="17" t="s">
        <v>80</v>
      </c>
    </row>
    <row r="203" spans="2:65" s="1" customFormat="1" ht="31.5" customHeight="1">
      <c r="B203" s="159"/>
      <c r="C203" s="160" t="s">
        <v>316</v>
      </c>
      <c r="D203" s="160" t="s">
        <v>139</v>
      </c>
      <c r="E203" s="161" t="s">
        <v>317</v>
      </c>
      <c r="F203" s="162" t="s">
        <v>318</v>
      </c>
      <c r="G203" s="163" t="s">
        <v>142</v>
      </c>
      <c r="H203" s="164">
        <v>3.6</v>
      </c>
      <c r="I203" s="165"/>
      <c r="J203" s="166">
        <f>ROUND(I203*H203,2)</f>
        <v>0</v>
      </c>
      <c r="K203" s="162" t="s">
        <v>143</v>
      </c>
      <c r="L203" s="34"/>
      <c r="M203" s="167" t="s">
        <v>20</v>
      </c>
      <c r="N203" s="168" t="s">
        <v>43</v>
      </c>
      <c r="O203" s="35"/>
      <c r="P203" s="169">
        <f>O203*H203</f>
        <v>0</v>
      </c>
      <c r="Q203" s="169">
        <v>0.10373</v>
      </c>
      <c r="R203" s="169">
        <f>Q203*H203</f>
        <v>0.37342800000000004</v>
      </c>
      <c r="S203" s="169">
        <v>0</v>
      </c>
      <c r="T203" s="170">
        <f>S203*H203</f>
        <v>0</v>
      </c>
      <c r="AR203" s="17" t="s">
        <v>144</v>
      </c>
      <c r="AT203" s="17" t="s">
        <v>139</v>
      </c>
      <c r="AU203" s="17" t="s">
        <v>80</v>
      </c>
      <c r="AY203" s="17" t="s">
        <v>137</v>
      </c>
      <c r="BE203" s="171">
        <f>IF(N203="základní",J203,0)</f>
        <v>0</v>
      </c>
      <c r="BF203" s="171">
        <f>IF(N203="snížená",J203,0)</f>
        <v>0</v>
      </c>
      <c r="BG203" s="171">
        <f>IF(N203="zákl. přenesená",J203,0)</f>
        <v>0</v>
      </c>
      <c r="BH203" s="171">
        <f>IF(N203="sníž. přenesená",J203,0)</f>
        <v>0</v>
      </c>
      <c r="BI203" s="171">
        <f>IF(N203="nulová",J203,0)</f>
        <v>0</v>
      </c>
      <c r="BJ203" s="17" t="s">
        <v>22</v>
      </c>
      <c r="BK203" s="171">
        <f>ROUND(I203*H203,2)</f>
        <v>0</v>
      </c>
      <c r="BL203" s="17" t="s">
        <v>144</v>
      </c>
      <c r="BM203" s="17" t="s">
        <v>319</v>
      </c>
    </row>
    <row r="204" spans="2:47" s="1" customFormat="1" ht="30" customHeight="1">
      <c r="B204" s="34"/>
      <c r="D204" s="172" t="s">
        <v>146</v>
      </c>
      <c r="F204" s="173" t="s">
        <v>320</v>
      </c>
      <c r="I204" s="133"/>
      <c r="L204" s="34"/>
      <c r="M204" s="63"/>
      <c r="N204" s="35"/>
      <c r="O204" s="35"/>
      <c r="P204" s="35"/>
      <c r="Q204" s="35"/>
      <c r="R204" s="35"/>
      <c r="S204" s="35"/>
      <c r="T204" s="64"/>
      <c r="AT204" s="17" t="s">
        <v>146</v>
      </c>
      <c r="AU204" s="17" t="s">
        <v>80</v>
      </c>
    </row>
    <row r="205" spans="2:47" s="1" customFormat="1" ht="30" customHeight="1">
      <c r="B205" s="34"/>
      <c r="D205" s="172" t="s">
        <v>148</v>
      </c>
      <c r="F205" s="174" t="s">
        <v>321</v>
      </c>
      <c r="I205" s="133"/>
      <c r="L205" s="34"/>
      <c r="M205" s="63"/>
      <c r="N205" s="35"/>
      <c r="O205" s="35"/>
      <c r="P205" s="35"/>
      <c r="Q205" s="35"/>
      <c r="R205" s="35"/>
      <c r="S205" s="35"/>
      <c r="T205" s="64"/>
      <c r="AT205" s="17" t="s">
        <v>148</v>
      </c>
      <c r="AU205" s="17" t="s">
        <v>80</v>
      </c>
    </row>
    <row r="206" spans="2:51" s="12" customFormat="1" ht="22.5" customHeight="1">
      <c r="B206" s="183"/>
      <c r="D206" s="172" t="s">
        <v>150</v>
      </c>
      <c r="E206" s="192" t="s">
        <v>20</v>
      </c>
      <c r="F206" s="193" t="s">
        <v>299</v>
      </c>
      <c r="H206" s="194">
        <v>3.6</v>
      </c>
      <c r="I206" s="188"/>
      <c r="L206" s="183"/>
      <c r="M206" s="189"/>
      <c r="N206" s="190"/>
      <c r="O206" s="190"/>
      <c r="P206" s="190"/>
      <c r="Q206" s="190"/>
      <c r="R206" s="190"/>
      <c r="S206" s="190"/>
      <c r="T206" s="191"/>
      <c r="AT206" s="192" t="s">
        <v>150</v>
      </c>
      <c r="AU206" s="192" t="s">
        <v>80</v>
      </c>
      <c r="AV206" s="12" t="s">
        <v>80</v>
      </c>
      <c r="AW206" s="12" t="s">
        <v>36</v>
      </c>
      <c r="AX206" s="12" t="s">
        <v>22</v>
      </c>
      <c r="AY206" s="192" t="s">
        <v>137</v>
      </c>
    </row>
    <row r="207" spans="2:63" s="10" customFormat="1" ht="29.25" customHeight="1">
      <c r="B207" s="145"/>
      <c r="D207" s="156" t="s">
        <v>71</v>
      </c>
      <c r="E207" s="157" t="s">
        <v>206</v>
      </c>
      <c r="F207" s="157" t="s">
        <v>322</v>
      </c>
      <c r="I207" s="148"/>
      <c r="J207" s="158">
        <f>BK207</f>
        <v>0</v>
      </c>
      <c r="L207" s="145"/>
      <c r="M207" s="150"/>
      <c r="N207" s="151"/>
      <c r="O207" s="151"/>
      <c r="P207" s="152">
        <f>SUM(P208:P248)</f>
        <v>0</v>
      </c>
      <c r="Q207" s="151"/>
      <c r="R207" s="152">
        <f>SUM(R208:R248)</f>
        <v>2.333944</v>
      </c>
      <c r="S207" s="151"/>
      <c r="T207" s="153">
        <f>SUM(T208:T248)</f>
        <v>12.478000000000002</v>
      </c>
      <c r="AR207" s="146" t="s">
        <v>22</v>
      </c>
      <c r="AT207" s="154" t="s">
        <v>71</v>
      </c>
      <c r="AU207" s="154" t="s">
        <v>22</v>
      </c>
      <c r="AY207" s="146" t="s">
        <v>137</v>
      </c>
      <c r="BK207" s="155">
        <f>SUM(BK208:BK248)</f>
        <v>0</v>
      </c>
    </row>
    <row r="208" spans="2:65" s="1" customFormat="1" ht="22.5" customHeight="1">
      <c r="B208" s="159"/>
      <c r="C208" s="160" t="s">
        <v>323</v>
      </c>
      <c r="D208" s="160" t="s">
        <v>139</v>
      </c>
      <c r="E208" s="161" t="s">
        <v>324</v>
      </c>
      <c r="F208" s="162" t="s">
        <v>325</v>
      </c>
      <c r="G208" s="163" t="s">
        <v>326</v>
      </c>
      <c r="H208" s="164">
        <v>21.6</v>
      </c>
      <c r="I208" s="165"/>
      <c r="J208" s="166">
        <f>ROUND(I208*H208,2)</f>
        <v>0</v>
      </c>
      <c r="K208" s="162" t="s">
        <v>143</v>
      </c>
      <c r="L208" s="34"/>
      <c r="M208" s="167" t="s">
        <v>20</v>
      </c>
      <c r="N208" s="168" t="s">
        <v>43</v>
      </c>
      <c r="O208" s="35"/>
      <c r="P208" s="169">
        <f>O208*H208</f>
        <v>0</v>
      </c>
      <c r="Q208" s="169">
        <v>0.08084</v>
      </c>
      <c r="R208" s="169">
        <f>Q208*H208</f>
        <v>1.746144</v>
      </c>
      <c r="S208" s="169">
        <v>0</v>
      </c>
      <c r="T208" s="170">
        <f>S208*H208</f>
        <v>0</v>
      </c>
      <c r="AR208" s="17" t="s">
        <v>144</v>
      </c>
      <c r="AT208" s="17" t="s">
        <v>139</v>
      </c>
      <c r="AU208" s="17" t="s">
        <v>80</v>
      </c>
      <c r="AY208" s="17" t="s">
        <v>137</v>
      </c>
      <c r="BE208" s="171">
        <f>IF(N208="základní",J208,0)</f>
        <v>0</v>
      </c>
      <c r="BF208" s="171">
        <f>IF(N208="snížená",J208,0)</f>
        <v>0</v>
      </c>
      <c r="BG208" s="171">
        <f>IF(N208="zákl. přenesená",J208,0)</f>
        <v>0</v>
      </c>
      <c r="BH208" s="171">
        <f>IF(N208="sníž. přenesená",J208,0)</f>
        <v>0</v>
      </c>
      <c r="BI208" s="171">
        <f>IF(N208="nulová",J208,0)</f>
        <v>0</v>
      </c>
      <c r="BJ208" s="17" t="s">
        <v>22</v>
      </c>
      <c r="BK208" s="171">
        <f>ROUND(I208*H208,2)</f>
        <v>0</v>
      </c>
      <c r="BL208" s="17" t="s">
        <v>144</v>
      </c>
      <c r="BM208" s="17" t="s">
        <v>327</v>
      </c>
    </row>
    <row r="209" spans="2:47" s="1" customFormat="1" ht="42" customHeight="1">
      <c r="B209" s="34"/>
      <c r="D209" s="172" t="s">
        <v>146</v>
      </c>
      <c r="F209" s="173" t="s">
        <v>328</v>
      </c>
      <c r="I209" s="133"/>
      <c r="L209" s="34"/>
      <c r="M209" s="63"/>
      <c r="N209" s="35"/>
      <c r="O209" s="35"/>
      <c r="P209" s="35"/>
      <c r="Q209" s="35"/>
      <c r="R209" s="35"/>
      <c r="S209" s="35"/>
      <c r="T209" s="64"/>
      <c r="AT209" s="17" t="s">
        <v>146</v>
      </c>
      <c r="AU209" s="17" t="s">
        <v>80</v>
      </c>
    </row>
    <row r="210" spans="2:47" s="1" customFormat="1" ht="126" customHeight="1">
      <c r="B210" s="34"/>
      <c r="D210" s="172" t="s">
        <v>148</v>
      </c>
      <c r="F210" s="174" t="s">
        <v>329</v>
      </c>
      <c r="I210" s="133"/>
      <c r="L210" s="34"/>
      <c r="M210" s="63"/>
      <c r="N210" s="35"/>
      <c r="O210" s="35"/>
      <c r="P210" s="35"/>
      <c r="Q210" s="35"/>
      <c r="R210" s="35"/>
      <c r="S210" s="35"/>
      <c r="T210" s="64"/>
      <c r="AT210" s="17" t="s">
        <v>148</v>
      </c>
      <c r="AU210" s="17" t="s">
        <v>80</v>
      </c>
    </row>
    <row r="211" spans="2:51" s="12" customFormat="1" ht="22.5" customHeight="1">
      <c r="B211" s="183"/>
      <c r="D211" s="184" t="s">
        <v>150</v>
      </c>
      <c r="E211" s="185" t="s">
        <v>20</v>
      </c>
      <c r="F211" s="186" t="s">
        <v>330</v>
      </c>
      <c r="H211" s="187">
        <v>21.6</v>
      </c>
      <c r="I211" s="188"/>
      <c r="L211" s="183"/>
      <c r="M211" s="189"/>
      <c r="N211" s="190"/>
      <c r="O211" s="190"/>
      <c r="P211" s="190"/>
      <c r="Q211" s="190"/>
      <c r="R211" s="190"/>
      <c r="S211" s="190"/>
      <c r="T211" s="191"/>
      <c r="AT211" s="192" t="s">
        <v>150</v>
      </c>
      <c r="AU211" s="192" t="s">
        <v>80</v>
      </c>
      <c r="AV211" s="12" t="s">
        <v>80</v>
      </c>
      <c r="AW211" s="12" t="s">
        <v>36</v>
      </c>
      <c r="AX211" s="12" t="s">
        <v>22</v>
      </c>
      <c r="AY211" s="192" t="s">
        <v>137</v>
      </c>
    </row>
    <row r="212" spans="2:65" s="1" customFormat="1" ht="22.5" customHeight="1">
      <c r="B212" s="159"/>
      <c r="C212" s="204" t="s">
        <v>331</v>
      </c>
      <c r="D212" s="204" t="s">
        <v>235</v>
      </c>
      <c r="E212" s="205" t="s">
        <v>332</v>
      </c>
      <c r="F212" s="206" t="s">
        <v>333</v>
      </c>
      <c r="G212" s="207" t="s">
        <v>213</v>
      </c>
      <c r="H212" s="208">
        <v>0.415</v>
      </c>
      <c r="I212" s="209"/>
      <c r="J212" s="210">
        <f>ROUND(I212*H212,2)</f>
        <v>0</v>
      </c>
      <c r="K212" s="206" t="s">
        <v>143</v>
      </c>
      <c r="L212" s="211"/>
      <c r="M212" s="212" t="s">
        <v>20</v>
      </c>
      <c r="N212" s="213" t="s">
        <v>43</v>
      </c>
      <c r="O212" s="35"/>
      <c r="P212" s="169">
        <f>O212*H212</f>
        <v>0</v>
      </c>
      <c r="Q212" s="169">
        <v>1</v>
      </c>
      <c r="R212" s="169">
        <f>Q212*H212</f>
        <v>0.415</v>
      </c>
      <c r="S212" s="169">
        <v>0</v>
      </c>
      <c r="T212" s="170">
        <f>S212*H212</f>
        <v>0</v>
      </c>
      <c r="AR212" s="17" t="s">
        <v>198</v>
      </c>
      <c r="AT212" s="17" t="s">
        <v>235</v>
      </c>
      <c r="AU212" s="17" t="s">
        <v>80</v>
      </c>
      <c r="AY212" s="17" t="s">
        <v>137</v>
      </c>
      <c r="BE212" s="171">
        <f>IF(N212="základní",J212,0)</f>
        <v>0</v>
      </c>
      <c r="BF212" s="171">
        <f>IF(N212="snížená",J212,0)</f>
        <v>0</v>
      </c>
      <c r="BG212" s="171">
        <f>IF(N212="zákl. přenesená",J212,0)</f>
        <v>0</v>
      </c>
      <c r="BH212" s="171">
        <f>IF(N212="sníž. přenesená",J212,0)</f>
        <v>0</v>
      </c>
      <c r="BI212" s="171">
        <f>IF(N212="nulová",J212,0)</f>
        <v>0</v>
      </c>
      <c r="BJ212" s="17" t="s">
        <v>22</v>
      </c>
      <c r="BK212" s="171">
        <f>ROUND(I212*H212,2)</f>
        <v>0</v>
      </c>
      <c r="BL212" s="17" t="s">
        <v>144</v>
      </c>
      <c r="BM212" s="17" t="s">
        <v>334</v>
      </c>
    </row>
    <row r="213" spans="2:47" s="1" customFormat="1" ht="30" customHeight="1">
      <c r="B213" s="34"/>
      <c r="D213" s="172" t="s">
        <v>146</v>
      </c>
      <c r="F213" s="173" t="s">
        <v>335</v>
      </c>
      <c r="I213" s="133"/>
      <c r="L213" s="34"/>
      <c r="M213" s="63"/>
      <c r="N213" s="35"/>
      <c r="O213" s="35"/>
      <c r="P213" s="35"/>
      <c r="Q213" s="35"/>
      <c r="R213" s="35"/>
      <c r="S213" s="35"/>
      <c r="T213" s="64"/>
      <c r="AT213" s="17" t="s">
        <v>146</v>
      </c>
      <c r="AU213" s="17" t="s">
        <v>80</v>
      </c>
    </row>
    <row r="214" spans="2:47" s="1" customFormat="1" ht="30" customHeight="1">
      <c r="B214" s="34"/>
      <c r="D214" s="172" t="s">
        <v>336</v>
      </c>
      <c r="F214" s="174" t="s">
        <v>337</v>
      </c>
      <c r="I214" s="133"/>
      <c r="L214" s="34"/>
      <c r="M214" s="63"/>
      <c r="N214" s="35"/>
      <c r="O214" s="35"/>
      <c r="P214" s="35"/>
      <c r="Q214" s="35"/>
      <c r="R214" s="35"/>
      <c r="S214" s="35"/>
      <c r="T214" s="64"/>
      <c r="AT214" s="17" t="s">
        <v>336</v>
      </c>
      <c r="AU214" s="17" t="s">
        <v>80</v>
      </c>
    </row>
    <row r="215" spans="2:51" s="12" customFormat="1" ht="22.5" customHeight="1">
      <c r="B215" s="183"/>
      <c r="D215" s="184" t="s">
        <v>150</v>
      </c>
      <c r="E215" s="185" t="s">
        <v>20</v>
      </c>
      <c r="F215" s="186" t="s">
        <v>338</v>
      </c>
      <c r="H215" s="187">
        <v>0.415</v>
      </c>
      <c r="I215" s="188"/>
      <c r="L215" s="183"/>
      <c r="M215" s="189"/>
      <c r="N215" s="190"/>
      <c r="O215" s="190"/>
      <c r="P215" s="190"/>
      <c r="Q215" s="190"/>
      <c r="R215" s="190"/>
      <c r="S215" s="190"/>
      <c r="T215" s="191"/>
      <c r="AT215" s="192" t="s">
        <v>150</v>
      </c>
      <c r="AU215" s="192" t="s">
        <v>80</v>
      </c>
      <c r="AV215" s="12" t="s">
        <v>80</v>
      </c>
      <c r="AW215" s="12" t="s">
        <v>36</v>
      </c>
      <c r="AX215" s="12" t="s">
        <v>22</v>
      </c>
      <c r="AY215" s="192" t="s">
        <v>137</v>
      </c>
    </row>
    <row r="216" spans="2:65" s="1" customFormat="1" ht="22.5" customHeight="1">
      <c r="B216" s="159"/>
      <c r="C216" s="160" t="s">
        <v>339</v>
      </c>
      <c r="D216" s="160" t="s">
        <v>139</v>
      </c>
      <c r="E216" s="161" t="s">
        <v>340</v>
      </c>
      <c r="F216" s="162" t="s">
        <v>341</v>
      </c>
      <c r="G216" s="163" t="s">
        <v>326</v>
      </c>
      <c r="H216" s="164">
        <v>11</v>
      </c>
      <c r="I216" s="165"/>
      <c r="J216" s="166">
        <f>ROUND(I216*H216,2)</f>
        <v>0</v>
      </c>
      <c r="K216" s="162" t="s">
        <v>143</v>
      </c>
      <c r="L216" s="34"/>
      <c r="M216" s="167" t="s">
        <v>20</v>
      </c>
      <c r="N216" s="168" t="s">
        <v>43</v>
      </c>
      <c r="O216" s="35"/>
      <c r="P216" s="169">
        <f>O216*H216</f>
        <v>0</v>
      </c>
      <c r="Q216" s="169">
        <v>0</v>
      </c>
      <c r="R216" s="169">
        <f>Q216*H216</f>
        <v>0</v>
      </c>
      <c r="S216" s="169">
        <v>0</v>
      </c>
      <c r="T216" s="170">
        <f>S216*H216</f>
        <v>0</v>
      </c>
      <c r="AR216" s="17" t="s">
        <v>144</v>
      </c>
      <c r="AT216" s="17" t="s">
        <v>139</v>
      </c>
      <c r="AU216" s="17" t="s">
        <v>80</v>
      </c>
      <c r="AY216" s="17" t="s">
        <v>137</v>
      </c>
      <c r="BE216" s="171">
        <f>IF(N216="základní",J216,0)</f>
        <v>0</v>
      </c>
      <c r="BF216" s="171">
        <f>IF(N216="snížená",J216,0)</f>
        <v>0</v>
      </c>
      <c r="BG216" s="171">
        <f>IF(N216="zákl. přenesená",J216,0)</f>
        <v>0</v>
      </c>
      <c r="BH216" s="171">
        <f>IF(N216="sníž. přenesená",J216,0)</f>
        <v>0</v>
      </c>
      <c r="BI216" s="171">
        <f>IF(N216="nulová",J216,0)</f>
        <v>0</v>
      </c>
      <c r="BJ216" s="17" t="s">
        <v>22</v>
      </c>
      <c r="BK216" s="171">
        <f>ROUND(I216*H216,2)</f>
        <v>0</v>
      </c>
      <c r="BL216" s="17" t="s">
        <v>144</v>
      </c>
      <c r="BM216" s="17" t="s">
        <v>342</v>
      </c>
    </row>
    <row r="217" spans="2:47" s="1" customFormat="1" ht="22.5" customHeight="1">
      <c r="B217" s="34"/>
      <c r="D217" s="172" t="s">
        <v>146</v>
      </c>
      <c r="F217" s="173" t="s">
        <v>343</v>
      </c>
      <c r="I217" s="133"/>
      <c r="L217" s="34"/>
      <c r="M217" s="63"/>
      <c r="N217" s="35"/>
      <c r="O217" s="35"/>
      <c r="P217" s="35"/>
      <c r="Q217" s="35"/>
      <c r="R217" s="35"/>
      <c r="S217" s="35"/>
      <c r="T217" s="64"/>
      <c r="AT217" s="17" t="s">
        <v>146</v>
      </c>
      <c r="AU217" s="17" t="s">
        <v>80</v>
      </c>
    </row>
    <row r="218" spans="2:47" s="1" customFormat="1" ht="30" customHeight="1">
      <c r="B218" s="34"/>
      <c r="D218" s="172" t="s">
        <v>148</v>
      </c>
      <c r="F218" s="174" t="s">
        <v>344</v>
      </c>
      <c r="I218" s="133"/>
      <c r="L218" s="34"/>
      <c r="M218" s="63"/>
      <c r="N218" s="35"/>
      <c r="O218" s="35"/>
      <c r="P218" s="35"/>
      <c r="Q218" s="35"/>
      <c r="R218" s="35"/>
      <c r="S218" s="35"/>
      <c r="T218" s="64"/>
      <c r="AT218" s="17" t="s">
        <v>148</v>
      </c>
      <c r="AU218" s="17" t="s">
        <v>80</v>
      </c>
    </row>
    <row r="219" spans="2:51" s="11" customFormat="1" ht="22.5" customHeight="1">
      <c r="B219" s="175"/>
      <c r="D219" s="172" t="s">
        <v>150</v>
      </c>
      <c r="E219" s="176" t="s">
        <v>20</v>
      </c>
      <c r="F219" s="177" t="s">
        <v>345</v>
      </c>
      <c r="H219" s="178" t="s">
        <v>20</v>
      </c>
      <c r="I219" s="179"/>
      <c r="L219" s="175"/>
      <c r="M219" s="180"/>
      <c r="N219" s="181"/>
      <c r="O219" s="181"/>
      <c r="P219" s="181"/>
      <c r="Q219" s="181"/>
      <c r="R219" s="181"/>
      <c r="S219" s="181"/>
      <c r="T219" s="182"/>
      <c r="AT219" s="178" t="s">
        <v>150</v>
      </c>
      <c r="AU219" s="178" t="s">
        <v>80</v>
      </c>
      <c r="AV219" s="11" t="s">
        <v>22</v>
      </c>
      <c r="AW219" s="11" t="s">
        <v>36</v>
      </c>
      <c r="AX219" s="11" t="s">
        <v>72</v>
      </c>
      <c r="AY219" s="178" t="s">
        <v>137</v>
      </c>
    </row>
    <row r="220" spans="2:51" s="12" customFormat="1" ht="22.5" customHeight="1">
      <c r="B220" s="183"/>
      <c r="D220" s="184" t="s">
        <v>150</v>
      </c>
      <c r="E220" s="185" t="s">
        <v>20</v>
      </c>
      <c r="F220" s="186" t="s">
        <v>217</v>
      </c>
      <c r="H220" s="187">
        <v>11</v>
      </c>
      <c r="I220" s="188"/>
      <c r="L220" s="183"/>
      <c r="M220" s="189"/>
      <c r="N220" s="190"/>
      <c r="O220" s="190"/>
      <c r="P220" s="190"/>
      <c r="Q220" s="190"/>
      <c r="R220" s="190"/>
      <c r="S220" s="190"/>
      <c r="T220" s="191"/>
      <c r="AT220" s="192" t="s">
        <v>150</v>
      </c>
      <c r="AU220" s="192" t="s">
        <v>80</v>
      </c>
      <c r="AV220" s="12" t="s">
        <v>80</v>
      </c>
      <c r="AW220" s="12" t="s">
        <v>36</v>
      </c>
      <c r="AX220" s="12" t="s">
        <v>22</v>
      </c>
      <c r="AY220" s="192" t="s">
        <v>137</v>
      </c>
    </row>
    <row r="221" spans="2:65" s="1" customFormat="1" ht="22.5" customHeight="1">
      <c r="B221" s="159"/>
      <c r="C221" s="160" t="s">
        <v>346</v>
      </c>
      <c r="D221" s="160" t="s">
        <v>139</v>
      </c>
      <c r="E221" s="161" t="s">
        <v>347</v>
      </c>
      <c r="F221" s="162" t="s">
        <v>348</v>
      </c>
      <c r="G221" s="163" t="s">
        <v>155</v>
      </c>
      <c r="H221" s="164">
        <v>1.44</v>
      </c>
      <c r="I221" s="165"/>
      <c r="J221" s="166">
        <f>ROUND(I221*H221,2)</f>
        <v>0</v>
      </c>
      <c r="K221" s="162" t="s">
        <v>143</v>
      </c>
      <c r="L221" s="34"/>
      <c r="M221" s="167" t="s">
        <v>20</v>
      </c>
      <c r="N221" s="168" t="s">
        <v>43</v>
      </c>
      <c r="O221" s="35"/>
      <c r="P221" s="169">
        <f>O221*H221</f>
        <v>0</v>
      </c>
      <c r="Q221" s="169">
        <v>0.12</v>
      </c>
      <c r="R221" s="169">
        <f>Q221*H221</f>
        <v>0.17279999999999998</v>
      </c>
      <c r="S221" s="169">
        <v>2.2</v>
      </c>
      <c r="T221" s="170">
        <f>S221*H221</f>
        <v>3.168</v>
      </c>
      <c r="AR221" s="17" t="s">
        <v>144</v>
      </c>
      <c r="AT221" s="17" t="s">
        <v>139</v>
      </c>
      <c r="AU221" s="17" t="s">
        <v>80</v>
      </c>
      <c r="AY221" s="17" t="s">
        <v>137</v>
      </c>
      <c r="BE221" s="171">
        <f>IF(N221="základní",J221,0)</f>
        <v>0</v>
      </c>
      <c r="BF221" s="171">
        <f>IF(N221="snížená",J221,0)</f>
        <v>0</v>
      </c>
      <c r="BG221" s="171">
        <f>IF(N221="zákl. přenesená",J221,0)</f>
        <v>0</v>
      </c>
      <c r="BH221" s="171">
        <f>IF(N221="sníž. přenesená",J221,0)</f>
        <v>0</v>
      </c>
      <c r="BI221" s="171">
        <f>IF(N221="nulová",J221,0)</f>
        <v>0</v>
      </c>
      <c r="BJ221" s="17" t="s">
        <v>22</v>
      </c>
      <c r="BK221" s="171">
        <f>ROUND(I221*H221,2)</f>
        <v>0</v>
      </c>
      <c r="BL221" s="17" t="s">
        <v>144</v>
      </c>
      <c r="BM221" s="17" t="s">
        <v>349</v>
      </c>
    </row>
    <row r="222" spans="2:47" s="1" customFormat="1" ht="22.5" customHeight="1">
      <c r="B222" s="34"/>
      <c r="D222" s="172" t="s">
        <v>146</v>
      </c>
      <c r="F222" s="173" t="s">
        <v>350</v>
      </c>
      <c r="I222" s="133"/>
      <c r="L222" s="34"/>
      <c r="M222" s="63"/>
      <c r="N222" s="35"/>
      <c r="O222" s="35"/>
      <c r="P222" s="35"/>
      <c r="Q222" s="35"/>
      <c r="R222" s="35"/>
      <c r="S222" s="35"/>
      <c r="T222" s="64"/>
      <c r="AT222" s="17" t="s">
        <v>146</v>
      </c>
      <c r="AU222" s="17" t="s">
        <v>80</v>
      </c>
    </row>
    <row r="223" spans="2:47" s="1" customFormat="1" ht="162" customHeight="1">
      <c r="B223" s="34"/>
      <c r="D223" s="172" t="s">
        <v>148</v>
      </c>
      <c r="F223" s="174" t="s">
        <v>351</v>
      </c>
      <c r="I223" s="133"/>
      <c r="L223" s="34"/>
      <c r="M223" s="63"/>
      <c r="N223" s="35"/>
      <c r="O223" s="35"/>
      <c r="P223" s="35"/>
      <c r="Q223" s="35"/>
      <c r="R223" s="35"/>
      <c r="S223" s="35"/>
      <c r="T223" s="64"/>
      <c r="AT223" s="17" t="s">
        <v>148</v>
      </c>
      <c r="AU223" s="17" t="s">
        <v>80</v>
      </c>
    </row>
    <row r="224" spans="2:51" s="11" customFormat="1" ht="22.5" customHeight="1">
      <c r="B224" s="175"/>
      <c r="D224" s="172" t="s">
        <v>150</v>
      </c>
      <c r="E224" s="176" t="s">
        <v>20</v>
      </c>
      <c r="F224" s="177" t="s">
        <v>352</v>
      </c>
      <c r="H224" s="178" t="s">
        <v>20</v>
      </c>
      <c r="I224" s="179"/>
      <c r="L224" s="175"/>
      <c r="M224" s="180"/>
      <c r="N224" s="181"/>
      <c r="O224" s="181"/>
      <c r="P224" s="181"/>
      <c r="Q224" s="181"/>
      <c r="R224" s="181"/>
      <c r="S224" s="181"/>
      <c r="T224" s="182"/>
      <c r="AT224" s="178" t="s">
        <v>150</v>
      </c>
      <c r="AU224" s="178" t="s">
        <v>80</v>
      </c>
      <c r="AV224" s="11" t="s">
        <v>22</v>
      </c>
      <c r="AW224" s="11" t="s">
        <v>36</v>
      </c>
      <c r="AX224" s="11" t="s">
        <v>72</v>
      </c>
      <c r="AY224" s="178" t="s">
        <v>137</v>
      </c>
    </row>
    <row r="225" spans="2:51" s="11" customFormat="1" ht="22.5" customHeight="1">
      <c r="B225" s="175"/>
      <c r="D225" s="172" t="s">
        <v>150</v>
      </c>
      <c r="E225" s="176" t="s">
        <v>20</v>
      </c>
      <c r="F225" s="177" t="s">
        <v>353</v>
      </c>
      <c r="H225" s="178" t="s">
        <v>20</v>
      </c>
      <c r="I225" s="179"/>
      <c r="L225" s="175"/>
      <c r="M225" s="180"/>
      <c r="N225" s="181"/>
      <c r="O225" s="181"/>
      <c r="P225" s="181"/>
      <c r="Q225" s="181"/>
      <c r="R225" s="181"/>
      <c r="S225" s="181"/>
      <c r="T225" s="182"/>
      <c r="AT225" s="178" t="s">
        <v>150</v>
      </c>
      <c r="AU225" s="178" t="s">
        <v>80</v>
      </c>
      <c r="AV225" s="11" t="s">
        <v>22</v>
      </c>
      <c r="AW225" s="11" t="s">
        <v>36</v>
      </c>
      <c r="AX225" s="11" t="s">
        <v>72</v>
      </c>
      <c r="AY225" s="178" t="s">
        <v>137</v>
      </c>
    </row>
    <row r="226" spans="2:51" s="12" customFormat="1" ht="22.5" customHeight="1">
      <c r="B226" s="183"/>
      <c r="D226" s="172" t="s">
        <v>150</v>
      </c>
      <c r="E226" s="192" t="s">
        <v>20</v>
      </c>
      <c r="F226" s="193" t="s">
        <v>354</v>
      </c>
      <c r="H226" s="194">
        <v>0.6</v>
      </c>
      <c r="I226" s="188"/>
      <c r="L226" s="183"/>
      <c r="M226" s="189"/>
      <c r="N226" s="190"/>
      <c r="O226" s="190"/>
      <c r="P226" s="190"/>
      <c r="Q226" s="190"/>
      <c r="R226" s="190"/>
      <c r="S226" s="190"/>
      <c r="T226" s="191"/>
      <c r="AT226" s="192" t="s">
        <v>150</v>
      </c>
      <c r="AU226" s="192" t="s">
        <v>80</v>
      </c>
      <c r="AV226" s="12" t="s">
        <v>80</v>
      </c>
      <c r="AW226" s="12" t="s">
        <v>36</v>
      </c>
      <c r="AX226" s="12" t="s">
        <v>72</v>
      </c>
      <c r="AY226" s="192" t="s">
        <v>137</v>
      </c>
    </row>
    <row r="227" spans="2:51" s="12" customFormat="1" ht="22.5" customHeight="1">
      <c r="B227" s="183"/>
      <c r="D227" s="172" t="s">
        <v>150</v>
      </c>
      <c r="E227" s="192" t="s">
        <v>20</v>
      </c>
      <c r="F227" s="193" t="s">
        <v>355</v>
      </c>
      <c r="H227" s="194">
        <v>0.84</v>
      </c>
      <c r="I227" s="188"/>
      <c r="L227" s="183"/>
      <c r="M227" s="189"/>
      <c r="N227" s="190"/>
      <c r="O227" s="190"/>
      <c r="P227" s="190"/>
      <c r="Q227" s="190"/>
      <c r="R227" s="190"/>
      <c r="S227" s="190"/>
      <c r="T227" s="191"/>
      <c r="AT227" s="192" t="s">
        <v>150</v>
      </c>
      <c r="AU227" s="192" t="s">
        <v>80</v>
      </c>
      <c r="AV227" s="12" t="s">
        <v>80</v>
      </c>
      <c r="AW227" s="12" t="s">
        <v>36</v>
      </c>
      <c r="AX227" s="12" t="s">
        <v>72</v>
      </c>
      <c r="AY227" s="192" t="s">
        <v>137</v>
      </c>
    </row>
    <row r="228" spans="2:51" s="13" customFormat="1" ht="22.5" customHeight="1">
      <c r="B228" s="195"/>
      <c r="D228" s="184" t="s">
        <v>150</v>
      </c>
      <c r="E228" s="214" t="s">
        <v>81</v>
      </c>
      <c r="F228" s="215" t="s">
        <v>166</v>
      </c>
      <c r="H228" s="216">
        <v>1.44</v>
      </c>
      <c r="I228" s="199"/>
      <c r="L228" s="195"/>
      <c r="M228" s="200"/>
      <c r="N228" s="201"/>
      <c r="O228" s="201"/>
      <c r="P228" s="201"/>
      <c r="Q228" s="201"/>
      <c r="R228" s="201"/>
      <c r="S228" s="201"/>
      <c r="T228" s="202"/>
      <c r="AT228" s="203" t="s">
        <v>150</v>
      </c>
      <c r="AU228" s="203" t="s">
        <v>80</v>
      </c>
      <c r="AV228" s="13" t="s">
        <v>144</v>
      </c>
      <c r="AW228" s="13" t="s">
        <v>36</v>
      </c>
      <c r="AX228" s="13" t="s">
        <v>22</v>
      </c>
      <c r="AY228" s="203" t="s">
        <v>137</v>
      </c>
    </row>
    <row r="229" spans="2:65" s="1" customFormat="1" ht="22.5" customHeight="1">
      <c r="B229" s="159"/>
      <c r="C229" s="160" t="s">
        <v>356</v>
      </c>
      <c r="D229" s="160" t="s">
        <v>139</v>
      </c>
      <c r="E229" s="161" t="s">
        <v>357</v>
      </c>
      <c r="F229" s="162" t="s">
        <v>358</v>
      </c>
      <c r="G229" s="163" t="s">
        <v>326</v>
      </c>
      <c r="H229" s="164">
        <v>9.5</v>
      </c>
      <c r="I229" s="165"/>
      <c r="J229" s="166">
        <f>ROUND(I229*H229,2)</f>
        <v>0</v>
      </c>
      <c r="K229" s="162" t="s">
        <v>143</v>
      </c>
      <c r="L229" s="34"/>
      <c r="M229" s="167" t="s">
        <v>20</v>
      </c>
      <c r="N229" s="168" t="s">
        <v>43</v>
      </c>
      <c r="O229" s="35"/>
      <c r="P229" s="169">
        <f>O229*H229</f>
        <v>0</v>
      </c>
      <c r="Q229" s="169">
        <v>0</v>
      </c>
      <c r="R229" s="169">
        <f>Q229*H229</f>
        <v>0</v>
      </c>
      <c r="S229" s="169">
        <v>0.98</v>
      </c>
      <c r="T229" s="170">
        <f>S229*H229</f>
        <v>9.31</v>
      </c>
      <c r="AR229" s="17" t="s">
        <v>144</v>
      </c>
      <c r="AT229" s="17" t="s">
        <v>139</v>
      </c>
      <c r="AU229" s="17" t="s">
        <v>80</v>
      </c>
      <c r="AY229" s="17" t="s">
        <v>137</v>
      </c>
      <c r="BE229" s="171">
        <f>IF(N229="základní",J229,0)</f>
        <v>0</v>
      </c>
      <c r="BF229" s="171">
        <f>IF(N229="snížená",J229,0)</f>
        <v>0</v>
      </c>
      <c r="BG229" s="171">
        <f>IF(N229="zákl. přenesená",J229,0)</f>
        <v>0</v>
      </c>
      <c r="BH229" s="171">
        <f>IF(N229="sníž. přenesená",J229,0)</f>
        <v>0</v>
      </c>
      <c r="BI229" s="171">
        <f>IF(N229="nulová",J229,0)</f>
        <v>0</v>
      </c>
      <c r="BJ229" s="17" t="s">
        <v>22</v>
      </c>
      <c r="BK229" s="171">
        <f>ROUND(I229*H229,2)</f>
        <v>0</v>
      </c>
      <c r="BL229" s="17" t="s">
        <v>144</v>
      </c>
      <c r="BM229" s="17" t="s">
        <v>359</v>
      </c>
    </row>
    <row r="230" spans="2:47" s="1" customFormat="1" ht="30" customHeight="1">
      <c r="B230" s="34"/>
      <c r="D230" s="172" t="s">
        <v>146</v>
      </c>
      <c r="F230" s="173" t="s">
        <v>360</v>
      </c>
      <c r="I230" s="133"/>
      <c r="L230" s="34"/>
      <c r="M230" s="63"/>
      <c r="N230" s="35"/>
      <c r="O230" s="35"/>
      <c r="P230" s="35"/>
      <c r="Q230" s="35"/>
      <c r="R230" s="35"/>
      <c r="S230" s="35"/>
      <c r="T230" s="64"/>
      <c r="AT230" s="17" t="s">
        <v>146</v>
      </c>
      <c r="AU230" s="17" t="s">
        <v>80</v>
      </c>
    </row>
    <row r="231" spans="2:47" s="1" customFormat="1" ht="102" customHeight="1">
      <c r="B231" s="34"/>
      <c r="D231" s="172" t="s">
        <v>148</v>
      </c>
      <c r="F231" s="174" t="s">
        <v>361</v>
      </c>
      <c r="I231" s="133"/>
      <c r="L231" s="34"/>
      <c r="M231" s="63"/>
      <c r="N231" s="35"/>
      <c r="O231" s="35"/>
      <c r="P231" s="35"/>
      <c r="Q231" s="35"/>
      <c r="R231" s="35"/>
      <c r="S231" s="35"/>
      <c r="T231" s="64"/>
      <c r="AT231" s="17" t="s">
        <v>148</v>
      </c>
      <c r="AU231" s="17" t="s">
        <v>80</v>
      </c>
    </row>
    <row r="232" spans="2:51" s="11" customFormat="1" ht="22.5" customHeight="1">
      <c r="B232" s="175"/>
      <c r="D232" s="172" t="s">
        <v>150</v>
      </c>
      <c r="E232" s="176" t="s">
        <v>20</v>
      </c>
      <c r="F232" s="177" t="s">
        <v>362</v>
      </c>
      <c r="H232" s="178" t="s">
        <v>20</v>
      </c>
      <c r="I232" s="179"/>
      <c r="L232" s="175"/>
      <c r="M232" s="180"/>
      <c r="N232" s="181"/>
      <c r="O232" s="181"/>
      <c r="P232" s="181"/>
      <c r="Q232" s="181"/>
      <c r="R232" s="181"/>
      <c r="S232" s="181"/>
      <c r="T232" s="182"/>
      <c r="AT232" s="178" t="s">
        <v>150</v>
      </c>
      <c r="AU232" s="178" t="s">
        <v>80</v>
      </c>
      <c r="AV232" s="11" t="s">
        <v>22</v>
      </c>
      <c r="AW232" s="11" t="s">
        <v>36</v>
      </c>
      <c r="AX232" s="11" t="s">
        <v>72</v>
      </c>
      <c r="AY232" s="178" t="s">
        <v>137</v>
      </c>
    </row>
    <row r="233" spans="2:51" s="12" customFormat="1" ht="22.5" customHeight="1">
      <c r="B233" s="183"/>
      <c r="D233" s="184" t="s">
        <v>150</v>
      </c>
      <c r="E233" s="185" t="s">
        <v>78</v>
      </c>
      <c r="F233" s="186" t="s">
        <v>363</v>
      </c>
      <c r="H233" s="187">
        <v>9.5</v>
      </c>
      <c r="I233" s="188"/>
      <c r="L233" s="183"/>
      <c r="M233" s="189"/>
      <c r="N233" s="190"/>
      <c r="O233" s="190"/>
      <c r="P233" s="190"/>
      <c r="Q233" s="190"/>
      <c r="R233" s="190"/>
      <c r="S233" s="190"/>
      <c r="T233" s="191"/>
      <c r="AT233" s="192" t="s">
        <v>150</v>
      </c>
      <c r="AU233" s="192" t="s">
        <v>80</v>
      </c>
      <c r="AV233" s="12" t="s">
        <v>80</v>
      </c>
      <c r="AW233" s="12" t="s">
        <v>36</v>
      </c>
      <c r="AX233" s="12" t="s">
        <v>22</v>
      </c>
      <c r="AY233" s="192" t="s">
        <v>137</v>
      </c>
    </row>
    <row r="234" spans="2:65" s="1" customFormat="1" ht="22.5" customHeight="1">
      <c r="B234" s="159"/>
      <c r="C234" s="160" t="s">
        <v>364</v>
      </c>
      <c r="D234" s="160" t="s">
        <v>139</v>
      </c>
      <c r="E234" s="161" t="s">
        <v>365</v>
      </c>
      <c r="F234" s="162" t="s">
        <v>366</v>
      </c>
      <c r="G234" s="163" t="s">
        <v>367</v>
      </c>
      <c r="H234" s="164">
        <v>17</v>
      </c>
      <c r="I234" s="165"/>
      <c r="J234" s="166">
        <f>ROUND(I234*H234,2)</f>
        <v>0</v>
      </c>
      <c r="K234" s="162" t="s">
        <v>20</v>
      </c>
      <c r="L234" s="34"/>
      <c r="M234" s="167" t="s">
        <v>20</v>
      </c>
      <c r="N234" s="168" t="s">
        <v>43</v>
      </c>
      <c r="O234" s="35"/>
      <c r="P234" s="169">
        <f>O234*H234</f>
        <v>0</v>
      </c>
      <c r="Q234" s="169">
        <v>0</v>
      </c>
      <c r="R234" s="169">
        <f>Q234*H234</f>
        <v>0</v>
      </c>
      <c r="S234" s="169">
        <v>0</v>
      </c>
      <c r="T234" s="170">
        <f>S234*H234</f>
        <v>0</v>
      </c>
      <c r="AR234" s="17" t="s">
        <v>144</v>
      </c>
      <c r="AT234" s="17" t="s">
        <v>139</v>
      </c>
      <c r="AU234" s="17" t="s">
        <v>80</v>
      </c>
      <c r="AY234" s="17" t="s">
        <v>137</v>
      </c>
      <c r="BE234" s="171">
        <f>IF(N234="základní",J234,0)</f>
        <v>0</v>
      </c>
      <c r="BF234" s="171">
        <f>IF(N234="snížená",J234,0)</f>
        <v>0</v>
      </c>
      <c r="BG234" s="171">
        <f>IF(N234="zákl. přenesená",J234,0)</f>
        <v>0</v>
      </c>
      <c r="BH234" s="171">
        <f>IF(N234="sníž. přenesená",J234,0)</f>
        <v>0</v>
      </c>
      <c r="BI234" s="171">
        <f>IF(N234="nulová",J234,0)</f>
        <v>0</v>
      </c>
      <c r="BJ234" s="17" t="s">
        <v>22</v>
      </c>
      <c r="BK234" s="171">
        <f>ROUND(I234*H234,2)</f>
        <v>0</v>
      </c>
      <c r="BL234" s="17" t="s">
        <v>144</v>
      </c>
      <c r="BM234" s="17" t="s">
        <v>368</v>
      </c>
    </row>
    <row r="235" spans="2:51" s="11" customFormat="1" ht="22.5" customHeight="1">
      <c r="B235" s="175"/>
      <c r="D235" s="172" t="s">
        <v>150</v>
      </c>
      <c r="E235" s="176" t="s">
        <v>20</v>
      </c>
      <c r="F235" s="177" t="s">
        <v>369</v>
      </c>
      <c r="H235" s="178" t="s">
        <v>20</v>
      </c>
      <c r="I235" s="179"/>
      <c r="L235" s="175"/>
      <c r="M235" s="180"/>
      <c r="N235" s="181"/>
      <c r="O235" s="181"/>
      <c r="P235" s="181"/>
      <c r="Q235" s="181"/>
      <c r="R235" s="181"/>
      <c r="S235" s="181"/>
      <c r="T235" s="182"/>
      <c r="AT235" s="178" t="s">
        <v>150</v>
      </c>
      <c r="AU235" s="178" t="s">
        <v>80</v>
      </c>
      <c r="AV235" s="11" t="s">
        <v>22</v>
      </c>
      <c r="AW235" s="11" t="s">
        <v>36</v>
      </c>
      <c r="AX235" s="11" t="s">
        <v>72</v>
      </c>
      <c r="AY235" s="178" t="s">
        <v>137</v>
      </c>
    </row>
    <row r="236" spans="2:51" s="11" customFormat="1" ht="22.5" customHeight="1">
      <c r="B236" s="175"/>
      <c r="D236" s="172" t="s">
        <v>150</v>
      </c>
      <c r="E236" s="176" t="s">
        <v>20</v>
      </c>
      <c r="F236" s="177" t="s">
        <v>370</v>
      </c>
      <c r="H236" s="178" t="s">
        <v>20</v>
      </c>
      <c r="I236" s="179"/>
      <c r="L236" s="175"/>
      <c r="M236" s="180"/>
      <c r="N236" s="181"/>
      <c r="O236" s="181"/>
      <c r="P236" s="181"/>
      <c r="Q236" s="181"/>
      <c r="R236" s="181"/>
      <c r="S236" s="181"/>
      <c r="T236" s="182"/>
      <c r="AT236" s="178" t="s">
        <v>150</v>
      </c>
      <c r="AU236" s="178" t="s">
        <v>80</v>
      </c>
      <c r="AV236" s="11" t="s">
        <v>22</v>
      </c>
      <c r="AW236" s="11" t="s">
        <v>36</v>
      </c>
      <c r="AX236" s="11" t="s">
        <v>72</v>
      </c>
      <c r="AY236" s="178" t="s">
        <v>137</v>
      </c>
    </row>
    <row r="237" spans="2:51" s="12" customFormat="1" ht="22.5" customHeight="1">
      <c r="B237" s="183"/>
      <c r="D237" s="184" t="s">
        <v>150</v>
      </c>
      <c r="E237" s="185" t="s">
        <v>20</v>
      </c>
      <c r="F237" s="186" t="s">
        <v>274</v>
      </c>
      <c r="H237" s="187">
        <v>17</v>
      </c>
      <c r="I237" s="188"/>
      <c r="L237" s="183"/>
      <c r="M237" s="189"/>
      <c r="N237" s="190"/>
      <c r="O237" s="190"/>
      <c r="P237" s="190"/>
      <c r="Q237" s="190"/>
      <c r="R237" s="190"/>
      <c r="S237" s="190"/>
      <c r="T237" s="191"/>
      <c r="AT237" s="192" t="s">
        <v>150</v>
      </c>
      <c r="AU237" s="192" t="s">
        <v>80</v>
      </c>
      <c r="AV237" s="12" t="s">
        <v>80</v>
      </c>
      <c r="AW237" s="12" t="s">
        <v>36</v>
      </c>
      <c r="AX237" s="12" t="s">
        <v>22</v>
      </c>
      <c r="AY237" s="192" t="s">
        <v>137</v>
      </c>
    </row>
    <row r="238" spans="2:65" s="1" customFormat="1" ht="22.5" customHeight="1">
      <c r="B238" s="159"/>
      <c r="C238" s="204" t="s">
        <v>371</v>
      </c>
      <c r="D238" s="204" t="s">
        <v>235</v>
      </c>
      <c r="E238" s="205" t="s">
        <v>372</v>
      </c>
      <c r="F238" s="206" t="s">
        <v>373</v>
      </c>
      <c r="G238" s="207" t="s">
        <v>367</v>
      </c>
      <c r="H238" s="208">
        <v>17</v>
      </c>
      <c r="I238" s="209"/>
      <c r="J238" s="210">
        <f>ROUND(I238*H238,2)</f>
        <v>0</v>
      </c>
      <c r="K238" s="206" t="s">
        <v>20</v>
      </c>
      <c r="L238" s="211"/>
      <c r="M238" s="212" t="s">
        <v>20</v>
      </c>
      <c r="N238" s="213" t="s">
        <v>43</v>
      </c>
      <c r="O238" s="35"/>
      <c r="P238" s="169">
        <f>O238*H238</f>
        <v>0</v>
      </c>
      <c r="Q238" s="169">
        <v>0</v>
      </c>
      <c r="R238" s="169">
        <f>Q238*H238</f>
        <v>0</v>
      </c>
      <c r="S238" s="169">
        <v>0</v>
      </c>
      <c r="T238" s="170">
        <f>S238*H238</f>
        <v>0</v>
      </c>
      <c r="AR238" s="17" t="s">
        <v>198</v>
      </c>
      <c r="AT238" s="17" t="s">
        <v>235</v>
      </c>
      <c r="AU238" s="17" t="s">
        <v>80</v>
      </c>
      <c r="AY238" s="17" t="s">
        <v>137</v>
      </c>
      <c r="BE238" s="171">
        <f>IF(N238="základní",J238,0)</f>
        <v>0</v>
      </c>
      <c r="BF238" s="171">
        <f>IF(N238="snížená",J238,0)</f>
        <v>0</v>
      </c>
      <c r="BG238" s="171">
        <f>IF(N238="zákl. přenesená",J238,0)</f>
        <v>0</v>
      </c>
      <c r="BH238" s="171">
        <f>IF(N238="sníž. přenesená",J238,0)</f>
        <v>0</v>
      </c>
      <c r="BI238" s="171">
        <f>IF(N238="nulová",J238,0)</f>
        <v>0</v>
      </c>
      <c r="BJ238" s="17" t="s">
        <v>22</v>
      </c>
      <c r="BK238" s="171">
        <f>ROUND(I238*H238,2)</f>
        <v>0</v>
      </c>
      <c r="BL238" s="17" t="s">
        <v>144</v>
      </c>
      <c r="BM238" s="17" t="s">
        <v>374</v>
      </c>
    </row>
    <row r="239" spans="2:51" s="12" customFormat="1" ht="22.5" customHeight="1">
      <c r="B239" s="183"/>
      <c r="D239" s="184" t="s">
        <v>150</v>
      </c>
      <c r="E239" s="185" t="s">
        <v>20</v>
      </c>
      <c r="F239" s="186" t="s">
        <v>274</v>
      </c>
      <c r="H239" s="187">
        <v>17</v>
      </c>
      <c r="I239" s="188"/>
      <c r="L239" s="183"/>
      <c r="M239" s="189"/>
      <c r="N239" s="190"/>
      <c r="O239" s="190"/>
      <c r="P239" s="190"/>
      <c r="Q239" s="190"/>
      <c r="R239" s="190"/>
      <c r="S239" s="190"/>
      <c r="T239" s="191"/>
      <c r="AT239" s="192" t="s">
        <v>150</v>
      </c>
      <c r="AU239" s="192" t="s">
        <v>80</v>
      </c>
      <c r="AV239" s="12" t="s">
        <v>80</v>
      </c>
      <c r="AW239" s="12" t="s">
        <v>36</v>
      </c>
      <c r="AX239" s="12" t="s">
        <v>22</v>
      </c>
      <c r="AY239" s="192" t="s">
        <v>137</v>
      </c>
    </row>
    <row r="240" spans="2:65" s="1" customFormat="1" ht="22.5" customHeight="1">
      <c r="B240" s="159"/>
      <c r="C240" s="160" t="s">
        <v>375</v>
      </c>
      <c r="D240" s="160" t="s">
        <v>139</v>
      </c>
      <c r="E240" s="161" t="s">
        <v>376</v>
      </c>
      <c r="F240" s="162" t="s">
        <v>377</v>
      </c>
      <c r="G240" s="163" t="s">
        <v>326</v>
      </c>
      <c r="H240" s="164">
        <v>2</v>
      </c>
      <c r="I240" s="165"/>
      <c r="J240" s="166">
        <f>ROUND(I240*H240,2)</f>
        <v>0</v>
      </c>
      <c r="K240" s="162" t="s">
        <v>20</v>
      </c>
      <c r="L240" s="34"/>
      <c r="M240" s="167" t="s">
        <v>20</v>
      </c>
      <c r="N240" s="168" t="s">
        <v>43</v>
      </c>
      <c r="O240" s="35"/>
      <c r="P240" s="169">
        <f>O240*H240</f>
        <v>0</v>
      </c>
      <c r="Q240" s="169">
        <v>0</v>
      </c>
      <c r="R240" s="169">
        <f>Q240*H240</f>
        <v>0</v>
      </c>
      <c r="S240" s="169">
        <v>0</v>
      </c>
      <c r="T240" s="170">
        <f>S240*H240</f>
        <v>0</v>
      </c>
      <c r="AR240" s="17" t="s">
        <v>144</v>
      </c>
      <c r="AT240" s="17" t="s">
        <v>139</v>
      </c>
      <c r="AU240" s="17" t="s">
        <v>80</v>
      </c>
      <c r="AY240" s="17" t="s">
        <v>137</v>
      </c>
      <c r="BE240" s="171">
        <f>IF(N240="základní",J240,0)</f>
        <v>0</v>
      </c>
      <c r="BF240" s="171">
        <f>IF(N240="snížená",J240,0)</f>
        <v>0</v>
      </c>
      <c r="BG240" s="171">
        <f>IF(N240="zákl. přenesená",J240,0)</f>
        <v>0</v>
      </c>
      <c r="BH240" s="171">
        <f>IF(N240="sníž. přenesená",J240,0)</f>
        <v>0</v>
      </c>
      <c r="BI240" s="171">
        <f>IF(N240="nulová",J240,0)</f>
        <v>0</v>
      </c>
      <c r="BJ240" s="17" t="s">
        <v>22</v>
      </c>
      <c r="BK240" s="171">
        <f>ROUND(I240*H240,2)</f>
        <v>0</v>
      </c>
      <c r="BL240" s="17" t="s">
        <v>144</v>
      </c>
      <c r="BM240" s="17" t="s">
        <v>378</v>
      </c>
    </row>
    <row r="241" spans="2:47" s="1" customFormat="1" ht="30" customHeight="1">
      <c r="B241" s="34"/>
      <c r="D241" s="172" t="s">
        <v>146</v>
      </c>
      <c r="F241" s="173" t="s">
        <v>379</v>
      </c>
      <c r="I241" s="133"/>
      <c r="L241" s="34"/>
      <c r="M241" s="63"/>
      <c r="N241" s="35"/>
      <c r="O241" s="35"/>
      <c r="P241" s="35"/>
      <c r="Q241" s="35"/>
      <c r="R241" s="35"/>
      <c r="S241" s="35"/>
      <c r="T241" s="64"/>
      <c r="AT241" s="17" t="s">
        <v>146</v>
      </c>
      <c r="AU241" s="17" t="s">
        <v>80</v>
      </c>
    </row>
    <row r="242" spans="2:51" s="11" customFormat="1" ht="22.5" customHeight="1">
      <c r="B242" s="175"/>
      <c r="D242" s="172" t="s">
        <v>150</v>
      </c>
      <c r="E242" s="176" t="s">
        <v>20</v>
      </c>
      <c r="F242" s="177" t="s">
        <v>380</v>
      </c>
      <c r="H242" s="178" t="s">
        <v>20</v>
      </c>
      <c r="I242" s="179"/>
      <c r="L242" s="175"/>
      <c r="M242" s="180"/>
      <c r="N242" s="181"/>
      <c r="O242" s="181"/>
      <c r="P242" s="181"/>
      <c r="Q242" s="181"/>
      <c r="R242" s="181"/>
      <c r="S242" s="181"/>
      <c r="T242" s="182"/>
      <c r="AT242" s="178" t="s">
        <v>150</v>
      </c>
      <c r="AU242" s="178" t="s">
        <v>80</v>
      </c>
      <c r="AV242" s="11" t="s">
        <v>22</v>
      </c>
      <c r="AW242" s="11" t="s">
        <v>36</v>
      </c>
      <c r="AX242" s="11" t="s">
        <v>72</v>
      </c>
      <c r="AY242" s="178" t="s">
        <v>137</v>
      </c>
    </row>
    <row r="243" spans="2:51" s="11" customFormat="1" ht="22.5" customHeight="1">
      <c r="B243" s="175"/>
      <c r="D243" s="172" t="s">
        <v>150</v>
      </c>
      <c r="E243" s="176" t="s">
        <v>20</v>
      </c>
      <c r="F243" s="177" t="s">
        <v>381</v>
      </c>
      <c r="H243" s="178" t="s">
        <v>20</v>
      </c>
      <c r="I243" s="179"/>
      <c r="L243" s="175"/>
      <c r="M243" s="180"/>
      <c r="N243" s="181"/>
      <c r="O243" s="181"/>
      <c r="P243" s="181"/>
      <c r="Q243" s="181"/>
      <c r="R243" s="181"/>
      <c r="S243" s="181"/>
      <c r="T243" s="182"/>
      <c r="AT243" s="178" t="s">
        <v>150</v>
      </c>
      <c r="AU243" s="178" t="s">
        <v>80</v>
      </c>
      <c r="AV243" s="11" t="s">
        <v>22</v>
      </c>
      <c r="AW243" s="11" t="s">
        <v>36</v>
      </c>
      <c r="AX243" s="11" t="s">
        <v>72</v>
      </c>
      <c r="AY243" s="178" t="s">
        <v>137</v>
      </c>
    </row>
    <row r="244" spans="2:51" s="11" customFormat="1" ht="22.5" customHeight="1">
      <c r="B244" s="175"/>
      <c r="D244" s="172" t="s">
        <v>150</v>
      </c>
      <c r="E244" s="176" t="s">
        <v>20</v>
      </c>
      <c r="F244" s="177" t="s">
        <v>382</v>
      </c>
      <c r="H244" s="178" t="s">
        <v>20</v>
      </c>
      <c r="I244" s="179"/>
      <c r="L244" s="175"/>
      <c r="M244" s="180"/>
      <c r="N244" s="181"/>
      <c r="O244" s="181"/>
      <c r="P244" s="181"/>
      <c r="Q244" s="181"/>
      <c r="R244" s="181"/>
      <c r="S244" s="181"/>
      <c r="T244" s="182"/>
      <c r="AT244" s="178" t="s">
        <v>150</v>
      </c>
      <c r="AU244" s="178" t="s">
        <v>80</v>
      </c>
      <c r="AV244" s="11" t="s">
        <v>22</v>
      </c>
      <c r="AW244" s="11" t="s">
        <v>36</v>
      </c>
      <c r="AX244" s="11" t="s">
        <v>72</v>
      </c>
      <c r="AY244" s="178" t="s">
        <v>137</v>
      </c>
    </row>
    <row r="245" spans="2:51" s="12" customFormat="1" ht="22.5" customHeight="1">
      <c r="B245" s="183"/>
      <c r="D245" s="172" t="s">
        <v>150</v>
      </c>
      <c r="E245" s="192" t="s">
        <v>20</v>
      </c>
      <c r="F245" s="193" t="s">
        <v>22</v>
      </c>
      <c r="H245" s="194">
        <v>1</v>
      </c>
      <c r="I245" s="188"/>
      <c r="L245" s="183"/>
      <c r="M245" s="189"/>
      <c r="N245" s="190"/>
      <c r="O245" s="190"/>
      <c r="P245" s="190"/>
      <c r="Q245" s="190"/>
      <c r="R245" s="190"/>
      <c r="S245" s="190"/>
      <c r="T245" s="191"/>
      <c r="AT245" s="192" t="s">
        <v>150</v>
      </c>
      <c r="AU245" s="192" t="s">
        <v>80</v>
      </c>
      <c r="AV245" s="12" t="s">
        <v>80</v>
      </c>
      <c r="AW245" s="12" t="s">
        <v>36</v>
      </c>
      <c r="AX245" s="12" t="s">
        <v>72</v>
      </c>
      <c r="AY245" s="192" t="s">
        <v>137</v>
      </c>
    </row>
    <row r="246" spans="2:51" s="11" customFormat="1" ht="22.5" customHeight="1">
      <c r="B246" s="175"/>
      <c r="D246" s="172" t="s">
        <v>150</v>
      </c>
      <c r="E246" s="176" t="s">
        <v>20</v>
      </c>
      <c r="F246" s="177" t="s">
        <v>383</v>
      </c>
      <c r="H246" s="178" t="s">
        <v>20</v>
      </c>
      <c r="I246" s="179"/>
      <c r="L246" s="175"/>
      <c r="M246" s="180"/>
      <c r="N246" s="181"/>
      <c r="O246" s="181"/>
      <c r="P246" s="181"/>
      <c r="Q246" s="181"/>
      <c r="R246" s="181"/>
      <c r="S246" s="181"/>
      <c r="T246" s="182"/>
      <c r="AT246" s="178" t="s">
        <v>150</v>
      </c>
      <c r="AU246" s="178" t="s">
        <v>80</v>
      </c>
      <c r="AV246" s="11" t="s">
        <v>22</v>
      </c>
      <c r="AW246" s="11" t="s">
        <v>36</v>
      </c>
      <c r="AX246" s="11" t="s">
        <v>72</v>
      </c>
      <c r="AY246" s="178" t="s">
        <v>137</v>
      </c>
    </row>
    <row r="247" spans="2:51" s="12" customFormat="1" ht="22.5" customHeight="1">
      <c r="B247" s="183"/>
      <c r="D247" s="172" t="s">
        <v>150</v>
      </c>
      <c r="E247" s="192" t="s">
        <v>20</v>
      </c>
      <c r="F247" s="193" t="s">
        <v>22</v>
      </c>
      <c r="H247" s="194">
        <v>1</v>
      </c>
      <c r="I247" s="188"/>
      <c r="L247" s="183"/>
      <c r="M247" s="189"/>
      <c r="N247" s="190"/>
      <c r="O247" s="190"/>
      <c r="P247" s="190"/>
      <c r="Q247" s="190"/>
      <c r="R247" s="190"/>
      <c r="S247" s="190"/>
      <c r="T247" s="191"/>
      <c r="AT247" s="192" t="s">
        <v>150</v>
      </c>
      <c r="AU247" s="192" t="s">
        <v>80</v>
      </c>
      <c r="AV247" s="12" t="s">
        <v>80</v>
      </c>
      <c r="AW247" s="12" t="s">
        <v>36</v>
      </c>
      <c r="AX247" s="12" t="s">
        <v>72</v>
      </c>
      <c r="AY247" s="192" t="s">
        <v>137</v>
      </c>
    </row>
    <row r="248" spans="2:51" s="13" customFormat="1" ht="22.5" customHeight="1">
      <c r="B248" s="195"/>
      <c r="D248" s="172" t="s">
        <v>150</v>
      </c>
      <c r="E248" s="196" t="s">
        <v>20</v>
      </c>
      <c r="F248" s="197" t="s">
        <v>166</v>
      </c>
      <c r="H248" s="198">
        <v>2</v>
      </c>
      <c r="I248" s="199"/>
      <c r="L248" s="195"/>
      <c r="M248" s="200"/>
      <c r="N248" s="201"/>
      <c r="O248" s="201"/>
      <c r="P248" s="201"/>
      <c r="Q248" s="201"/>
      <c r="R248" s="201"/>
      <c r="S248" s="201"/>
      <c r="T248" s="202"/>
      <c r="AT248" s="203" t="s">
        <v>150</v>
      </c>
      <c r="AU248" s="203" t="s">
        <v>80</v>
      </c>
      <c r="AV248" s="13" t="s">
        <v>144</v>
      </c>
      <c r="AW248" s="13" t="s">
        <v>36</v>
      </c>
      <c r="AX248" s="13" t="s">
        <v>22</v>
      </c>
      <c r="AY248" s="203" t="s">
        <v>137</v>
      </c>
    </row>
    <row r="249" spans="2:63" s="10" customFormat="1" ht="29.25" customHeight="1">
      <c r="B249" s="145"/>
      <c r="D249" s="156" t="s">
        <v>71</v>
      </c>
      <c r="E249" s="157" t="s">
        <v>384</v>
      </c>
      <c r="F249" s="157" t="s">
        <v>385</v>
      </c>
      <c r="I249" s="148"/>
      <c r="J249" s="158">
        <f>BK249</f>
        <v>0</v>
      </c>
      <c r="L249" s="145"/>
      <c r="M249" s="150"/>
      <c r="N249" s="151"/>
      <c r="O249" s="151"/>
      <c r="P249" s="152">
        <f>SUM(P250:P265)</f>
        <v>0</v>
      </c>
      <c r="Q249" s="151"/>
      <c r="R249" s="152">
        <f>SUM(R250:R265)</f>
        <v>0</v>
      </c>
      <c r="S249" s="151"/>
      <c r="T249" s="153">
        <f>SUM(T250:T265)</f>
        <v>0</v>
      </c>
      <c r="AR249" s="146" t="s">
        <v>22</v>
      </c>
      <c r="AT249" s="154" t="s">
        <v>71</v>
      </c>
      <c r="AU249" s="154" t="s">
        <v>22</v>
      </c>
      <c r="AY249" s="146" t="s">
        <v>137</v>
      </c>
      <c r="BK249" s="155">
        <f>SUM(BK250:BK265)</f>
        <v>0</v>
      </c>
    </row>
    <row r="250" spans="2:65" s="1" customFormat="1" ht="22.5" customHeight="1">
      <c r="B250" s="159"/>
      <c r="C250" s="160" t="s">
        <v>386</v>
      </c>
      <c r="D250" s="160" t="s">
        <v>139</v>
      </c>
      <c r="E250" s="161" t="s">
        <v>387</v>
      </c>
      <c r="F250" s="162" t="s">
        <v>388</v>
      </c>
      <c r="G250" s="163" t="s">
        <v>213</v>
      </c>
      <c r="H250" s="164">
        <v>12.478</v>
      </c>
      <c r="I250" s="165"/>
      <c r="J250" s="166">
        <f>ROUND(I250*H250,2)</f>
        <v>0</v>
      </c>
      <c r="K250" s="162" t="s">
        <v>143</v>
      </c>
      <c r="L250" s="34"/>
      <c r="M250" s="167" t="s">
        <v>20</v>
      </c>
      <c r="N250" s="168" t="s">
        <v>43</v>
      </c>
      <c r="O250" s="35"/>
      <c r="P250" s="169">
        <f>O250*H250</f>
        <v>0</v>
      </c>
      <c r="Q250" s="169">
        <v>0</v>
      </c>
      <c r="R250" s="169">
        <f>Q250*H250</f>
        <v>0</v>
      </c>
      <c r="S250" s="169">
        <v>0</v>
      </c>
      <c r="T250" s="170">
        <f>S250*H250</f>
        <v>0</v>
      </c>
      <c r="AR250" s="17" t="s">
        <v>144</v>
      </c>
      <c r="AT250" s="17" t="s">
        <v>139</v>
      </c>
      <c r="AU250" s="17" t="s">
        <v>80</v>
      </c>
      <c r="AY250" s="17" t="s">
        <v>137</v>
      </c>
      <c r="BE250" s="171">
        <f>IF(N250="základní",J250,0)</f>
        <v>0</v>
      </c>
      <c r="BF250" s="171">
        <f>IF(N250="snížená",J250,0)</f>
        <v>0</v>
      </c>
      <c r="BG250" s="171">
        <f>IF(N250="zákl. přenesená",J250,0)</f>
        <v>0</v>
      </c>
      <c r="BH250" s="171">
        <f>IF(N250="sníž. přenesená",J250,0)</f>
        <v>0</v>
      </c>
      <c r="BI250" s="171">
        <f>IF(N250="nulová",J250,0)</f>
        <v>0</v>
      </c>
      <c r="BJ250" s="17" t="s">
        <v>22</v>
      </c>
      <c r="BK250" s="171">
        <f>ROUND(I250*H250,2)</f>
        <v>0</v>
      </c>
      <c r="BL250" s="17" t="s">
        <v>144</v>
      </c>
      <c r="BM250" s="17" t="s">
        <v>389</v>
      </c>
    </row>
    <row r="251" spans="2:47" s="1" customFormat="1" ht="22.5" customHeight="1">
      <c r="B251" s="34"/>
      <c r="D251" s="172" t="s">
        <v>146</v>
      </c>
      <c r="F251" s="173" t="s">
        <v>390</v>
      </c>
      <c r="I251" s="133"/>
      <c r="L251" s="34"/>
      <c r="M251" s="63"/>
      <c r="N251" s="35"/>
      <c r="O251" s="35"/>
      <c r="P251" s="35"/>
      <c r="Q251" s="35"/>
      <c r="R251" s="35"/>
      <c r="S251" s="35"/>
      <c r="T251" s="64"/>
      <c r="AT251" s="17" t="s">
        <v>146</v>
      </c>
      <c r="AU251" s="17" t="s">
        <v>80</v>
      </c>
    </row>
    <row r="252" spans="2:47" s="1" customFormat="1" ht="66" customHeight="1">
      <c r="B252" s="34"/>
      <c r="D252" s="172" t="s">
        <v>148</v>
      </c>
      <c r="F252" s="174" t="s">
        <v>391</v>
      </c>
      <c r="I252" s="133"/>
      <c r="L252" s="34"/>
      <c r="M252" s="63"/>
      <c r="N252" s="35"/>
      <c r="O252" s="35"/>
      <c r="P252" s="35"/>
      <c r="Q252" s="35"/>
      <c r="R252" s="35"/>
      <c r="S252" s="35"/>
      <c r="T252" s="64"/>
      <c r="AT252" s="17" t="s">
        <v>148</v>
      </c>
      <c r="AU252" s="17" t="s">
        <v>80</v>
      </c>
    </row>
    <row r="253" spans="2:51" s="12" customFormat="1" ht="22.5" customHeight="1">
      <c r="B253" s="183"/>
      <c r="D253" s="172" t="s">
        <v>150</v>
      </c>
      <c r="E253" s="192" t="s">
        <v>20</v>
      </c>
      <c r="F253" s="193" t="s">
        <v>392</v>
      </c>
      <c r="H253" s="194">
        <v>9.31</v>
      </c>
      <c r="I253" s="188"/>
      <c r="L253" s="183"/>
      <c r="M253" s="189"/>
      <c r="N253" s="190"/>
      <c r="O253" s="190"/>
      <c r="P253" s="190"/>
      <c r="Q253" s="190"/>
      <c r="R253" s="190"/>
      <c r="S253" s="190"/>
      <c r="T253" s="191"/>
      <c r="AT253" s="192" t="s">
        <v>150</v>
      </c>
      <c r="AU253" s="192" t="s">
        <v>80</v>
      </c>
      <c r="AV253" s="12" t="s">
        <v>80</v>
      </c>
      <c r="AW253" s="12" t="s">
        <v>36</v>
      </c>
      <c r="AX253" s="12" t="s">
        <v>72</v>
      </c>
      <c r="AY253" s="192" t="s">
        <v>137</v>
      </c>
    </row>
    <row r="254" spans="2:51" s="12" customFormat="1" ht="22.5" customHeight="1">
      <c r="B254" s="183"/>
      <c r="D254" s="172" t="s">
        <v>150</v>
      </c>
      <c r="E254" s="192" t="s">
        <v>20</v>
      </c>
      <c r="F254" s="193" t="s">
        <v>393</v>
      </c>
      <c r="H254" s="194">
        <v>3.168</v>
      </c>
      <c r="I254" s="188"/>
      <c r="L254" s="183"/>
      <c r="M254" s="189"/>
      <c r="N254" s="190"/>
      <c r="O254" s="190"/>
      <c r="P254" s="190"/>
      <c r="Q254" s="190"/>
      <c r="R254" s="190"/>
      <c r="S254" s="190"/>
      <c r="T254" s="191"/>
      <c r="AT254" s="192" t="s">
        <v>150</v>
      </c>
      <c r="AU254" s="192" t="s">
        <v>80</v>
      </c>
      <c r="AV254" s="12" t="s">
        <v>80</v>
      </c>
      <c r="AW254" s="12" t="s">
        <v>36</v>
      </c>
      <c r="AX254" s="12" t="s">
        <v>72</v>
      </c>
      <c r="AY254" s="192" t="s">
        <v>137</v>
      </c>
    </row>
    <row r="255" spans="2:51" s="13" customFormat="1" ht="22.5" customHeight="1">
      <c r="B255" s="195"/>
      <c r="D255" s="184" t="s">
        <v>150</v>
      </c>
      <c r="E255" s="214" t="s">
        <v>20</v>
      </c>
      <c r="F255" s="215" t="s">
        <v>166</v>
      </c>
      <c r="H255" s="216">
        <v>12.478</v>
      </c>
      <c r="I255" s="199"/>
      <c r="L255" s="195"/>
      <c r="M255" s="200"/>
      <c r="N255" s="201"/>
      <c r="O255" s="201"/>
      <c r="P255" s="201"/>
      <c r="Q255" s="201"/>
      <c r="R255" s="201"/>
      <c r="S255" s="201"/>
      <c r="T255" s="202"/>
      <c r="AT255" s="203" t="s">
        <v>150</v>
      </c>
      <c r="AU255" s="203" t="s">
        <v>80</v>
      </c>
      <c r="AV255" s="13" t="s">
        <v>144</v>
      </c>
      <c r="AW255" s="13" t="s">
        <v>36</v>
      </c>
      <c r="AX255" s="13" t="s">
        <v>22</v>
      </c>
      <c r="AY255" s="203" t="s">
        <v>137</v>
      </c>
    </row>
    <row r="256" spans="2:65" s="1" customFormat="1" ht="22.5" customHeight="1">
      <c r="B256" s="159"/>
      <c r="C256" s="160" t="s">
        <v>394</v>
      </c>
      <c r="D256" s="160" t="s">
        <v>139</v>
      </c>
      <c r="E256" s="161" t="s">
        <v>395</v>
      </c>
      <c r="F256" s="162" t="s">
        <v>396</v>
      </c>
      <c r="G256" s="163" t="s">
        <v>213</v>
      </c>
      <c r="H256" s="164">
        <v>26.446</v>
      </c>
      <c r="I256" s="165"/>
      <c r="J256" s="166">
        <f>ROUND(I256*H256,2)</f>
        <v>0</v>
      </c>
      <c r="K256" s="162" t="s">
        <v>143</v>
      </c>
      <c r="L256" s="34"/>
      <c r="M256" s="167" t="s">
        <v>20</v>
      </c>
      <c r="N256" s="168" t="s">
        <v>43</v>
      </c>
      <c r="O256" s="35"/>
      <c r="P256" s="169">
        <f>O256*H256</f>
        <v>0</v>
      </c>
      <c r="Q256" s="169">
        <v>0</v>
      </c>
      <c r="R256" s="169">
        <f>Q256*H256</f>
        <v>0</v>
      </c>
      <c r="S256" s="169">
        <v>0</v>
      </c>
      <c r="T256" s="170">
        <f>S256*H256</f>
        <v>0</v>
      </c>
      <c r="AR256" s="17" t="s">
        <v>144</v>
      </c>
      <c r="AT256" s="17" t="s">
        <v>139</v>
      </c>
      <c r="AU256" s="17" t="s">
        <v>80</v>
      </c>
      <c r="AY256" s="17" t="s">
        <v>137</v>
      </c>
      <c r="BE256" s="171">
        <f>IF(N256="základní",J256,0)</f>
        <v>0</v>
      </c>
      <c r="BF256" s="171">
        <f>IF(N256="snížená",J256,0)</f>
        <v>0</v>
      </c>
      <c r="BG256" s="171">
        <f>IF(N256="zákl. přenesená",J256,0)</f>
        <v>0</v>
      </c>
      <c r="BH256" s="171">
        <f>IF(N256="sníž. přenesená",J256,0)</f>
        <v>0</v>
      </c>
      <c r="BI256" s="171">
        <f>IF(N256="nulová",J256,0)</f>
        <v>0</v>
      </c>
      <c r="BJ256" s="17" t="s">
        <v>22</v>
      </c>
      <c r="BK256" s="171">
        <f>ROUND(I256*H256,2)</f>
        <v>0</v>
      </c>
      <c r="BL256" s="17" t="s">
        <v>144</v>
      </c>
      <c r="BM256" s="17" t="s">
        <v>397</v>
      </c>
    </row>
    <row r="257" spans="2:47" s="1" customFormat="1" ht="30" customHeight="1">
      <c r="B257" s="34"/>
      <c r="D257" s="172" t="s">
        <v>146</v>
      </c>
      <c r="F257" s="173" t="s">
        <v>398</v>
      </c>
      <c r="I257" s="133"/>
      <c r="L257" s="34"/>
      <c r="M257" s="63"/>
      <c r="N257" s="35"/>
      <c r="O257" s="35"/>
      <c r="P257" s="35"/>
      <c r="Q257" s="35"/>
      <c r="R257" s="35"/>
      <c r="S257" s="35"/>
      <c r="T257" s="64"/>
      <c r="AT257" s="17" t="s">
        <v>146</v>
      </c>
      <c r="AU257" s="17" t="s">
        <v>80</v>
      </c>
    </row>
    <row r="258" spans="2:47" s="1" customFormat="1" ht="90" customHeight="1">
      <c r="B258" s="34"/>
      <c r="D258" s="184" t="s">
        <v>148</v>
      </c>
      <c r="F258" s="218" t="s">
        <v>399</v>
      </c>
      <c r="I258" s="133"/>
      <c r="L258" s="34"/>
      <c r="M258" s="63"/>
      <c r="N258" s="35"/>
      <c r="O258" s="35"/>
      <c r="P258" s="35"/>
      <c r="Q258" s="35"/>
      <c r="R258" s="35"/>
      <c r="S258" s="35"/>
      <c r="T258" s="64"/>
      <c r="AT258" s="17" t="s">
        <v>148</v>
      </c>
      <c r="AU258" s="17" t="s">
        <v>80</v>
      </c>
    </row>
    <row r="259" spans="2:65" s="1" customFormat="1" ht="22.5" customHeight="1">
      <c r="B259" s="159"/>
      <c r="C259" s="160" t="s">
        <v>400</v>
      </c>
      <c r="D259" s="160" t="s">
        <v>139</v>
      </c>
      <c r="E259" s="161" t="s">
        <v>401</v>
      </c>
      <c r="F259" s="162" t="s">
        <v>402</v>
      </c>
      <c r="G259" s="163" t="s">
        <v>213</v>
      </c>
      <c r="H259" s="164">
        <v>238.014</v>
      </c>
      <c r="I259" s="165"/>
      <c r="J259" s="166">
        <f>ROUND(I259*H259,2)</f>
        <v>0</v>
      </c>
      <c r="K259" s="162" t="s">
        <v>143</v>
      </c>
      <c r="L259" s="34"/>
      <c r="M259" s="167" t="s">
        <v>20</v>
      </c>
      <c r="N259" s="168" t="s">
        <v>43</v>
      </c>
      <c r="O259" s="35"/>
      <c r="P259" s="169">
        <f>O259*H259</f>
        <v>0</v>
      </c>
      <c r="Q259" s="169">
        <v>0</v>
      </c>
      <c r="R259" s="169">
        <f>Q259*H259</f>
        <v>0</v>
      </c>
      <c r="S259" s="169">
        <v>0</v>
      </c>
      <c r="T259" s="170">
        <f>S259*H259</f>
        <v>0</v>
      </c>
      <c r="AR259" s="17" t="s">
        <v>144</v>
      </c>
      <c r="AT259" s="17" t="s">
        <v>139</v>
      </c>
      <c r="AU259" s="17" t="s">
        <v>80</v>
      </c>
      <c r="AY259" s="17" t="s">
        <v>137</v>
      </c>
      <c r="BE259" s="171">
        <f>IF(N259="základní",J259,0)</f>
        <v>0</v>
      </c>
      <c r="BF259" s="171">
        <f>IF(N259="snížená",J259,0)</f>
        <v>0</v>
      </c>
      <c r="BG259" s="171">
        <f>IF(N259="zákl. přenesená",J259,0)</f>
        <v>0</v>
      </c>
      <c r="BH259" s="171">
        <f>IF(N259="sníž. přenesená",J259,0)</f>
        <v>0</v>
      </c>
      <c r="BI259" s="171">
        <f>IF(N259="nulová",J259,0)</f>
        <v>0</v>
      </c>
      <c r="BJ259" s="17" t="s">
        <v>22</v>
      </c>
      <c r="BK259" s="171">
        <f>ROUND(I259*H259,2)</f>
        <v>0</v>
      </c>
      <c r="BL259" s="17" t="s">
        <v>144</v>
      </c>
      <c r="BM259" s="17" t="s">
        <v>403</v>
      </c>
    </row>
    <row r="260" spans="2:47" s="1" customFormat="1" ht="30" customHeight="1">
      <c r="B260" s="34"/>
      <c r="D260" s="172" t="s">
        <v>146</v>
      </c>
      <c r="F260" s="173" t="s">
        <v>404</v>
      </c>
      <c r="I260" s="133"/>
      <c r="L260" s="34"/>
      <c r="M260" s="63"/>
      <c r="N260" s="35"/>
      <c r="O260" s="35"/>
      <c r="P260" s="35"/>
      <c r="Q260" s="35"/>
      <c r="R260" s="35"/>
      <c r="S260" s="35"/>
      <c r="T260" s="64"/>
      <c r="AT260" s="17" t="s">
        <v>146</v>
      </c>
      <c r="AU260" s="17" t="s">
        <v>80</v>
      </c>
    </row>
    <row r="261" spans="2:47" s="1" customFormat="1" ht="90" customHeight="1">
      <c r="B261" s="34"/>
      <c r="D261" s="172" t="s">
        <v>148</v>
      </c>
      <c r="F261" s="174" t="s">
        <v>399</v>
      </c>
      <c r="I261" s="133"/>
      <c r="L261" s="34"/>
      <c r="M261" s="63"/>
      <c r="N261" s="35"/>
      <c r="O261" s="35"/>
      <c r="P261" s="35"/>
      <c r="Q261" s="35"/>
      <c r="R261" s="35"/>
      <c r="S261" s="35"/>
      <c r="T261" s="64"/>
      <c r="AT261" s="17" t="s">
        <v>148</v>
      </c>
      <c r="AU261" s="17" t="s">
        <v>80</v>
      </c>
    </row>
    <row r="262" spans="2:51" s="12" customFormat="1" ht="22.5" customHeight="1">
      <c r="B262" s="183"/>
      <c r="D262" s="184" t="s">
        <v>150</v>
      </c>
      <c r="F262" s="186" t="s">
        <v>405</v>
      </c>
      <c r="H262" s="187">
        <v>238.014</v>
      </c>
      <c r="I262" s="188"/>
      <c r="L262" s="183"/>
      <c r="M262" s="189"/>
      <c r="N262" s="190"/>
      <c r="O262" s="190"/>
      <c r="P262" s="190"/>
      <c r="Q262" s="190"/>
      <c r="R262" s="190"/>
      <c r="S262" s="190"/>
      <c r="T262" s="191"/>
      <c r="AT262" s="192" t="s">
        <v>150</v>
      </c>
      <c r="AU262" s="192" t="s">
        <v>80</v>
      </c>
      <c r="AV262" s="12" t="s">
        <v>80</v>
      </c>
      <c r="AW262" s="12" t="s">
        <v>4</v>
      </c>
      <c r="AX262" s="12" t="s">
        <v>22</v>
      </c>
      <c r="AY262" s="192" t="s">
        <v>137</v>
      </c>
    </row>
    <row r="263" spans="2:65" s="1" customFormat="1" ht="22.5" customHeight="1">
      <c r="B263" s="159"/>
      <c r="C263" s="160" t="s">
        <v>406</v>
      </c>
      <c r="D263" s="160" t="s">
        <v>139</v>
      </c>
      <c r="E263" s="161" t="s">
        <v>407</v>
      </c>
      <c r="F263" s="162" t="s">
        <v>408</v>
      </c>
      <c r="G263" s="163" t="s">
        <v>213</v>
      </c>
      <c r="H263" s="164">
        <v>13.968</v>
      </c>
      <c r="I263" s="165"/>
      <c r="J263" s="166">
        <f>ROUND(I263*H263,2)</f>
        <v>0</v>
      </c>
      <c r="K263" s="162" t="s">
        <v>20</v>
      </c>
      <c r="L263" s="34"/>
      <c r="M263" s="167" t="s">
        <v>20</v>
      </c>
      <c r="N263" s="168" t="s">
        <v>43</v>
      </c>
      <c r="O263" s="35"/>
      <c r="P263" s="169">
        <f>O263*H263</f>
        <v>0</v>
      </c>
      <c r="Q263" s="169">
        <v>0</v>
      </c>
      <c r="R263" s="169">
        <f>Q263*H263</f>
        <v>0</v>
      </c>
      <c r="S263" s="169">
        <v>0</v>
      </c>
      <c r="T263" s="170">
        <f>S263*H263</f>
        <v>0</v>
      </c>
      <c r="AR263" s="17" t="s">
        <v>144</v>
      </c>
      <c r="AT263" s="17" t="s">
        <v>139</v>
      </c>
      <c r="AU263" s="17" t="s">
        <v>80</v>
      </c>
      <c r="AY263" s="17" t="s">
        <v>137</v>
      </c>
      <c r="BE263" s="171">
        <f>IF(N263="základní",J263,0)</f>
        <v>0</v>
      </c>
      <c r="BF263" s="171">
        <f>IF(N263="snížená",J263,0)</f>
        <v>0</v>
      </c>
      <c r="BG263" s="171">
        <f>IF(N263="zákl. přenesená",J263,0)</f>
        <v>0</v>
      </c>
      <c r="BH263" s="171">
        <f>IF(N263="sníž. přenesená",J263,0)</f>
        <v>0</v>
      </c>
      <c r="BI263" s="171">
        <f>IF(N263="nulová",J263,0)</f>
        <v>0</v>
      </c>
      <c r="BJ263" s="17" t="s">
        <v>22</v>
      </c>
      <c r="BK263" s="171">
        <f>ROUND(I263*H263,2)</f>
        <v>0</v>
      </c>
      <c r="BL263" s="17" t="s">
        <v>144</v>
      </c>
      <c r="BM263" s="17" t="s">
        <v>409</v>
      </c>
    </row>
    <row r="264" spans="2:51" s="11" customFormat="1" ht="22.5" customHeight="1">
      <c r="B264" s="175"/>
      <c r="D264" s="172" t="s">
        <v>150</v>
      </c>
      <c r="E264" s="176" t="s">
        <v>20</v>
      </c>
      <c r="F264" s="177" t="s">
        <v>410</v>
      </c>
      <c r="H264" s="178" t="s">
        <v>20</v>
      </c>
      <c r="I264" s="179"/>
      <c r="L264" s="175"/>
      <c r="M264" s="180"/>
      <c r="N264" s="181"/>
      <c r="O264" s="181"/>
      <c r="P264" s="181"/>
      <c r="Q264" s="181"/>
      <c r="R264" s="181"/>
      <c r="S264" s="181"/>
      <c r="T264" s="182"/>
      <c r="AT264" s="178" t="s">
        <v>150</v>
      </c>
      <c r="AU264" s="178" t="s">
        <v>80</v>
      </c>
      <c r="AV264" s="11" t="s">
        <v>22</v>
      </c>
      <c r="AW264" s="11" t="s">
        <v>36</v>
      </c>
      <c r="AX264" s="11" t="s">
        <v>72</v>
      </c>
      <c r="AY264" s="178" t="s">
        <v>137</v>
      </c>
    </row>
    <row r="265" spans="2:51" s="12" customFormat="1" ht="22.5" customHeight="1">
      <c r="B265" s="183"/>
      <c r="D265" s="172" t="s">
        <v>150</v>
      </c>
      <c r="E265" s="192" t="s">
        <v>20</v>
      </c>
      <c r="F265" s="193" t="s">
        <v>411</v>
      </c>
      <c r="H265" s="194">
        <v>13.968</v>
      </c>
      <c r="I265" s="188"/>
      <c r="L265" s="183"/>
      <c r="M265" s="189"/>
      <c r="N265" s="190"/>
      <c r="O265" s="190"/>
      <c r="P265" s="190"/>
      <c r="Q265" s="190"/>
      <c r="R265" s="190"/>
      <c r="S265" s="190"/>
      <c r="T265" s="191"/>
      <c r="AT265" s="192" t="s">
        <v>150</v>
      </c>
      <c r="AU265" s="192" t="s">
        <v>80</v>
      </c>
      <c r="AV265" s="12" t="s">
        <v>80</v>
      </c>
      <c r="AW265" s="12" t="s">
        <v>36</v>
      </c>
      <c r="AX265" s="12" t="s">
        <v>22</v>
      </c>
      <c r="AY265" s="192" t="s">
        <v>137</v>
      </c>
    </row>
    <row r="266" spans="2:63" s="10" customFormat="1" ht="29.25" customHeight="1">
      <c r="B266" s="145"/>
      <c r="D266" s="156" t="s">
        <v>71</v>
      </c>
      <c r="E266" s="157" t="s">
        <v>412</v>
      </c>
      <c r="F266" s="157" t="s">
        <v>413</v>
      </c>
      <c r="I266" s="148"/>
      <c r="J266" s="158">
        <f>BK266</f>
        <v>0</v>
      </c>
      <c r="L266" s="145"/>
      <c r="M266" s="150"/>
      <c r="N266" s="151"/>
      <c r="O266" s="151"/>
      <c r="P266" s="152">
        <f>SUM(P267:P269)</f>
        <v>0</v>
      </c>
      <c r="Q266" s="151"/>
      <c r="R266" s="152">
        <f>SUM(R267:R269)</f>
        <v>0</v>
      </c>
      <c r="S266" s="151"/>
      <c r="T266" s="153">
        <f>SUM(T267:T269)</f>
        <v>0</v>
      </c>
      <c r="AR266" s="146" t="s">
        <v>22</v>
      </c>
      <c r="AT266" s="154" t="s">
        <v>71</v>
      </c>
      <c r="AU266" s="154" t="s">
        <v>22</v>
      </c>
      <c r="AY266" s="146" t="s">
        <v>137</v>
      </c>
      <c r="BK266" s="155">
        <f>SUM(BK267:BK269)</f>
        <v>0</v>
      </c>
    </row>
    <row r="267" spans="2:65" s="1" customFormat="1" ht="31.5" customHeight="1">
      <c r="B267" s="159"/>
      <c r="C267" s="160" t="s">
        <v>414</v>
      </c>
      <c r="D267" s="160" t="s">
        <v>139</v>
      </c>
      <c r="E267" s="161" t="s">
        <v>415</v>
      </c>
      <c r="F267" s="162" t="s">
        <v>416</v>
      </c>
      <c r="G267" s="163" t="s">
        <v>213</v>
      </c>
      <c r="H267" s="164">
        <v>49.397</v>
      </c>
      <c r="I267" s="165"/>
      <c r="J267" s="166">
        <f>ROUND(I267*H267,2)</f>
        <v>0</v>
      </c>
      <c r="K267" s="162" t="s">
        <v>143</v>
      </c>
      <c r="L267" s="34"/>
      <c r="M267" s="167" t="s">
        <v>20</v>
      </c>
      <c r="N267" s="168" t="s">
        <v>43</v>
      </c>
      <c r="O267" s="35"/>
      <c r="P267" s="169">
        <f>O267*H267</f>
        <v>0</v>
      </c>
      <c r="Q267" s="169">
        <v>0</v>
      </c>
      <c r="R267" s="169">
        <f>Q267*H267</f>
        <v>0</v>
      </c>
      <c r="S267" s="169">
        <v>0</v>
      </c>
      <c r="T267" s="170">
        <f>S267*H267</f>
        <v>0</v>
      </c>
      <c r="AR267" s="17" t="s">
        <v>144</v>
      </c>
      <c r="AT267" s="17" t="s">
        <v>139</v>
      </c>
      <c r="AU267" s="17" t="s">
        <v>80</v>
      </c>
      <c r="AY267" s="17" t="s">
        <v>137</v>
      </c>
      <c r="BE267" s="171">
        <f>IF(N267="základní",J267,0)</f>
        <v>0</v>
      </c>
      <c r="BF267" s="171">
        <f>IF(N267="snížená",J267,0)</f>
        <v>0</v>
      </c>
      <c r="BG267" s="171">
        <f>IF(N267="zákl. přenesená",J267,0)</f>
        <v>0</v>
      </c>
      <c r="BH267" s="171">
        <f>IF(N267="sníž. přenesená",J267,0)</f>
        <v>0</v>
      </c>
      <c r="BI267" s="171">
        <f>IF(N267="nulová",J267,0)</f>
        <v>0</v>
      </c>
      <c r="BJ267" s="17" t="s">
        <v>22</v>
      </c>
      <c r="BK267" s="171">
        <f>ROUND(I267*H267,2)</f>
        <v>0</v>
      </c>
      <c r="BL267" s="17" t="s">
        <v>144</v>
      </c>
      <c r="BM267" s="17" t="s">
        <v>417</v>
      </c>
    </row>
    <row r="268" spans="2:47" s="1" customFormat="1" ht="30" customHeight="1">
      <c r="B268" s="34"/>
      <c r="D268" s="172" t="s">
        <v>146</v>
      </c>
      <c r="F268" s="173" t="s">
        <v>418</v>
      </c>
      <c r="I268" s="133"/>
      <c r="L268" s="34"/>
      <c r="M268" s="63"/>
      <c r="N268" s="35"/>
      <c r="O268" s="35"/>
      <c r="P268" s="35"/>
      <c r="Q268" s="35"/>
      <c r="R268" s="35"/>
      <c r="S268" s="35"/>
      <c r="T268" s="64"/>
      <c r="AT268" s="17" t="s">
        <v>146</v>
      </c>
      <c r="AU268" s="17" t="s">
        <v>80</v>
      </c>
    </row>
    <row r="269" spans="2:47" s="1" customFormat="1" ht="30" customHeight="1">
      <c r="B269" s="34"/>
      <c r="D269" s="172" t="s">
        <v>148</v>
      </c>
      <c r="F269" s="174" t="s">
        <v>419</v>
      </c>
      <c r="I269" s="133"/>
      <c r="L269" s="34"/>
      <c r="M269" s="63"/>
      <c r="N269" s="35"/>
      <c r="O269" s="35"/>
      <c r="P269" s="35"/>
      <c r="Q269" s="35"/>
      <c r="R269" s="35"/>
      <c r="S269" s="35"/>
      <c r="T269" s="64"/>
      <c r="AT269" s="17" t="s">
        <v>148</v>
      </c>
      <c r="AU269" s="17" t="s">
        <v>80</v>
      </c>
    </row>
    <row r="270" spans="2:63" s="10" customFormat="1" ht="36.75" customHeight="1">
      <c r="B270" s="145"/>
      <c r="D270" s="146" t="s">
        <v>71</v>
      </c>
      <c r="E270" s="147" t="s">
        <v>420</v>
      </c>
      <c r="F270" s="147" t="s">
        <v>421</v>
      </c>
      <c r="I270" s="148"/>
      <c r="J270" s="149">
        <f>BK270</f>
        <v>0</v>
      </c>
      <c r="L270" s="145"/>
      <c r="M270" s="150"/>
      <c r="N270" s="151"/>
      <c r="O270" s="151"/>
      <c r="P270" s="152">
        <f>P271</f>
        <v>0</v>
      </c>
      <c r="Q270" s="151"/>
      <c r="R270" s="152">
        <f>R271</f>
        <v>0.11546595</v>
      </c>
      <c r="S270" s="151"/>
      <c r="T270" s="153">
        <f>T271</f>
        <v>0</v>
      </c>
      <c r="AR270" s="146" t="s">
        <v>80</v>
      </c>
      <c r="AT270" s="154" t="s">
        <v>71</v>
      </c>
      <c r="AU270" s="154" t="s">
        <v>72</v>
      </c>
      <c r="AY270" s="146" t="s">
        <v>137</v>
      </c>
      <c r="BK270" s="155">
        <f>BK271</f>
        <v>0</v>
      </c>
    </row>
    <row r="271" spans="2:63" s="10" customFormat="1" ht="19.5" customHeight="1">
      <c r="B271" s="145"/>
      <c r="D271" s="156" t="s">
        <v>71</v>
      </c>
      <c r="E271" s="157" t="s">
        <v>422</v>
      </c>
      <c r="F271" s="157" t="s">
        <v>423</v>
      </c>
      <c r="I271" s="148"/>
      <c r="J271" s="158">
        <f>BK271</f>
        <v>0</v>
      </c>
      <c r="L271" s="145"/>
      <c r="M271" s="150"/>
      <c r="N271" s="151"/>
      <c r="O271" s="151"/>
      <c r="P271" s="152">
        <f>SUM(P272:P287)</f>
        <v>0</v>
      </c>
      <c r="Q271" s="151"/>
      <c r="R271" s="152">
        <f>SUM(R272:R287)</f>
        <v>0.11546595</v>
      </c>
      <c r="S271" s="151"/>
      <c r="T271" s="153">
        <f>SUM(T272:T287)</f>
        <v>0</v>
      </c>
      <c r="AR271" s="146" t="s">
        <v>80</v>
      </c>
      <c r="AT271" s="154" t="s">
        <v>71</v>
      </c>
      <c r="AU271" s="154" t="s">
        <v>22</v>
      </c>
      <c r="AY271" s="146" t="s">
        <v>137</v>
      </c>
      <c r="BK271" s="155">
        <f>SUM(BK272:BK287)</f>
        <v>0</v>
      </c>
    </row>
    <row r="272" spans="2:65" s="1" customFormat="1" ht="22.5" customHeight="1">
      <c r="B272" s="159"/>
      <c r="C272" s="160" t="s">
        <v>424</v>
      </c>
      <c r="D272" s="160" t="s">
        <v>139</v>
      </c>
      <c r="E272" s="161" t="s">
        <v>425</v>
      </c>
      <c r="F272" s="162" t="s">
        <v>426</v>
      </c>
      <c r="G272" s="163" t="s">
        <v>238</v>
      </c>
      <c r="H272" s="164">
        <v>109.319</v>
      </c>
      <c r="I272" s="165"/>
      <c r="J272" s="166">
        <f>ROUND(I272*H272,2)</f>
        <v>0</v>
      </c>
      <c r="K272" s="162" t="s">
        <v>143</v>
      </c>
      <c r="L272" s="34"/>
      <c r="M272" s="167" t="s">
        <v>20</v>
      </c>
      <c r="N272" s="168" t="s">
        <v>43</v>
      </c>
      <c r="O272" s="35"/>
      <c r="P272" s="169">
        <f>O272*H272</f>
        <v>0</v>
      </c>
      <c r="Q272" s="169">
        <v>5E-05</v>
      </c>
      <c r="R272" s="169">
        <f>Q272*H272</f>
        <v>0.005465950000000001</v>
      </c>
      <c r="S272" s="169">
        <v>0</v>
      </c>
      <c r="T272" s="170">
        <f>S272*H272</f>
        <v>0</v>
      </c>
      <c r="AR272" s="17" t="s">
        <v>268</v>
      </c>
      <c r="AT272" s="17" t="s">
        <v>139</v>
      </c>
      <c r="AU272" s="17" t="s">
        <v>80</v>
      </c>
      <c r="AY272" s="17" t="s">
        <v>137</v>
      </c>
      <c r="BE272" s="171">
        <f>IF(N272="základní",J272,0)</f>
        <v>0</v>
      </c>
      <c r="BF272" s="171">
        <f>IF(N272="snížená",J272,0)</f>
        <v>0</v>
      </c>
      <c r="BG272" s="171">
        <f>IF(N272="zákl. přenesená",J272,0)</f>
        <v>0</v>
      </c>
      <c r="BH272" s="171">
        <f>IF(N272="sníž. přenesená",J272,0)</f>
        <v>0</v>
      </c>
      <c r="BI272" s="171">
        <f>IF(N272="nulová",J272,0)</f>
        <v>0</v>
      </c>
      <c r="BJ272" s="17" t="s">
        <v>22</v>
      </c>
      <c r="BK272" s="171">
        <f>ROUND(I272*H272,2)</f>
        <v>0</v>
      </c>
      <c r="BL272" s="17" t="s">
        <v>268</v>
      </c>
      <c r="BM272" s="17" t="s">
        <v>427</v>
      </c>
    </row>
    <row r="273" spans="2:47" s="1" customFormat="1" ht="22.5" customHeight="1">
      <c r="B273" s="34"/>
      <c r="D273" s="172" t="s">
        <v>146</v>
      </c>
      <c r="F273" s="173" t="s">
        <v>428</v>
      </c>
      <c r="I273" s="133"/>
      <c r="L273" s="34"/>
      <c r="M273" s="63"/>
      <c r="N273" s="35"/>
      <c r="O273" s="35"/>
      <c r="P273" s="35"/>
      <c r="Q273" s="35"/>
      <c r="R273" s="35"/>
      <c r="S273" s="35"/>
      <c r="T273" s="64"/>
      <c r="AT273" s="17" t="s">
        <v>146</v>
      </c>
      <c r="AU273" s="17" t="s">
        <v>80</v>
      </c>
    </row>
    <row r="274" spans="2:47" s="1" customFormat="1" ht="30" customHeight="1">
      <c r="B274" s="34"/>
      <c r="D274" s="172" t="s">
        <v>148</v>
      </c>
      <c r="F274" s="174" t="s">
        <v>429</v>
      </c>
      <c r="I274" s="133"/>
      <c r="L274" s="34"/>
      <c r="M274" s="63"/>
      <c r="N274" s="35"/>
      <c r="O274" s="35"/>
      <c r="P274" s="35"/>
      <c r="Q274" s="35"/>
      <c r="R274" s="35"/>
      <c r="S274" s="35"/>
      <c r="T274" s="64"/>
      <c r="AT274" s="17" t="s">
        <v>148</v>
      </c>
      <c r="AU274" s="17" t="s">
        <v>80</v>
      </c>
    </row>
    <row r="275" spans="2:51" s="11" customFormat="1" ht="22.5" customHeight="1">
      <c r="B275" s="175"/>
      <c r="D275" s="172" t="s">
        <v>150</v>
      </c>
      <c r="E275" s="176" t="s">
        <v>20</v>
      </c>
      <c r="F275" s="177" t="s">
        <v>430</v>
      </c>
      <c r="H275" s="178" t="s">
        <v>20</v>
      </c>
      <c r="I275" s="179"/>
      <c r="L275" s="175"/>
      <c r="M275" s="180"/>
      <c r="N275" s="181"/>
      <c r="O275" s="181"/>
      <c r="P275" s="181"/>
      <c r="Q275" s="181"/>
      <c r="R275" s="181"/>
      <c r="S275" s="181"/>
      <c r="T275" s="182"/>
      <c r="AT275" s="178" t="s">
        <v>150</v>
      </c>
      <c r="AU275" s="178" t="s">
        <v>80</v>
      </c>
      <c r="AV275" s="11" t="s">
        <v>22</v>
      </c>
      <c r="AW275" s="11" t="s">
        <v>36</v>
      </c>
      <c r="AX275" s="11" t="s">
        <v>72</v>
      </c>
      <c r="AY275" s="178" t="s">
        <v>137</v>
      </c>
    </row>
    <row r="276" spans="2:51" s="12" customFormat="1" ht="22.5" customHeight="1">
      <c r="B276" s="183"/>
      <c r="D276" s="172" t="s">
        <v>150</v>
      </c>
      <c r="E276" s="192" t="s">
        <v>96</v>
      </c>
      <c r="F276" s="193" t="s">
        <v>431</v>
      </c>
      <c r="H276" s="194">
        <v>105.551</v>
      </c>
      <c r="I276" s="188"/>
      <c r="L276" s="183"/>
      <c r="M276" s="189"/>
      <c r="N276" s="190"/>
      <c r="O276" s="190"/>
      <c r="P276" s="190"/>
      <c r="Q276" s="190"/>
      <c r="R276" s="190"/>
      <c r="S276" s="190"/>
      <c r="T276" s="191"/>
      <c r="AT276" s="192" t="s">
        <v>150</v>
      </c>
      <c r="AU276" s="192" t="s">
        <v>80</v>
      </c>
      <c r="AV276" s="12" t="s">
        <v>80</v>
      </c>
      <c r="AW276" s="12" t="s">
        <v>36</v>
      </c>
      <c r="AX276" s="12" t="s">
        <v>72</v>
      </c>
      <c r="AY276" s="192" t="s">
        <v>137</v>
      </c>
    </row>
    <row r="277" spans="2:51" s="11" customFormat="1" ht="22.5" customHeight="1">
      <c r="B277" s="175"/>
      <c r="D277" s="172" t="s">
        <v>150</v>
      </c>
      <c r="E277" s="176" t="s">
        <v>20</v>
      </c>
      <c r="F277" s="177" t="s">
        <v>432</v>
      </c>
      <c r="H277" s="178" t="s">
        <v>20</v>
      </c>
      <c r="I277" s="179"/>
      <c r="L277" s="175"/>
      <c r="M277" s="180"/>
      <c r="N277" s="181"/>
      <c r="O277" s="181"/>
      <c r="P277" s="181"/>
      <c r="Q277" s="181"/>
      <c r="R277" s="181"/>
      <c r="S277" s="181"/>
      <c r="T277" s="182"/>
      <c r="AT277" s="178" t="s">
        <v>150</v>
      </c>
      <c r="AU277" s="178" t="s">
        <v>80</v>
      </c>
      <c r="AV277" s="11" t="s">
        <v>22</v>
      </c>
      <c r="AW277" s="11" t="s">
        <v>36</v>
      </c>
      <c r="AX277" s="11" t="s">
        <v>72</v>
      </c>
      <c r="AY277" s="178" t="s">
        <v>137</v>
      </c>
    </row>
    <row r="278" spans="2:51" s="12" customFormat="1" ht="22.5" customHeight="1">
      <c r="B278" s="183"/>
      <c r="D278" s="172" t="s">
        <v>150</v>
      </c>
      <c r="E278" s="192" t="s">
        <v>20</v>
      </c>
      <c r="F278" s="193" t="s">
        <v>433</v>
      </c>
      <c r="H278" s="194">
        <v>3.768</v>
      </c>
      <c r="I278" s="188"/>
      <c r="L278" s="183"/>
      <c r="M278" s="189"/>
      <c r="N278" s="190"/>
      <c r="O278" s="190"/>
      <c r="P278" s="190"/>
      <c r="Q278" s="190"/>
      <c r="R278" s="190"/>
      <c r="S278" s="190"/>
      <c r="T278" s="191"/>
      <c r="AT278" s="192" t="s">
        <v>150</v>
      </c>
      <c r="AU278" s="192" t="s">
        <v>80</v>
      </c>
      <c r="AV278" s="12" t="s">
        <v>80</v>
      </c>
      <c r="AW278" s="12" t="s">
        <v>36</v>
      </c>
      <c r="AX278" s="12" t="s">
        <v>72</v>
      </c>
      <c r="AY278" s="192" t="s">
        <v>137</v>
      </c>
    </row>
    <row r="279" spans="2:51" s="13" customFormat="1" ht="22.5" customHeight="1">
      <c r="B279" s="195"/>
      <c r="D279" s="184" t="s">
        <v>150</v>
      </c>
      <c r="E279" s="214" t="s">
        <v>20</v>
      </c>
      <c r="F279" s="215" t="s">
        <v>166</v>
      </c>
      <c r="H279" s="216">
        <v>109.319</v>
      </c>
      <c r="I279" s="199"/>
      <c r="L279" s="195"/>
      <c r="M279" s="200"/>
      <c r="N279" s="201"/>
      <c r="O279" s="201"/>
      <c r="P279" s="201"/>
      <c r="Q279" s="201"/>
      <c r="R279" s="201"/>
      <c r="S279" s="201"/>
      <c r="T279" s="202"/>
      <c r="AT279" s="203" t="s">
        <v>150</v>
      </c>
      <c r="AU279" s="203" t="s">
        <v>80</v>
      </c>
      <c r="AV279" s="13" t="s">
        <v>144</v>
      </c>
      <c r="AW279" s="13" t="s">
        <v>36</v>
      </c>
      <c r="AX279" s="13" t="s">
        <v>22</v>
      </c>
      <c r="AY279" s="203" t="s">
        <v>137</v>
      </c>
    </row>
    <row r="280" spans="2:65" s="1" customFormat="1" ht="22.5" customHeight="1">
      <c r="B280" s="159"/>
      <c r="C280" s="204" t="s">
        <v>434</v>
      </c>
      <c r="D280" s="204" t="s">
        <v>235</v>
      </c>
      <c r="E280" s="205" t="s">
        <v>435</v>
      </c>
      <c r="F280" s="206" t="s">
        <v>436</v>
      </c>
      <c r="G280" s="207" t="s">
        <v>213</v>
      </c>
      <c r="H280" s="208">
        <v>0.004</v>
      </c>
      <c r="I280" s="209"/>
      <c r="J280" s="210">
        <f>ROUND(I280*H280,2)</f>
        <v>0</v>
      </c>
      <c r="K280" s="206" t="s">
        <v>143</v>
      </c>
      <c r="L280" s="211"/>
      <c r="M280" s="212" t="s">
        <v>20</v>
      </c>
      <c r="N280" s="213" t="s">
        <v>43</v>
      </c>
      <c r="O280" s="35"/>
      <c r="P280" s="169">
        <f>O280*H280</f>
        <v>0</v>
      </c>
      <c r="Q280" s="169">
        <v>1</v>
      </c>
      <c r="R280" s="169">
        <f>Q280*H280</f>
        <v>0.004</v>
      </c>
      <c r="S280" s="169">
        <v>0</v>
      </c>
      <c r="T280" s="170">
        <f>S280*H280</f>
        <v>0</v>
      </c>
      <c r="AR280" s="17" t="s">
        <v>375</v>
      </c>
      <c r="AT280" s="17" t="s">
        <v>235</v>
      </c>
      <c r="AU280" s="17" t="s">
        <v>80</v>
      </c>
      <c r="AY280" s="17" t="s">
        <v>137</v>
      </c>
      <c r="BE280" s="171">
        <f>IF(N280="základní",J280,0)</f>
        <v>0</v>
      </c>
      <c r="BF280" s="171">
        <f>IF(N280="snížená",J280,0)</f>
        <v>0</v>
      </c>
      <c r="BG280" s="171">
        <f>IF(N280="zákl. přenesená",J280,0)</f>
        <v>0</v>
      </c>
      <c r="BH280" s="171">
        <f>IF(N280="sníž. přenesená",J280,0)</f>
        <v>0</v>
      </c>
      <c r="BI280" s="171">
        <f>IF(N280="nulová",J280,0)</f>
        <v>0</v>
      </c>
      <c r="BJ280" s="17" t="s">
        <v>22</v>
      </c>
      <c r="BK280" s="171">
        <f>ROUND(I280*H280,2)</f>
        <v>0</v>
      </c>
      <c r="BL280" s="17" t="s">
        <v>268</v>
      </c>
      <c r="BM280" s="17" t="s">
        <v>437</v>
      </c>
    </row>
    <row r="281" spans="2:47" s="1" customFormat="1" ht="22.5" customHeight="1">
      <c r="B281" s="34"/>
      <c r="D281" s="172" t="s">
        <v>146</v>
      </c>
      <c r="F281" s="173" t="s">
        <v>438</v>
      </c>
      <c r="I281" s="133"/>
      <c r="L281" s="34"/>
      <c r="M281" s="63"/>
      <c r="N281" s="35"/>
      <c r="O281" s="35"/>
      <c r="P281" s="35"/>
      <c r="Q281" s="35"/>
      <c r="R281" s="35"/>
      <c r="S281" s="35"/>
      <c r="T281" s="64"/>
      <c r="AT281" s="17" t="s">
        <v>146</v>
      </c>
      <c r="AU281" s="17" t="s">
        <v>80</v>
      </c>
    </row>
    <row r="282" spans="2:47" s="1" customFormat="1" ht="30" customHeight="1">
      <c r="B282" s="34"/>
      <c r="D282" s="172" t="s">
        <v>336</v>
      </c>
      <c r="F282" s="174" t="s">
        <v>439</v>
      </c>
      <c r="I282" s="133"/>
      <c r="L282" s="34"/>
      <c r="M282" s="63"/>
      <c r="N282" s="35"/>
      <c r="O282" s="35"/>
      <c r="P282" s="35"/>
      <c r="Q282" s="35"/>
      <c r="R282" s="35"/>
      <c r="S282" s="35"/>
      <c r="T282" s="64"/>
      <c r="AT282" s="17" t="s">
        <v>336</v>
      </c>
      <c r="AU282" s="17" t="s">
        <v>80</v>
      </c>
    </row>
    <row r="283" spans="2:51" s="12" customFormat="1" ht="22.5" customHeight="1">
      <c r="B283" s="183"/>
      <c r="D283" s="184" t="s">
        <v>150</v>
      </c>
      <c r="E283" s="185" t="s">
        <v>20</v>
      </c>
      <c r="F283" s="186" t="s">
        <v>440</v>
      </c>
      <c r="H283" s="187">
        <v>0.004</v>
      </c>
      <c r="I283" s="188"/>
      <c r="L283" s="183"/>
      <c r="M283" s="189"/>
      <c r="N283" s="190"/>
      <c r="O283" s="190"/>
      <c r="P283" s="190"/>
      <c r="Q283" s="190"/>
      <c r="R283" s="190"/>
      <c r="S283" s="190"/>
      <c r="T283" s="191"/>
      <c r="AT283" s="192" t="s">
        <v>150</v>
      </c>
      <c r="AU283" s="192" t="s">
        <v>80</v>
      </c>
      <c r="AV283" s="12" t="s">
        <v>80</v>
      </c>
      <c r="AW283" s="12" t="s">
        <v>36</v>
      </c>
      <c r="AX283" s="12" t="s">
        <v>22</v>
      </c>
      <c r="AY283" s="192" t="s">
        <v>137</v>
      </c>
    </row>
    <row r="284" spans="2:65" s="1" customFormat="1" ht="22.5" customHeight="1">
      <c r="B284" s="159"/>
      <c r="C284" s="204" t="s">
        <v>441</v>
      </c>
      <c r="D284" s="204" t="s">
        <v>235</v>
      </c>
      <c r="E284" s="205" t="s">
        <v>442</v>
      </c>
      <c r="F284" s="206" t="s">
        <v>443</v>
      </c>
      <c r="G284" s="207" t="s">
        <v>213</v>
      </c>
      <c r="H284" s="208">
        <v>0.106</v>
      </c>
      <c r="I284" s="209"/>
      <c r="J284" s="210">
        <f>ROUND(I284*H284,2)</f>
        <v>0</v>
      </c>
      <c r="K284" s="206" t="s">
        <v>143</v>
      </c>
      <c r="L284" s="211"/>
      <c r="M284" s="212" t="s">
        <v>20</v>
      </c>
      <c r="N284" s="213" t="s">
        <v>43</v>
      </c>
      <c r="O284" s="35"/>
      <c r="P284" s="169">
        <f>O284*H284</f>
        <v>0</v>
      </c>
      <c r="Q284" s="169">
        <v>1</v>
      </c>
      <c r="R284" s="169">
        <f>Q284*H284</f>
        <v>0.106</v>
      </c>
      <c r="S284" s="169">
        <v>0</v>
      </c>
      <c r="T284" s="170">
        <f>S284*H284</f>
        <v>0</v>
      </c>
      <c r="AR284" s="17" t="s">
        <v>375</v>
      </c>
      <c r="AT284" s="17" t="s">
        <v>235</v>
      </c>
      <c r="AU284" s="17" t="s">
        <v>80</v>
      </c>
      <c r="AY284" s="17" t="s">
        <v>137</v>
      </c>
      <c r="BE284" s="171">
        <f>IF(N284="základní",J284,0)</f>
        <v>0</v>
      </c>
      <c r="BF284" s="171">
        <f>IF(N284="snížená",J284,0)</f>
        <v>0</v>
      </c>
      <c r="BG284" s="171">
        <f>IF(N284="zákl. přenesená",J284,0)</f>
        <v>0</v>
      </c>
      <c r="BH284" s="171">
        <f>IF(N284="sníž. přenesená",J284,0)</f>
        <v>0</v>
      </c>
      <c r="BI284" s="171">
        <f>IF(N284="nulová",J284,0)</f>
        <v>0</v>
      </c>
      <c r="BJ284" s="17" t="s">
        <v>22</v>
      </c>
      <c r="BK284" s="171">
        <f>ROUND(I284*H284,2)</f>
        <v>0</v>
      </c>
      <c r="BL284" s="17" t="s">
        <v>268</v>
      </c>
      <c r="BM284" s="17" t="s">
        <v>444</v>
      </c>
    </row>
    <row r="285" spans="2:47" s="1" customFormat="1" ht="22.5" customHeight="1">
      <c r="B285" s="34"/>
      <c r="D285" s="172" t="s">
        <v>146</v>
      </c>
      <c r="F285" s="173" t="s">
        <v>445</v>
      </c>
      <c r="I285" s="133"/>
      <c r="L285" s="34"/>
      <c r="M285" s="63"/>
      <c r="N285" s="35"/>
      <c r="O285" s="35"/>
      <c r="P285" s="35"/>
      <c r="Q285" s="35"/>
      <c r="R285" s="35"/>
      <c r="S285" s="35"/>
      <c r="T285" s="64"/>
      <c r="AT285" s="17" t="s">
        <v>146</v>
      </c>
      <c r="AU285" s="17" t="s">
        <v>80</v>
      </c>
    </row>
    <row r="286" spans="2:47" s="1" customFormat="1" ht="30" customHeight="1">
      <c r="B286" s="34"/>
      <c r="D286" s="172" t="s">
        <v>336</v>
      </c>
      <c r="F286" s="174" t="s">
        <v>446</v>
      </c>
      <c r="I286" s="133"/>
      <c r="L286" s="34"/>
      <c r="M286" s="63"/>
      <c r="N286" s="35"/>
      <c r="O286" s="35"/>
      <c r="P286" s="35"/>
      <c r="Q286" s="35"/>
      <c r="R286" s="35"/>
      <c r="S286" s="35"/>
      <c r="T286" s="64"/>
      <c r="AT286" s="17" t="s">
        <v>336</v>
      </c>
      <c r="AU286" s="17" t="s">
        <v>80</v>
      </c>
    </row>
    <row r="287" spans="2:51" s="12" customFormat="1" ht="22.5" customHeight="1">
      <c r="B287" s="183"/>
      <c r="D287" s="172" t="s">
        <v>150</v>
      </c>
      <c r="E287" s="192" t="s">
        <v>20</v>
      </c>
      <c r="F287" s="193" t="s">
        <v>447</v>
      </c>
      <c r="H287" s="194">
        <v>0.106</v>
      </c>
      <c r="I287" s="188"/>
      <c r="L287" s="183"/>
      <c r="M287" s="189"/>
      <c r="N287" s="190"/>
      <c r="O287" s="190"/>
      <c r="P287" s="190"/>
      <c r="Q287" s="190"/>
      <c r="R287" s="190"/>
      <c r="S287" s="190"/>
      <c r="T287" s="191"/>
      <c r="AT287" s="192" t="s">
        <v>150</v>
      </c>
      <c r="AU287" s="192" t="s">
        <v>80</v>
      </c>
      <c r="AV287" s="12" t="s">
        <v>80</v>
      </c>
      <c r="AW287" s="12" t="s">
        <v>36</v>
      </c>
      <c r="AX287" s="12" t="s">
        <v>22</v>
      </c>
      <c r="AY287" s="192" t="s">
        <v>137</v>
      </c>
    </row>
    <row r="288" spans="2:63" s="10" customFormat="1" ht="36.75" customHeight="1">
      <c r="B288" s="145"/>
      <c r="D288" s="146" t="s">
        <v>71</v>
      </c>
      <c r="E288" s="147" t="s">
        <v>448</v>
      </c>
      <c r="F288" s="147" t="s">
        <v>449</v>
      </c>
      <c r="I288" s="148"/>
      <c r="J288" s="149">
        <f>BK288</f>
        <v>0</v>
      </c>
      <c r="L288" s="145"/>
      <c r="M288" s="150"/>
      <c r="N288" s="151"/>
      <c r="O288" s="151"/>
      <c r="P288" s="152">
        <f>P289</f>
        <v>0</v>
      </c>
      <c r="Q288" s="151"/>
      <c r="R288" s="152">
        <f>R289</f>
        <v>0</v>
      </c>
      <c r="S288" s="151"/>
      <c r="T288" s="153">
        <f>T289</f>
        <v>0</v>
      </c>
      <c r="AR288" s="146" t="s">
        <v>180</v>
      </c>
      <c r="AT288" s="154" t="s">
        <v>71</v>
      </c>
      <c r="AU288" s="154" t="s">
        <v>72</v>
      </c>
      <c r="AY288" s="146" t="s">
        <v>137</v>
      </c>
      <c r="BK288" s="155">
        <f>BK289</f>
        <v>0</v>
      </c>
    </row>
    <row r="289" spans="2:63" s="10" customFormat="1" ht="19.5" customHeight="1">
      <c r="B289" s="145"/>
      <c r="D289" s="156" t="s">
        <v>71</v>
      </c>
      <c r="E289" s="157" t="s">
        <v>450</v>
      </c>
      <c r="F289" s="157" t="s">
        <v>451</v>
      </c>
      <c r="I289" s="148"/>
      <c r="J289" s="158">
        <f>BK289</f>
        <v>0</v>
      </c>
      <c r="L289" s="145"/>
      <c r="M289" s="150"/>
      <c r="N289" s="151"/>
      <c r="O289" s="151"/>
      <c r="P289" s="152">
        <f>SUM(P290:P303)</f>
        <v>0</v>
      </c>
      <c r="Q289" s="151"/>
      <c r="R289" s="152">
        <f>SUM(R290:R303)</f>
        <v>0</v>
      </c>
      <c r="S289" s="151"/>
      <c r="T289" s="153">
        <f>SUM(T290:T303)</f>
        <v>0</v>
      </c>
      <c r="AR289" s="146" t="s">
        <v>180</v>
      </c>
      <c r="AT289" s="154" t="s">
        <v>71</v>
      </c>
      <c r="AU289" s="154" t="s">
        <v>22</v>
      </c>
      <c r="AY289" s="146" t="s">
        <v>137</v>
      </c>
      <c r="BK289" s="155">
        <f>SUM(BK290:BK303)</f>
        <v>0</v>
      </c>
    </row>
    <row r="290" spans="2:65" s="1" customFormat="1" ht="22.5" customHeight="1">
      <c r="B290" s="159"/>
      <c r="C290" s="160" t="s">
        <v>452</v>
      </c>
      <c r="D290" s="160" t="s">
        <v>139</v>
      </c>
      <c r="E290" s="161" t="s">
        <v>453</v>
      </c>
      <c r="F290" s="162" t="s">
        <v>454</v>
      </c>
      <c r="G290" s="163" t="s">
        <v>455</v>
      </c>
      <c r="H290" s="164">
        <v>1</v>
      </c>
      <c r="I290" s="165"/>
      <c r="J290" s="166">
        <f>ROUND(I290*H290,2)</f>
        <v>0</v>
      </c>
      <c r="K290" s="162" t="s">
        <v>143</v>
      </c>
      <c r="L290" s="34"/>
      <c r="M290" s="167" t="s">
        <v>20</v>
      </c>
      <c r="N290" s="168" t="s">
        <v>43</v>
      </c>
      <c r="O290" s="35"/>
      <c r="P290" s="169">
        <f>O290*H290</f>
        <v>0</v>
      </c>
      <c r="Q290" s="169">
        <v>0</v>
      </c>
      <c r="R290" s="169">
        <f>Q290*H290</f>
        <v>0</v>
      </c>
      <c r="S290" s="169">
        <v>0</v>
      </c>
      <c r="T290" s="170">
        <f>S290*H290</f>
        <v>0</v>
      </c>
      <c r="AR290" s="17" t="s">
        <v>456</v>
      </c>
      <c r="AT290" s="17" t="s">
        <v>139</v>
      </c>
      <c r="AU290" s="17" t="s">
        <v>80</v>
      </c>
      <c r="AY290" s="17" t="s">
        <v>137</v>
      </c>
      <c r="BE290" s="171">
        <f>IF(N290="základní",J290,0)</f>
        <v>0</v>
      </c>
      <c r="BF290" s="171">
        <f>IF(N290="snížená",J290,0)</f>
        <v>0</v>
      </c>
      <c r="BG290" s="171">
        <f>IF(N290="zákl. přenesená",J290,0)</f>
        <v>0</v>
      </c>
      <c r="BH290" s="171">
        <f>IF(N290="sníž. přenesená",J290,0)</f>
        <v>0</v>
      </c>
      <c r="BI290" s="171">
        <f>IF(N290="nulová",J290,0)</f>
        <v>0</v>
      </c>
      <c r="BJ290" s="17" t="s">
        <v>22</v>
      </c>
      <c r="BK290" s="171">
        <f>ROUND(I290*H290,2)</f>
        <v>0</v>
      </c>
      <c r="BL290" s="17" t="s">
        <v>456</v>
      </c>
      <c r="BM290" s="17" t="s">
        <v>457</v>
      </c>
    </row>
    <row r="291" spans="2:47" s="1" customFormat="1" ht="22.5" customHeight="1">
      <c r="B291" s="34"/>
      <c r="D291" s="172" t="s">
        <v>146</v>
      </c>
      <c r="F291" s="173" t="s">
        <v>458</v>
      </c>
      <c r="I291" s="133"/>
      <c r="L291" s="34"/>
      <c r="M291" s="63"/>
      <c r="N291" s="35"/>
      <c r="O291" s="35"/>
      <c r="P291" s="35"/>
      <c r="Q291" s="35"/>
      <c r="R291" s="35"/>
      <c r="S291" s="35"/>
      <c r="T291" s="64"/>
      <c r="AT291" s="17" t="s">
        <v>146</v>
      </c>
      <c r="AU291" s="17" t="s">
        <v>80</v>
      </c>
    </row>
    <row r="292" spans="2:51" s="11" customFormat="1" ht="22.5" customHeight="1">
      <c r="B292" s="175"/>
      <c r="D292" s="172" t="s">
        <v>150</v>
      </c>
      <c r="E292" s="176" t="s">
        <v>20</v>
      </c>
      <c r="F292" s="177" t="s">
        <v>459</v>
      </c>
      <c r="H292" s="178" t="s">
        <v>20</v>
      </c>
      <c r="I292" s="179"/>
      <c r="L292" s="175"/>
      <c r="M292" s="180"/>
      <c r="N292" s="181"/>
      <c r="O292" s="181"/>
      <c r="P292" s="181"/>
      <c r="Q292" s="181"/>
      <c r="R292" s="181"/>
      <c r="S292" s="181"/>
      <c r="T292" s="182"/>
      <c r="AT292" s="178" t="s">
        <v>150</v>
      </c>
      <c r="AU292" s="178" t="s">
        <v>80</v>
      </c>
      <c r="AV292" s="11" t="s">
        <v>22</v>
      </c>
      <c r="AW292" s="11" t="s">
        <v>36</v>
      </c>
      <c r="AX292" s="11" t="s">
        <v>72</v>
      </c>
      <c r="AY292" s="178" t="s">
        <v>137</v>
      </c>
    </row>
    <row r="293" spans="2:51" s="12" customFormat="1" ht="22.5" customHeight="1">
      <c r="B293" s="183"/>
      <c r="D293" s="184" t="s">
        <v>150</v>
      </c>
      <c r="E293" s="185" t="s">
        <v>20</v>
      </c>
      <c r="F293" s="186" t="s">
        <v>22</v>
      </c>
      <c r="H293" s="187">
        <v>1</v>
      </c>
      <c r="I293" s="188"/>
      <c r="L293" s="183"/>
      <c r="M293" s="189"/>
      <c r="N293" s="190"/>
      <c r="O293" s="190"/>
      <c r="P293" s="190"/>
      <c r="Q293" s="190"/>
      <c r="R293" s="190"/>
      <c r="S293" s="190"/>
      <c r="T293" s="191"/>
      <c r="AT293" s="192" t="s">
        <v>150</v>
      </c>
      <c r="AU293" s="192" t="s">
        <v>80</v>
      </c>
      <c r="AV293" s="12" t="s">
        <v>80</v>
      </c>
      <c r="AW293" s="12" t="s">
        <v>36</v>
      </c>
      <c r="AX293" s="12" t="s">
        <v>22</v>
      </c>
      <c r="AY293" s="192" t="s">
        <v>137</v>
      </c>
    </row>
    <row r="294" spans="2:65" s="1" customFormat="1" ht="22.5" customHeight="1">
      <c r="B294" s="159"/>
      <c r="C294" s="160" t="s">
        <v>460</v>
      </c>
      <c r="D294" s="160" t="s">
        <v>139</v>
      </c>
      <c r="E294" s="161" t="s">
        <v>450</v>
      </c>
      <c r="F294" s="162" t="s">
        <v>461</v>
      </c>
      <c r="G294" s="163" t="s">
        <v>462</v>
      </c>
      <c r="H294" s="164">
        <v>1</v>
      </c>
      <c r="I294" s="165"/>
      <c r="J294" s="166">
        <f>ROUND(I294*H294,2)</f>
        <v>0</v>
      </c>
      <c r="K294" s="162" t="s">
        <v>20</v>
      </c>
      <c r="L294" s="34"/>
      <c r="M294" s="167" t="s">
        <v>20</v>
      </c>
      <c r="N294" s="168" t="s">
        <v>43</v>
      </c>
      <c r="O294" s="35"/>
      <c r="P294" s="169">
        <f>O294*H294</f>
        <v>0</v>
      </c>
      <c r="Q294" s="169">
        <v>0</v>
      </c>
      <c r="R294" s="169">
        <f>Q294*H294</f>
        <v>0</v>
      </c>
      <c r="S294" s="169">
        <v>0</v>
      </c>
      <c r="T294" s="170">
        <f>S294*H294</f>
        <v>0</v>
      </c>
      <c r="AR294" s="17" t="s">
        <v>456</v>
      </c>
      <c r="AT294" s="17" t="s">
        <v>139</v>
      </c>
      <c r="AU294" s="17" t="s">
        <v>80</v>
      </c>
      <c r="AY294" s="17" t="s">
        <v>137</v>
      </c>
      <c r="BE294" s="171">
        <f>IF(N294="základní",J294,0)</f>
        <v>0</v>
      </c>
      <c r="BF294" s="171">
        <f>IF(N294="snížená",J294,0)</f>
        <v>0</v>
      </c>
      <c r="BG294" s="171">
        <f>IF(N294="zákl. přenesená",J294,0)</f>
        <v>0</v>
      </c>
      <c r="BH294" s="171">
        <f>IF(N294="sníž. přenesená",J294,0)</f>
        <v>0</v>
      </c>
      <c r="BI294" s="171">
        <f>IF(N294="nulová",J294,0)</f>
        <v>0</v>
      </c>
      <c r="BJ294" s="17" t="s">
        <v>22</v>
      </c>
      <c r="BK294" s="171">
        <f>ROUND(I294*H294,2)</f>
        <v>0</v>
      </c>
      <c r="BL294" s="17" t="s">
        <v>456</v>
      </c>
      <c r="BM294" s="17" t="s">
        <v>463</v>
      </c>
    </row>
    <row r="295" spans="2:51" s="11" customFormat="1" ht="22.5" customHeight="1">
      <c r="B295" s="175"/>
      <c r="D295" s="172" t="s">
        <v>150</v>
      </c>
      <c r="E295" s="176" t="s">
        <v>20</v>
      </c>
      <c r="F295" s="177" t="s">
        <v>464</v>
      </c>
      <c r="H295" s="178" t="s">
        <v>20</v>
      </c>
      <c r="I295" s="179"/>
      <c r="L295" s="175"/>
      <c r="M295" s="180"/>
      <c r="N295" s="181"/>
      <c r="O295" s="181"/>
      <c r="P295" s="181"/>
      <c r="Q295" s="181"/>
      <c r="R295" s="181"/>
      <c r="S295" s="181"/>
      <c r="T295" s="182"/>
      <c r="AT295" s="178" t="s">
        <v>150</v>
      </c>
      <c r="AU295" s="178" t="s">
        <v>80</v>
      </c>
      <c r="AV295" s="11" t="s">
        <v>22</v>
      </c>
      <c r="AW295" s="11" t="s">
        <v>36</v>
      </c>
      <c r="AX295" s="11" t="s">
        <v>72</v>
      </c>
      <c r="AY295" s="178" t="s">
        <v>137</v>
      </c>
    </row>
    <row r="296" spans="2:51" s="11" customFormat="1" ht="22.5" customHeight="1">
      <c r="B296" s="175"/>
      <c r="D296" s="172" t="s">
        <v>150</v>
      </c>
      <c r="E296" s="176" t="s">
        <v>20</v>
      </c>
      <c r="F296" s="177" t="s">
        <v>465</v>
      </c>
      <c r="H296" s="178" t="s">
        <v>20</v>
      </c>
      <c r="I296" s="179"/>
      <c r="L296" s="175"/>
      <c r="M296" s="180"/>
      <c r="N296" s="181"/>
      <c r="O296" s="181"/>
      <c r="P296" s="181"/>
      <c r="Q296" s="181"/>
      <c r="R296" s="181"/>
      <c r="S296" s="181"/>
      <c r="T296" s="182"/>
      <c r="AT296" s="178" t="s">
        <v>150</v>
      </c>
      <c r="AU296" s="178" t="s">
        <v>80</v>
      </c>
      <c r="AV296" s="11" t="s">
        <v>22</v>
      </c>
      <c r="AW296" s="11" t="s">
        <v>36</v>
      </c>
      <c r="AX296" s="11" t="s">
        <v>72</v>
      </c>
      <c r="AY296" s="178" t="s">
        <v>137</v>
      </c>
    </row>
    <row r="297" spans="2:51" s="12" customFormat="1" ht="22.5" customHeight="1">
      <c r="B297" s="183"/>
      <c r="D297" s="184" t="s">
        <v>150</v>
      </c>
      <c r="E297" s="185" t="s">
        <v>20</v>
      </c>
      <c r="F297" s="186" t="s">
        <v>22</v>
      </c>
      <c r="H297" s="187">
        <v>1</v>
      </c>
      <c r="I297" s="188"/>
      <c r="L297" s="183"/>
      <c r="M297" s="189"/>
      <c r="N297" s="190"/>
      <c r="O297" s="190"/>
      <c r="P297" s="190"/>
      <c r="Q297" s="190"/>
      <c r="R297" s="190"/>
      <c r="S297" s="190"/>
      <c r="T297" s="191"/>
      <c r="AT297" s="192" t="s">
        <v>150</v>
      </c>
      <c r="AU297" s="192" t="s">
        <v>80</v>
      </c>
      <c r="AV297" s="12" t="s">
        <v>80</v>
      </c>
      <c r="AW297" s="12" t="s">
        <v>36</v>
      </c>
      <c r="AX297" s="12" t="s">
        <v>22</v>
      </c>
      <c r="AY297" s="192" t="s">
        <v>137</v>
      </c>
    </row>
    <row r="298" spans="2:65" s="1" customFormat="1" ht="22.5" customHeight="1">
      <c r="B298" s="159"/>
      <c r="C298" s="160" t="s">
        <v>466</v>
      </c>
      <c r="D298" s="160" t="s">
        <v>139</v>
      </c>
      <c r="E298" s="161" t="s">
        <v>467</v>
      </c>
      <c r="F298" s="162" t="s">
        <v>468</v>
      </c>
      <c r="G298" s="163" t="s">
        <v>462</v>
      </c>
      <c r="H298" s="164">
        <v>1</v>
      </c>
      <c r="I298" s="165"/>
      <c r="J298" s="166">
        <f>ROUND(I298*H298,2)</f>
        <v>0</v>
      </c>
      <c r="K298" s="162" t="s">
        <v>20</v>
      </c>
      <c r="L298" s="34"/>
      <c r="M298" s="167" t="s">
        <v>20</v>
      </c>
      <c r="N298" s="168" t="s">
        <v>43</v>
      </c>
      <c r="O298" s="35"/>
      <c r="P298" s="169">
        <f>O298*H298</f>
        <v>0</v>
      </c>
      <c r="Q298" s="169">
        <v>0</v>
      </c>
      <c r="R298" s="169">
        <f>Q298*H298</f>
        <v>0</v>
      </c>
      <c r="S298" s="169">
        <v>0</v>
      </c>
      <c r="T298" s="170">
        <f>S298*H298</f>
        <v>0</v>
      </c>
      <c r="AR298" s="17" t="s">
        <v>456</v>
      </c>
      <c r="AT298" s="17" t="s">
        <v>139</v>
      </c>
      <c r="AU298" s="17" t="s">
        <v>80</v>
      </c>
      <c r="AY298" s="17" t="s">
        <v>137</v>
      </c>
      <c r="BE298" s="171">
        <f>IF(N298="základní",J298,0)</f>
        <v>0</v>
      </c>
      <c r="BF298" s="171">
        <f>IF(N298="snížená",J298,0)</f>
        <v>0</v>
      </c>
      <c r="BG298" s="171">
        <f>IF(N298="zákl. přenesená",J298,0)</f>
        <v>0</v>
      </c>
      <c r="BH298" s="171">
        <f>IF(N298="sníž. přenesená",J298,0)</f>
        <v>0</v>
      </c>
      <c r="BI298" s="171">
        <f>IF(N298="nulová",J298,0)</f>
        <v>0</v>
      </c>
      <c r="BJ298" s="17" t="s">
        <v>22</v>
      </c>
      <c r="BK298" s="171">
        <f>ROUND(I298*H298,2)</f>
        <v>0</v>
      </c>
      <c r="BL298" s="17" t="s">
        <v>456</v>
      </c>
      <c r="BM298" s="17" t="s">
        <v>469</v>
      </c>
    </row>
    <row r="299" spans="2:51" s="11" customFormat="1" ht="22.5" customHeight="1">
      <c r="B299" s="175"/>
      <c r="D299" s="172" t="s">
        <v>150</v>
      </c>
      <c r="E299" s="176" t="s">
        <v>20</v>
      </c>
      <c r="F299" s="177" t="s">
        <v>470</v>
      </c>
      <c r="H299" s="178" t="s">
        <v>20</v>
      </c>
      <c r="I299" s="179"/>
      <c r="L299" s="175"/>
      <c r="M299" s="180"/>
      <c r="N299" s="181"/>
      <c r="O299" s="181"/>
      <c r="P299" s="181"/>
      <c r="Q299" s="181"/>
      <c r="R299" s="181"/>
      <c r="S299" s="181"/>
      <c r="T299" s="182"/>
      <c r="AT299" s="178" t="s">
        <v>150</v>
      </c>
      <c r="AU299" s="178" t="s">
        <v>80</v>
      </c>
      <c r="AV299" s="11" t="s">
        <v>22</v>
      </c>
      <c r="AW299" s="11" t="s">
        <v>36</v>
      </c>
      <c r="AX299" s="11" t="s">
        <v>72</v>
      </c>
      <c r="AY299" s="178" t="s">
        <v>137</v>
      </c>
    </row>
    <row r="300" spans="2:51" s="11" customFormat="1" ht="22.5" customHeight="1">
      <c r="B300" s="175"/>
      <c r="D300" s="172" t="s">
        <v>150</v>
      </c>
      <c r="E300" s="176" t="s">
        <v>20</v>
      </c>
      <c r="F300" s="177" t="s">
        <v>471</v>
      </c>
      <c r="H300" s="178" t="s">
        <v>20</v>
      </c>
      <c r="I300" s="179"/>
      <c r="L300" s="175"/>
      <c r="M300" s="180"/>
      <c r="N300" s="181"/>
      <c r="O300" s="181"/>
      <c r="P300" s="181"/>
      <c r="Q300" s="181"/>
      <c r="R300" s="181"/>
      <c r="S300" s="181"/>
      <c r="T300" s="182"/>
      <c r="AT300" s="178" t="s">
        <v>150</v>
      </c>
      <c r="AU300" s="178" t="s">
        <v>80</v>
      </c>
      <c r="AV300" s="11" t="s">
        <v>22</v>
      </c>
      <c r="AW300" s="11" t="s">
        <v>36</v>
      </c>
      <c r="AX300" s="11" t="s">
        <v>72</v>
      </c>
      <c r="AY300" s="178" t="s">
        <v>137</v>
      </c>
    </row>
    <row r="301" spans="2:51" s="11" customFormat="1" ht="22.5" customHeight="1">
      <c r="B301" s="175"/>
      <c r="D301" s="172" t="s">
        <v>150</v>
      </c>
      <c r="E301" s="176" t="s">
        <v>20</v>
      </c>
      <c r="F301" s="177" t="s">
        <v>472</v>
      </c>
      <c r="H301" s="178" t="s">
        <v>20</v>
      </c>
      <c r="I301" s="179"/>
      <c r="L301" s="175"/>
      <c r="M301" s="180"/>
      <c r="N301" s="181"/>
      <c r="O301" s="181"/>
      <c r="P301" s="181"/>
      <c r="Q301" s="181"/>
      <c r="R301" s="181"/>
      <c r="S301" s="181"/>
      <c r="T301" s="182"/>
      <c r="AT301" s="178" t="s">
        <v>150</v>
      </c>
      <c r="AU301" s="178" t="s">
        <v>80</v>
      </c>
      <c r="AV301" s="11" t="s">
        <v>22</v>
      </c>
      <c r="AW301" s="11" t="s">
        <v>36</v>
      </c>
      <c r="AX301" s="11" t="s">
        <v>72</v>
      </c>
      <c r="AY301" s="178" t="s">
        <v>137</v>
      </c>
    </row>
    <row r="302" spans="2:51" s="11" customFormat="1" ht="22.5" customHeight="1">
      <c r="B302" s="175"/>
      <c r="D302" s="172" t="s">
        <v>150</v>
      </c>
      <c r="E302" s="176" t="s">
        <v>20</v>
      </c>
      <c r="F302" s="177" t="s">
        <v>473</v>
      </c>
      <c r="H302" s="178" t="s">
        <v>20</v>
      </c>
      <c r="I302" s="179"/>
      <c r="L302" s="175"/>
      <c r="M302" s="180"/>
      <c r="N302" s="181"/>
      <c r="O302" s="181"/>
      <c r="P302" s="181"/>
      <c r="Q302" s="181"/>
      <c r="R302" s="181"/>
      <c r="S302" s="181"/>
      <c r="T302" s="182"/>
      <c r="AT302" s="178" t="s">
        <v>150</v>
      </c>
      <c r="AU302" s="178" t="s">
        <v>80</v>
      </c>
      <c r="AV302" s="11" t="s">
        <v>22</v>
      </c>
      <c r="AW302" s="11" t="s">
        <v>36</v>
      </c>
      <c r="AX302" s="11" t="s">
        <v>72</v>
      </c>
      <c r="AY302" s="178" t="s">
        <v>137</v>
      </c>
    </row>
    <row r="303" spans="2:51" s="12" customFormat="1" ht="22.5" customHeight="1">
      <c r="B303" s="183"/>
      <c r="D303" s="172" t="s">
        <v>150</v>
      </c>
      <c r="E303" s="192" t="s">
        <v>20</v>
      </c>
      <c r="F303" s="193" t="s">
        <v>22</v>
      </c>
      <c r="H303" s="194">
        <v>1</v>
      </c>
      <c r="I303" s="188"/>
      <c r="L303" s="183"/>
      <c r="M303" s="219"/>
      <c r="N303" s="220"/>
      <c r="O303" s="220"/>
      <c r="P303" s="220"/>
      <c r="Q303" s="220"/>
      <c r="R303" s="220"/>
      <c r="S303" s="220"/>
      <c r="T303" s="221"/>
      <c r="AT303" s="192" t="s">
        <v>150</v>
      </c>
      <c r="AU303" s="192" t="s">
        <v>80</v>
      </c>
      <c r="AV303" s="12" t="s">
        <v>80</v>
      </c>
      <c r="AW303" s="12" t="s">
        <v>36</v>
      </c>
      <c r="AX303" s="12" t="s">
        <v>22</v>
      </c>
      <c r="AY303" s="192" t="s">
        <v>137</v>
      </c>
    </row>
    <row r="304" spans="2:12" s="1" customFormat="1" ht="6.75" customHeight="1">
      <c r="B304" s="49"/>
      <c r="C304" s="50"/>
      <c r="D304" s="50"/>
      <c r="E304" s="50"/>
      <c r="F304" s="50"/>
      <c r="G304" s="50"/>
      <c r="H304" s="50"/>
      <c r="I304" s="111"/>
      <c r="J304" s="50"/>
      <c r="K304" s="50"/>
      <c r="L304" s="34"/>
    </row>
    <row r="305" ht="13.5">
      <c r="AT305" s="222"/>
    </row>
  </sheetData>
  <sheetProtection password="CC35" sheet="1" objects="1" scenarios="1" formatColumns="0" formatRows="0" sort="0" autoFilter="0"/>
  <autoFilter ref="C81:K81"/>
  <mergeCells count="6">
    <mergeCell ref="E7:H7"/>
    <mergeCell ref="E22:H22"/>
    <mergeCell ref="E43:H43"/>
    <mergeCell ref="E74:H74"/>
    <mergeCell ref="G1:H1"/>
    <mergeCell ref="L2:V2"/>
  </mergeCells>
  <hyperlinks>
    <hyperlink ref="F1:G1" location="C2" tooltip="Krycí list soupisu" display="1) Krycí list soupisu"/>
    <hyperlink ref="G1:H1" location="C50"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72" customWidth="1"/>
    <col min="2" max="2" width="1.421875" style="272" customWidth="1"/>
    <col min="3" max="4" width="4.28125" style="272" customWidth="1"/>
    <col min="5" max="5" width="10.00390625" style="272" customWidth="1"/>
    <col min="6" max="6" width="7.8515625" style="272" customWidth="1"/>
    <col min="7" max="7" width="4.28125" style="272" customWidth="1"/>
    <col min="8" max="8" width="66.7109375" style="272" customWidth="1"/>
    <col min="9" max="10" width="17.140625" style="272" customWidth="1"/>
    <col min="11" max="11" width="1.421875" style="272" customWidth="1"/>
    <col min="12" max="16384" width="9.140625" style="272" customWidth="1"/>
  </cols>
  <sheetData>
    <row r="1" ht="37.5" customHeight="1"/>
    <row r="2" spans="2:11" ht="7.5" customHeight="1">
      <c r="B2" s="273"/>
      <c r="C2" s="274"/>
      <c r="D2" s="274"/>
      <c r="E2" s="274"/>
      <c r="F2" s="274"/>
      <c r="G2" s="274"/>
      <c r="H2" s="274"/>
      <c r="I2" s="274"/>
      <c r="J2" s="274"/>
      <c r="K2" s="275"/>
    </row>
    <row r="3" spans="2:11" s="279" customFormat="1" ht="45" customHeight="1">
      <c r="B3" s="276"/>
      <c r="C3" s="277" t="s">
        <v>481</v>
      </c>
      <c r="D3" s="277"/>
      <c r="E3" s="277"/>
      <c r="F3" s="277"/>
      <c r="G3" s="277"/>
      <c r="H3" s="277"/>
      <c r="I3" s="277"/>
      <c r="J3" s="277"/>
      <c r="K3" s="278"/>
    </row>
    <row r="4" spans="2:11" ht="25.5" customHeight="1">
      <c r="B4" s="280"/>
      <c r="C4" s="281" t="s">
        <v>482</v>
      </c>
      <c r="D4" s="281"/>
      <c r="E4" s="281"/>
      <c r="F4" s="281"/>
      <c r="G4" s="281"/>
      <c r="H4" s="281"/>
      <c r="I4" s="281"/>
      <c r="J4" s="281"/>
      <c r="K4" s="282"/>
    </row>
    <row r="5" spans="2:11" ht="5.25" customHeight="1">
      <c r="B5" s="280"/>
      <c r="C5" s="283"/>
      <c r="D5" s="283"/>
      <c r="E5" s="283"/>
      <c r="F5" s="283"/>
      <c r="G5" s="283"/>
      <c r="H5" s="283"/>
      <c r="I5" s="283"/>
      <c r="J5" s="283"/>
      <c r="K5" s="282"/>
    </row>
    <row r="6" spans="2:11" ht="15" customHeight="1">
      <c r="B6" s="280"/>
      <c r="C6" s="284" t="s">
        <v>483</v>
      </c>
      <c r="D6" s="284"/>
      <c r="E6" s="284"/>
      <c r="F6" s="284"/>
      <c r="G6" s="284"/>
      <c r="H6" s="284"/>
      <c r="I6" s="284"/>
      <c r="J6" s="284"/>
      <c r="K6" s="282"/>
    </row>
    <row r="7" spans="2:11" ht="15" customHeight="1">
      <c r="B7" s="285"/>
      <c r="C7" s="284" t="s">
        <v>484</v>
      </c>
      <c r="D7" s="284"/>
      <c r="E7" s="284"/>
      <c r="F7" s="284"/>
      <c r="G7" s="284"/>
      <c r="H7" s="284"/>
      <c r="I7" s="284"/>
      <c r="J7" s="284"/>
      <c r="K7" s="282"/>
    </row>
    <row r="8" spans="2:11" ht="12.75" customHeight="1">
      <c r="B8" s="285"/>
      <c r="C8" s="286"/>
      <c r="D8" s="286"/>
      <c r="E8" s="286"/>
      <c r="F8" s="286"/>
      <c r="G8" s="286"/>
      <c r="H8" s="286"/>
      <c r="I8" s="286"/>
      <c r="J8" s="286"/>
      <c r="K8" s="282"/>
    </row>
    <row r="9" spans="2:11" ht="15" customHeight="1">
      <c r="B9" s="285"/>
      <c r="C9" s="284" t="s">
        <v>485</v>
      </c>
      <c r="D9" s="284"/>
      <c r="E9" s="284"/>
      <c r="F9" s="284"/>
      <c r="G9" s="284"/>
      <c r="H9" s="284"/>
      <c r="I9" s="284"/>
      <c r="J9" s="284"/>
      <c r="K9" s="282"/>
    </row>
    <row r="10" spans="2:11" ht="15" customHeight="1">
      <c r="B10" s="285"/>
      <c r="C10" s="286"/>
      <c r="D10" s="284" t="s">
        <v>486</v>
      </c>
      <c r="E10" s="284"/>
      <c r="F10" s="284"/>
      <c r="G10" s="284"/>
      <c r="H10" s="284"/>
      <c r="I10" s="284"/>
      <c r="J10" s="284"/>
      <c r="K10" s="282"/>
    </row>
    <row r="11" spans="2:11" ht="15" customHeight="1">
      <c r="B11" s="285"/>
      <c r="C11" s="287"/>
      <c r="D11" s="284" t="s">
        <v>487</v>
      </c>
      <c r="E11" s="284"/>
      <c r="F11" s="284"/>
      <c r="G11" s="284"/>
      <c r="H11" s="284"/>
      <c r="I11" s="284"/>
      <c r="J11" s="284"/>
      <c r="K11" s="282"/>
    </row>
    <row r="12" spans="2:11" ht="12.75" customHeight="1">
      <c r="B12" s="285"/>
      <c r="C12" s="287"/>
      <c r="D12" s="287"/>
      <c r="E12" s="287"/>
      <c r="F12" s="287"/>
      <c r="G12" s="287"/>
      <c r="H12" s="287"/>
      <c r="I12" s="287"/>
      <c r="J12" s="287"/>
      <c r="K12" s="282"/>
    </row>
    <row r="13" spans="2:11" ht="15" customHeight="1">
      <c r="B13" s="285"/>
      <c r="C13" s="287"/>
      <c r="D13" s="284" t="s">
        <v>488</v>
      </c>
      <c r="E13" s="284"/>
      <c r="F13" s="284"/>
      <c r="G13" s="284"/>
      <c r="H13" s="284"/>
      <c r="I13" s="284"/>
      <c r="J13" s="284"/>
      <c r="K13" s="282"/>
    </row>
    <row r="14" spans="2:11" ht="15" customHeight="1">
      <c r="B14" s="285"/>
      <c r="C14" s="287"/>
      <c r="D14" s="284" t="s">
        <v>489</v>
      </c>
      <c r="E14" s="284"/>
      <c r="F14" s="284"/>
      <c r="G14" s="284"/>
      <c r="H14" s="284"/>
      <c r="I14" s="284"/>
      <c r="J14" s="284"/>
      <c r="K14" s="282"/>
    </row>
    <row r="15" spans="2:11" ht="15" customHeight="1">
      <c r="B15" s="285"/>
      <c r="C15" s="287"/>
      <c r="D15" s="284" t="s">
        <v>490</v>
      </c>
      <c r="E15" s="284"/>
      <c r="F15" s="284"/>
      <c r="G15" s="284"/>
      <c r="H15" s="284"/>
      <c r="I15" s="284"/>
      <c r="J15" s="284"/>
      <c r="K15" s="282"/>
    </row>
    <row r="16" spans="2:11" ht="15" customHeight="1">
      <c r="B16" s="285"/>
      <c r="C16" s="287"/>
      <c r="D16" s="287"/>
      <c r="E16" s="288" t="s">
        <v>75</v>
      </c>
      <c r="F16" s="284" t="s">
        <v>491</v>
      </c>
      <c r="G16" s="284"/>
      <c r="H16" s="284"/>
      <c r="I16" s="284"/>
      <c r="J16" s="284"/>
      <c r="K16" s="282"/>
    </row>
    <row r="17" spans="2:11" ht="15" customHeight="1">
      <c r="B17" s="285"/>
      <c r="C17" s="287"/>
      <c r="D17" s="287"/>
      <c r="E17" s="288" t="s">
        <v>492</v>
      </c>
      <c r="F17" s="284" t="s">
        <v>493</v>
      </c>
      <c r="G17" s="284"/>
      <c r="H17" s="284"/>
      <c r="I17" s="284"/>
      <c r="J17" s="284"/>
      <c r="K17" s="282"/>
    </row>
    <row r="18" spans="2:11" ht="15" customHeight="1">
      <c r="B18" s="285"/>
      <c r="C18" s="287"/>
      <c r="D18" s="287"/>
      <c r="E18" s="288" t="s">
        <v>494</v>
      </c>
      <c r="F18" s="284" t="s">
        <v>495</v>
      </c>
      <c r="G18" s="284"/>
      <c r="H18" s="284"/>
      <c r="I18" s="284"/>
      <c r="J18" s="284"/>
      <c r="K18" s="282"/>
    </row>
    <row r="19" spans="2:11" ht="15" customHeight="1">
      <c r="B19" s="285"/>
      <c r="C19" s="287"/>
      <c r="D19" s="287"/>
      <c r="E19" s="288" t="s">
        <v>496</v>
      </c>
      <c r="F19" s="284" t="s">
        <v>497</v>
      </c>
      <c r="G19" s="284"/>
      <c r="H19" s="284"/>
      <c r="I19" s="284"/>
      <c r="J19" s="284"/>
      <c r="K19" s="282"/>
    </row>
    <row r="20" spans="2:11" ht="15" customHeight="1">
      <c r="B20" s="285"/>
      <c r="C20" s="287"/>
      <c r="D20" s="287"/>
      <c r="E20" s="288" t="s">
        <v>498</v>
      </c>
      <c r="F20" s="284" t="s">
        <v>499</v>
      </c>
      <c r="G20" s="284"/>
      <c r="H20" s="284"/>
      <c r="I20" s="284"/>
      <c r="J20" s="284"/>
      <c r="K20" s="282"/>
    </row>
    <row r="21" spans="2:11" ht="15" customHeight="1">
      <c r="B21" s="285"/>
      <c r="C21" s="287"/>
      <c r="D21" s="287"/>
      <c r="E21" s="288" t="s">
        <v>500</v>
      </c>
      <c r="F21" s="284" t="s">
        <v>501</v>
      </c>
      <c r="G21" s="284"/>
      <c r="H21" s="284"/>
      <c r="I21" s="284"/>
      <c r="J21" s="284"/>
      <c r="K21" s="282"/>
    </row>
    <row r="22" spans="2:11" ht="12.75" customHeight="1">
      <c r="B22" s="285"/>
      <c r="C22" s="287"/>
      <c r="D22" s="287"/>
      <c r="E22" s="287"/>
      <c r="F22" s="287"/>
      <c r="G22" s="287"/>
      <c r="H22" s="287"/>
      <c r="I22" s="287"/>
      <c r="J22" s="287"/>
      <c r="K22" s="282"/>
    </row>
    <row r="23" spans="2:11" ht="15" customHeight="1">
      <c r="B23" s="285"/>
      <c r="C23" s="284" t="s">
        <v>502</v>
      </c>
      <c r="D23" s="284"/>
      <c r="E23" s="284"/>
      <c r="F23" s="284"/>
      <c r="G23" s="284"/>
      <c r="H23" s="284"/>
      <c r="I23" s="284"/>
      <c r="J23" s="284"/>
      <c r="K23" s="282"/>
    </row>
    <row r="24" spans="2:11" ht="15" customHeight="1">
      <c r="B24" s="285"/>
      <c r="C24" s="284" t="s">
        <v>503</v>
      </c>
      <c r="D24" s="284"/>
      <c r="E24" s="284"/>
      <c r="F24" s="284"/>
      <c r="G24" s="284"/>
      <c r="H24" s="284"/>
      <c r="I24" s="284"/>
      <c r="J24" s="284"/>
      <c r="K24" s="282"/>
    </row>
    <row r="25" spans="2:11" ht="15" customHeight="1">
      <c r="B25" s="285"/>
      <c r="C25" s="286"/>
      <c r="D25" s="284" t="s">
        <v>504</v>
      </c>
      <c r="E25" s="284"/>
      <c r="F25" s="284"/>
      <c r="G25" s="284"/>
      <c r="H25" s="284"/>
      <c r="I25" s="284"/>
      <c r="J25" s="284"/>
      <c r="K25" s="282"/>
    </row>
    <row r="26" spans="2:11" ht="15" customHeight="1">
      <c r="B26" s="285"/>
      <c r="C26" s="287"/>
      <c r="D26" s="284" t="s">
        <v>505</v>
      </c>
      <c r="E26" s="284"/>
      <c r="F26" s="284"/>
      <c r="G26" s="284"/>
      <c r="H26" s="284"/>
      <c r="I26" s="284"/>
      <c r="J26" s="284"/>
      <c r="K26" s="282"/>
    </row>
    <row r="27" spans="2:11" ht="12.75" customHeight="1">
      <c r="B27" s="285"/>
      <c r="C27" s="287"/>
      <c r="D27" s="287"/>
      <c r="E27" s="287"/>
      <c r="F27" s="287"/>
      <c r="G27" s="287"/>
      <c r="H27" s="287"/>
      <c r="I27" s="287"/>
      <c r="J27" s="287"/>
      <c r="K27" s="282"/>
    </row>
    <row r="28" spans="2:11" ht="15" customHeight="1">
      <c r="B28" s="285"/>
      <c r="C28" s="287"/>
      <c r="D28" s="284" t="s">
        <v>506</v>
      </c>
      <c r="E28" s="284"/>
      <c r="F28" s="284"/>
      <c r="G28" s="284"/>
      <c r="H28" s="284"/>
      <c r="I28" s="284"/>
      <c r="J28" s="284"/>
      <c r="K28" s="282"/>
    </row>
    <row r="29" spans="2:11" ht="15" customHeight="1">
      <c r="B29" s="285"/>
      <c r="C29" s="287"/>
      <c r="D29" s="284" t="s">
        <v>507</v>
      </c>
      <c r="E29" s="284"/>
      <c r="F29" s="284"/>
      <c r="G29" s="284"/>
      <c r="H29" s="284"/>
      <c r="I29" s="284"/>
      <c r="J29" s="284"/>
      <c r="K29" s="282"/>
    </row>
    <row r="30" spans="2:11" ht="12.75" customHeight="1">
      <c r="B30" s="285"/>
      <c r="C30" s="287"/>
      <c r="D30" s="287"/>
      <c r="E30" s="287"/>
      <c r="F30" s="287"/>
      <c r="G30" s="287"/>
      <c r="H30" s="287"/>
      <c r="I30" s="287"/>
      <c r="J30" s="287"/>
      <c r="K30" s="282"/>
    </row>
    <row r="31" spans="2:11" ht="15" customHeight="1">
      <c r="B31" s="285"/>
      <c r="C31" s="287"/>
      <c r="D31" s="284" t="s">
        <v>508</v>
      </c>
      <c r="E31" s="284"/>
      <c r="F31" s="284"/>
      <c r="G31" s="284"/>
      <c r="H31" s="284"/>
      <c r="I31" s="284"/>
      <c r="J31" s="284"/>
      <c r="K31" s="282"/>
    </row>
    <row r="32" spans="2:11" ht="15" customHeight="1">
      <c r="B32" s="285"/>
      <c r="C32" s="287"/>
      <c r="D32" s="284" t="s">
        <v>509</v>
      </c>
      <c r="E32" s="284"/>
      <c r="F32" s="284"/>
      <c r="G32" s="284"/>
      <c r="H32" s="284"/>
      <c r="I32" s="284"/>
      <c r="J32" s="284"/>
      <c r="K32" s="282"/>
    </row>
    <row r="33" spans="2:11" ht="15" customHeight="1">
      <c r="B33" s="285"/>
      <c r="C33" s="287"/>
      <c r="D33" s="284" t="s">
        <v>510</v>
      </c>
      <c r="E33" s="284"/>
      <c r="F33" s="284"/>
      <c r="G33" s="284"/>
      <c r="H33" s="284"/>
      <c r="I33" s="284"/>
      <c r="J33" s="284"/>
      <c r="K33" s="282"/>
    </row>
    <row r="34" spans="2:11" ht="15" customHeight="1">
      <c r="B34" s="285"/>
      <c r="C34" s="287"/>
      <c r="D34" s="286"/>
      <c r="E34" s="289" t="s">
        <v>122</v>
      </c>
      <c r="F34" s="286"/>
      <c r="G34" s="284" t="s">
        <v>511</v>
      </c>
      <c r="H34" s="284"/>
      <c r="I34" s="284"/>
      <c r="J34" s="284"/>
      <c r="K34" s="282"/>
    </row>
    <row r="35" spans="2:11" ht="30.75" customHeight="1">
      <c r="B35" s="285"/>
      <c r="C35" s="287"/>
      <c r="D35" s="286"/>
      <c r="E35" s="289" t="s">
        <v>512</v>
      </c>
      <c r="F35" s="286"/>
      <c r="G35" s="284" t="s">
        <v>513</v>
      </c>
      <c r="H35" s="284"/>
      <c r="I35" s="284"/>
      <c r="J35" s="284"/>
      <c r="K35" s="282"/>
    </row>
    <row r="36" spans="2:11" ht="15" customHeight="1">
      <c r="B36" s="285"/>
      <c r="C36" s="287"/>
      <c r="D36" s="286"/>
      <c r="E36" s="289" t="s">
        <v>53</v>
      </c>
      <c r="F36" s="286"/>
      <c r="G36" s="284" t="s">
        <v>514</v>
      </c>
      <c r="H36" s="284"/>
      <c r="I36" s="284"/>
      <c r="J36" s="284"/>
      <c r="K36" s="282"/>
    </row>
    <row r="37" spans="2:11" ht="15" customHeight="1">
      <c r="B37" s="285"/>
      <c r="C37" s="287"/>
      <c r="D37" s="286"/>
      <c r="E37" s="289" t="s">
        <v>123</v>
      </c>
      <c r="F37" s="286"/>
      <c r="G37" s="284" t="s">
        <v>515</v>
      </c>
      <c r="H37" s="284"/>
      <c r="I37" s="284"/>
      <c r="J37" s="284"/>
      <c r="K37" s="282"/>
    </row>
    <row r="38" spans="2:11" ht="15" customHeight="1">
      <c r="B38" s="285"/>
      <c r="C38" s="287"/>
      <c r="D38" s="286"/>
      <c r="E38" s="289" t="s">
        <v>124</v>
      </c>
      <c r="F38" s="286"/>
      <c r="G38" s="284" t="s">
        <v>516</v>
      </c>
      <c r="H38" s="284"/>
      <c r="I38" s="284"/>
      <c r="J38" s="284"/>
      <c r="K38" s="282"/>
    </row>
    <row r="39" spans="2:11" ht="15" customHeight="1">
      <c r="B39" s="285"/>
      <c r="C39" s="287"/>
      <c r="D39" s="286"/>
      <c r="E39" s="289" t="s">
        <v>125</v>
      </c>
      <c r="F39" s="286"/>
      <c r="G39" s="284" t="s">
        <v>517</v>
      </c>
      <c r="H39" s="284"/>
      <c r="I39" s="284"/>
      <c r="J39" s="284"/>
      <c r="K39" s="282"/>
    </row>
    <row r="40" spans="2:11" ht="15" customHeight="1">
      <c r="B40" s="285"/>
      <c r="C40" s="287"/>
      <c r="D40" s="286"/>
      <c r="E40" s="289" t="s">
        <v>518</v>
      </c>
      <c r="F40" s="286"/>
      <c r="G40" s="284" t="s">
        <v>519</v>
      </c>
      <c r="H40" s="284"/>
      <c r="I40" s="284"/>
      <c r="J40" s="284"/>
      <c r="K40" s="282"/>
    </row>
    <row r="41" spans="2:11" ht="15" customHeight="1">
      <c r="B41" s="285"/>
      <c r="C41" s="287"/>
      <c r="D41" s="286"/>
      <c r="E41" s="289"/>
      <c r="F41" s="286"/>
      <c r="G41" s="284" t="s">
        <v>520</v>
      </c>
      <c r="H41" s="284"/>
      <c r="I41" s="284"/>
      <c r="J41" s="284"/>
      <c r="K41" s="282"/>
    </row>
    <row r="42" spans="2:11" ht="15" customHeight="1">
      <c r="B42" s="285"/>
      <c r="C42" s="287"/>
      <c r="D42" s="286"/>
      <c r="E42" s="289" t="s">
        <v>521</v>
      </c>
      <c r="F42" s="286"/>
      <c r="G42" s="284" t="s">
        <v>522</v>
      </c>
      <c r="H42" s="284"/>
      <c r="I42" s="284"/>
      <c r="J42" s="284"/>
      <c r="K42" s="282"/>
    </row>
    <row r="43" spans="2:11" ht="15" customHeight="1">
      <c r="B43" s="285"/>
      <c r="C43" s="287"/>
      <c r="D43" s="286"/>
      <c r="E43" s="289" t="s">
        <v>127</v>
      </c>
      <c r="F43" s="286"/>
      <c r="G43" s="284" t="s">
        <v>523</v>
      </c>
      <c r="H43" s="284"/>
      <c r="I43" s="284"/>
      <c r="J43" s="284"/>
      <c r="K43" s="282"/>
    </row>
    <row r="44" spans="2:11" ht="12.75" customHeight="1">
      <c r="B44" s="285"/>
      <c r="C44" s="287"/>
      <c r="D44" s="286"/>
      <c r="E44" s="286"/>
      <c r="F44" s="286"/>
      <c r="G44" s="286"/>
      <c r="H44" s="286"/>
      <c r="I44" s="286"/>
      <c r="J44" s="286"/>
      <c r="K44" s="282"/>
    </row>
    <row r="45" spans="2:11" ht="15" customHeight="1">
      <c r="B45" s="285"/>
      <c r="C45" s="287"/>
      <c r="D45" s="284" t="s">
        <v>524</v>
      </c>
      <c r="E45" s="284"/>
      <c r="F45" s="284"/>
      <c r="G45" s="284"/>
      <c r="H45" s="284"/>
      <c r="I45" s="284"/>
      <c r="J45" s="284"/>
      <c r="K45" s="282"/>
    </row>
    <row r="46" spans="2:11" ht="15" customHeight="1">
      <c r="B46" s="285"/>
      <c r="C46" s="287"/>
      <c r="D46" s="287"/>
      <c r="E46" s="284" t="s">
        <v>525</v>
      </c>
      <c r="F46" s="284"/>
      <c r="G46" s="284"/>
      <c r="H46" s="284"/>
      <c r="I46" s="284"/>
      <c r="J46" s="284"/>
      <c r="K46" s="282"/>
    </row>
    <row r="47" spans="2:11" ht="15" customHeight="1">
      <c r="B47" s="285"/>
      <c r="C47" s="287"/>
      <c r="D47" s="287"/>
      <c r="E47" s="284" t="s">
        <v>526</v>
      </c>
      <c r="F47" s="284"/>
      <c r="G47" s="284"/>
      <c r="H47" s="284"/>
      <c r="I47" s="284"/>
      <c r="J47" s="284"/>
      <c r="K47" s="282"/>
    </row>
    <row r="48" spans="2:11" ht="15" customHeight="1">
      <c r="B48" s="285"/>
      <c r="C48" s="287"/>
      <c r="D48" s="287"/>
      <c r="E48" s="284" t="s">
        <v>527</v>
      </c>
      <c r="F48" s="284"/>
      <c r="G48" s="284"/>
      <c r="H48" s="284"/>
      <c r="I48" s="284"/>
      <c r="J48" s="284"/>
      <c r="K48" s="282"/>
    </row>
    <row r="49" spans="2:11" ht="15" customHeight="1">
      <c r="B49" s="285"/>
      <c r="C49" s="287"/>
      <c r="D49" s="284" t="s">
        <v>528</v>
      </c>
      <c r="E49" s="284"/>
      <c r="F49" s="284"/>
      <c r="G49" s="284"/>
      <c r="H49" s="284"/>
      <c r="I49" s="284"/>
      <c r="J49" s="284"/>
      <c r="K49" s="282"/>
    </row>
    <row r="50" spans="2:11" ht="25.5" customHeight="1">
      <c r="B50" s="280"/>
      <c r="C50" s="281" t="s">
        <v>529</v>
      </c>
      <c r="D50" s="281"/>
      <c r="E50" s="281"/>
      <c r="F50" s="281"/>
      <c r="G50" s="281"/>
      <c r="H50" s="281"/>
      <c r="I50" s="281"/>
      <c r="J50" s="281"/>
      <c r="K50" s="282"/>
    </row>
    <row r="51" spans="2:11" ht="5.25" customHeight="1">
      <c r="B51" s="280"/>
      <c r="C51" s="283"/>
      <c r="D51" s="283"/>
      <c r="E51" s="283"/>
      <c r="F51" s="283"/>
      <c r="G51" s="283"/>
      <c r="H51" s="283"/>
      <c r="I51" s="283"/>
      <c r="J51" s="283"/>
      <c r="K51" s="282"/>
    </row>
    <row r="52" spans="2:11" ht="15" customHeight="1">
      <c r="B52" s="280"/>
      <c r="C52" s="284" t="s">
        <v>530</v>
      </c>
      <c r="D52" s="284"/>
      <c r="E52" s="284"/>
      <c r="F52" s="284"/>
      <c r="G52" s="284"/>
      <c r="H52" s="284"/>
      <c r="I52" s="284"/>
      <c r="J52" s="284"/>
      <c r="K52" s="282"/>
    </row>
    <row r="53" spans="2:11" ht="15" customHeight="1">
      <c r="B53" s="280"/>
      <c r="C53" s="284" t="s">
        <v>531</v>
      </c>
      <c r="D53" s="284"/>
      <c r="E53" s="284"/>
      <c r="F53" s="284"/>
      <c r="G53" s="284"/>
      <c r="H53" s="284"/>
      <c r="I53" s="284"/>
      <c r="J53" s="284"/>
      <c r="K53" s="282"/>
    </row>
    <row r="54" spans="2:11" ht="12.75" customHeight="1">
      <c r="B54" s="280"/>
      <c r="C54" s="286"/>
      <c r="D54" s="286"/>
      <c r="E54" s="286"/>
      <c r="F54" s="286"/>
      <c r="G54" s="286"/>
      <c r="H54" s="286"/>
      <c r="I54" s="286"/>
      <c r="J54" s="286"/>
      <c r="K54" s="282"/>
    </row>
    <row r="55" spans="2:11" ht="15" customHeight="1">
      <c r="B55" s="280"/>
      <c r="C55" s="284" t="s">
        <v>532</v>
      </c>
      <c r="D55" s="284"/>
      <c r="E55" s="284"/>
      <c r="F55" s="284"/>
      <c r="G55" s="284"/>
      <c r="H55" s="284"/>
      <c r="I55" s="284"/>
      <c r="J55" s="284"/>
      <c r="K55" s="282"/>
    </row>
    <row r="56" spans="2:11" ht="15" customHeight="1">
      <c r="B56" s="280"/>
      <c r="C56" s="287"/>
      <c r="D56" s="284" t="s">
        <v>533</v>
      </c>
      <c r="E56" s="284"/>
      <c r="F56" s="284"/>
      <c r="G56" s="284"/>
      <c r="H56" s="284"/>
      <c r="I56" s="284"/>
      <c r="J56" s="284"/>
      <c r="K56" s="282"/>
    </row>
    <row r="57" spans="2:11" ht="15" customHeight="1">
      <c r="B57" s="280"/>
      <c r="C57" s="287"/>
      <c r="D57" s="284" t="s">
        <v>534</v>
      </c>
      <c r="E57" s="284"/>
      <c r="F57" s="284"/>
      <c r="G57" s="284"/>
      <c r="H57" s="284"/>
      <c r="I57" s="284"/>
      <c r="J57" s="284"/>
      <c r="K57" s="282"/>
    </row>
    <row r="58" spans="2:11" ht="15" customHeight="1">
      <c r="B58" s="280"/>
      <c r="C58" s="287"/>
      <c r="D58" s="284" t="s">
        <v>535</v>
      </c>
      <c r="E58" s="284"/>
      <c r="F58" s="284"/>
      <c r="G58" s="284"/>
      <c r="H58" s="284"/>
      <c r="I58" s="284"/>
      <c r="J58" s="284"/>
      <c r="K58" s="282"/>
    </row>
    <row r="59" spans="2:11" ht="15" customHeight="1">
      <c r="B59" s="280"/>
      <c r="C59" s="287"/>
      <c r="D59" s="284" t="s">
        <v>536</v>
      </c>
      <c r="E59" s="284"/>
      <c r="F59" s="284"/>
      <c r="G59" s="284"/>
      <c r="H59" s="284"/>
      <c r="I59" s="284"/>
      <c r="J59" s="284"/>
      <c r="K59" s="282"/>
    </row>
    <row r="60" spans="2:11" ht="15" customHeight="1">
      <c r="B60" s="280"/>
      <c r="C60" s="287"/>
      <c r="D60" s="290" t="s">
        <v>537</v>
      </c>
      <c r="E60" s="290"/>
      <c r="F60" s="290"/>
      <c r="G60" s="290"/>
      <c r="H60" s="290"/>
      <c r="I60" s="290"/>
      <c r="J60" s="290"/>
      <c r="K60" s="282"/>
    </row>
    <row r="61" spans="2:11" ht="15" customHeight="1">
      <c r="B61" s="280"/>
      <c r="C61" s="287"/>
      <c r="D61" s="284" t="s">
        <v>538</v>
      </c>
      <c r="E61" s="284"/>
      <c r="F61" s="284"/>
      <c r="G61" s="284"/>
      <c r="H61" s="284"/>
      <c r="I61" s="284"/>
      <c r="J61" s="284"/>
      <c r="K61" s="282"/>
    </row>
    <row r="62" spans="2:11" ht="12.75" customHeight="1">
      <c r="B62" s="280"/>
      <c r="C62" s="287"/>
      <c r="D62" s="287"/>
      <c r="E62" s="291"/>
      <c r="F62" s="287"/>
      <c r="G62" s="287"/>
      <c r="H62" s="287"/>
      <c r="I62" s="287"/>
      <c r="J62" s="287"/>
      <c r="K62" s="282"/>
    </row>
    <row r="63" spans="2:11" ht="15" customHeight="1">
      <c r="B63" s="280"/>
      <c r="C63" s="287"/>
      <c r="D63" s="284" t="s">
        <v>539</v>
      </c>
      <c r="E63" s="284"/>
      <c r="F63" s="284"/>
      <c r="G63" s="284"/>
      <c r="H63" s="284"/>
      <c r="I63" s="284"/>
      <c r="J63" s="284"/>
      <c r="K63" s="282"/>
    </row>
    <row r="64" spans="2:11" ht="15" customHeight="1">
      <c r="B64" s="280"/>
      <c r="C64" s="287"/>
      <c r="D64" s="290" t="s">
        <v>540</v>
      </c>
      <c r="E64" s="290"/>
      <c r="F64" s="290"/>
      <c r="G64" s="290"/>
      <c r="H64" s="290"/>
      <c r="I64" s="290"/>
      <c r="J64" s="290"/>
      <c r="K64" s="282"/>
    </row>
    <row r="65" spans="2:11" ht="15" customHeight="1">
      <c r="B65" s="280"/>
      <c r="C65" s="287"/>
      <c r="D65" s="284" t="s">
        <v>541</v>
      </c>
      <c r="E65" s="284"/>
      <c r="F65" s="284"/>
      <c r="G65" s="284"/>
      <c r="H65" s="284"/>
      <c r="I65" s="284"/>
      <c r="J65" s="284"/>
      <c r="K65" s="282"/>
    </row>
    <row r="66" spans="2:11" ht="15" customHeight="1">
      <c r="B66" s="280"/>
      <c r="C66" s="287"/>
      <c r="D66" s="284" t="s">
        <v>542</v>
      </c>
      <c r="E66" s="284"/>
      <c r="F66" s="284"/>
      <c r="G66" s="284"/>
      <c r="H66" s="284"/>
      <c r="I66" s="284"/>
      <c r="J66" s="284"/>
      <c r="K66" s="282"/>
    </row>
    <row r="67" spans="2:11" ht="15" customHeight="1">
      <c r="B67" s="280"/>
      <c r="C67" s="287"/>
      <c r="D67" s="284" t="s">
        <v>543</v>
      </c>
      <c r="E67" s="284"/>
      <c r="F67" s="284"/>
      <c r="G67" s="284"/>
      <c r="H67" s="284"/>
      <c r="I67" s="284"/>
      <c r="J67" s="284"/>
      <c r="K67" s="282"/>
    </row>
    <row r="68" spans="2:11" ht="15" customHeight="1">
      <c r="B68" s="280"/>
      <c r="C68" s="287"/>
      <c r="D68" s="284" t="s">
        <v>544</v>
      </c>
      <c r="E68" s="284"/>
      <c r="F68" s="284"/>
      <c r="G68" s="284"/>
      <c r="H68" s="284"/>
      <c r="I68" s="284"/>
      <c r="J68" s="284"/>
      <c r="K68" s="282"/>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301" t="s">
        <v>480</v>
      </c>
      <c r="D73" s="301"/>
      <c r="E73" s="301"/>
      <c r="F73" s="301"/>
      <c r="G73" s="301"/>
      <c r="H73" s="301"/>
      <c r="I73" s="301"/>
      <c r="J73" s="301"/>
      <c r="K73" s="302"/>
    </row>
    <row r="74" spans="2:11" ht="17.25" customHeight="1">
      <c r="B74" s="300"/>
      <c r="C74" s="303" t="s">
        <v>545</v>
      </c>
      <c r="D74" s="303"/>
      <c r="E74" s="303"/>
      <c r="F74" s="303" t="s">
        <v>546</v>
      </c>
      <c r="G74" s="304"/>
      <c r="H74" s="303" t="s">
        <v>123</v>
      </c>
      <c r="I74" s="303" t="s">
        <v>57</v>
      </c>
      <c r="J74" s="303" t="s">
        <v>547</v>
      </c>
      <c r="K74" s="302"/>
    </row>
    <row r="75" spans="2:11" ht="17.25" customHeight="1">
      <c r="B75" s="300"/>
      <c r="C75" s="305" t="s">
        <v>548</v>
      </c>
      <c r="D75" s="305"/>
      <c r="E75" s="305"/>
      <c r="F75" s="306" t="s">
        <v>549</v>
      </c>
      <c r="G75" s="307"/>
      <c r="H75" s="305"/>
      <c r="I75" s="305"/>
      <c r="J75" s="305" t="s">
        <v>550</v>
      </c>
      <c r="K75" s="302"/>
    </row>
    <row r="76" spans="2:11" ht="5.25" customHeight="1">
      <c r="B76" s="300"/>
      <c r="C76" s="308"/>
      <c r="D76" s="308"/>
      <c r="E76" s="308"/>
      <c r="F76" s="308"/>
      <c r="G76" s="309"/>
      <c r="H76" s="308"/>
      <c r="I76" s="308"/>
      <c r="J76" s="308"/>
      <c r="K76" s="302"/>
    </row>
    <row r="77" spans="2:11" ht="15" customHeight="1">
      <c r="B77" s="300"/>
      <c r="C77" s="289" t="s">
        <v>53</v>
      </c>
      <c r="D77" s="308"/>
      <c r="E77" s="308"/>
      <c r="F77" s="310" t="s">
        <v>551</v>
      </c>
      <c r="G77" s="309"/>
      <c r="H77" s="289" t="s">
        <v>552</v>
      </c>
      <c r="I77" s="289" t="s">
        <v>553</v>
      </c>
      <c r="J77" s="289">
        <v>20</v>
      </c>
      <c r="K77" s="302"/>
    </row>
    <row r="78" spans="2:11" ht="15" customHeight="1">
      <c r="B78" s="300"/>
      <c r="C78" s="289" t="s">
        <v>554</v>
      </c>
      <c r="D78" s="289"/>
      <c r="E78" s="289"/>
      <c r="F78" s="310" t="s">
        <v>551</v>
      </c>
      <c r="G78" s="309"/>
      <c r="H78" s="289" t="s">
        <v>555</v>
      </c>
      <c r="I78" s="289" t="s">
        <v>553</v>
      </c>
      <c r="J78" s="289">
        <v>120</v>
      </c>
      <c r="K78" s="302"/>
    </row>
    <row r="79" spans="2:11" ht="15" customHeight="1">
      <c r="B79" s="311"/>
      <c r="C79" s="289" t="s">
        <v>556</v>
      </c>
      <c r="D79" s="289"/>
      <c r="E79" s="289"/>
      <c r="F79" s="310" t="s">
        <v>557</v>
      </c>
      <c r="G79" s="309"/>
      <c r="H79" s="289" t="s">
        <v>558</v>
      </c>
      <c r="I79" s="289" t="s">
        <v>553</v>
      </c>
      <c r="J79" s="289">
        <v>50</v>
      </c>
      <c r="K79" s="302"/>
    </row>
    <row r="80" spans="2:11" ht="15" customHeight="1">
      <c r="B80" s="311"/>
      <c r="C80" s="289" t="s">
        <v>559</v>
      </c>
      <c r="D80" s="289"/>
      <c r="E80" s="289"/>
      <c r="F80" s="310" t="s">
        <v>551</v>
      </c>
      <c r="G80" s="309"/>
      <c r="H80" s="289" t="s">
        <v>560</v>
      </c>
      <c r="I80" s="289" t="s">
        <v>561</v>
      </c>
      <c r="J80" s="289"/>
      <c r="K80" s="302"/>
    </row>
    <row r="81" spans="2:11" ht="15" customHeight="1">
      <c r="B81" s="311"/>
      <c r="C81" s="312" t="s">
        <v>562</v>
      </c>
      <c r="D81" s="312"/>
      <c r="E81" s="312"/>
      <c r="F81" s="313" t="s">
        <v>557</v>
      </c>
      <c r="G81" s="312"/>
      <c r="H81" s="312" t="s">
        <v>563</v>
      </c>
      <c r="I81" s="312" t="s">
        <v>553</v>
      </c>
      <c r="J81" s="312">
        <v>15</v>
      </c>
      <c r="K81" s="302"/>
    </row>
    <row r="82" spans="2:11" ht="15" customHeight="1">
      <c r="B82" s="311"/>
      <c r="C82" s="312" t="s">
        <v>564</v>
      </c>
      <c r="D82" s="312"/>
      <c r="E82" s="312"/>
      <c r="F82" s="313" t="s">
        <v>557</v>
      </c>
      <c r="G82" s="312"/>
      <c r="H82" s="312" t="s">
        <v>565</v>
      </c>
      <c r="I82" s="312" t="s">
        <v>553</v>
      </c>
      <c r="J82" s="312">
        <v>15</v>
      </c>
      <c r="K82" s="302"/>
    </row>
    <row r="83" spans="2:11" ht="15" customHeight="1">
      <c r="B83" s="311"/>
      <c r="C83" s="312" t="s">
        <v>566</v>
      </c>
      <c r="D83" s="312"/>
      <c r="E83" s="312"/>
      <c r="F83" s="313" t="s">
        <v>557</v>
      </c>
      <c r="G83" s="312"/>
      <c r="H83" s="312" t="s">
        <v>567</v>
      </c>
      <c r="I83" s="312" t="s">
        <v>553</v>
      </c>
      <c r="J83" s="312">
        <v>20</v>
      </c>
      <c r="K83" s="302"/>
    </row>
    <row r="84" spans="2:11" ht="15" customHeight="1">
      <c r="B84" s="311"/>
      <c r="C84" s="312" t="s">
        <v>568</v>
      </c>
      <c r="D84" s="312"/>
      <c r="E84" s="312"/>
      <c r="F84" s="313" t="s">
        <v>557</v>
      </c>
      <c r="G84" s="312"/>
      <c r="H84" s="312" t="s">
        <v>569</v>
      </c>
      <c r="I84" s="312" t="s">
        <v>553</v>
      </c>
      <c r="J84" s="312">
        <v>20</v>
      </c>
      <c r="K84" s="302"/>
    </row>
    <row r="85" spans="2:11" ht="15" customHeight="1">
      <c r="B85" s="311"/>
      <c r="C85" s="289" t="s">
        <v>570</v>
      </c>
      <c r="D85" s="289"/>
      <c r="E85" s="289"/>
      <c r="F85" s="310" t="s">
        <v>557</v>
      </c>
      <c r="G85" s="309"/>
      <c r="H85" s="289" t="s">
        <v>571</v>
      </c>
      <c r="I85" s="289" t="s">
        <v>553</v>
      </c>
      <c r="J85" s="289">
        <v>50</v>
      </c>
      <c r="K85" s="302"/>
    </row>
    <row r="86" spans="2:11" ht="15" customHeight="1">
      <c r="B86" s="311"/>
      <c r="C86" s="289" t="s">
        <v>572</v>
      </c>
      <c r="D86" s="289"/>
      <c r="E86" s="289"/>
      <c r="F86" s="310" t="s">
        <v>557</v>
      </c>
      <c r="G86" s="309"/>
      <c r="H86" s="289" t="s">
        <v>573</v>
      </c>
      <c r="I86" s="289" t="s">
        <v>553</v>
      </c>
      <c r="J86" s="289">
        <v>20</v>
      </c>
      <c r="K86" s="302"/>
    </row>
    <row r="87" spans="2:11" ht="15" customHeight="1">
      <c r="B87" s="311"/>
      <c r="C87" s="289" t="s">
        <v>574</v>
      </c>
      <c r="D87" s="289"/>
      <c r="E87" s="289"/>
      <c r="F87" s="310" t="s">
        <v>557</v>
      </c>
      <c r="G87" s="309"/>
      <c r="H87" s="289" t="s">
        <v>575</v>
      </c>
      <c r="I87" s="289" t="s">
        <v>553</v>
      </c>
      <c r="J87" s="289">
        <v>20</v>
      </c>
      <c r="K87" s="302"/>
    </row>
    <row r="88" spans="2:11" ht="15" customHeight="1">
      <c r="B88" s="311"/>
      <c r="C88" s="289" t="s">
        <v>576</v>
      </c>
      <c r="D88" s="289"/>
      <c r="E88" s="289"/>
      <c r="F88" s="310" t="s">
        <v>557</v>
      </c>
      <c r="G88" s="309"/>
      <c r="H88" s="289" t="s">
        <v>577</v>
      </c>
      <c r="I88" s="289" t="s">
        <v>553</v>
      </c>
      <c r="J88" s="289">
        <v>50</v>
      </c>
      <c r="K88" s="302"/>
    </row>
    <row r="89" spans="2:11" ht="15" customHeight="1">
      <c r="B89" s="311"/>
      <c r="C89" s="289" t="s">
        <v>578</v>
      </c>
      <c r="D89" s="289"/>
      <c r="E89" s="289"/>
      <c r="F89" s="310" t="s">
        <v>557</v>
      </c>
      <c r="G89" s="309"/>
      <c r="H89" s="289" t="s">
        <v>578</v>
      </c>
      <c r="I89" s="289" t="s">
        <v>553</v>
      </c>
      <c r="J89" s="289">
        <v>50</v>
      </c>
      <c r="K89" s="302"/>
    </row>
    <row r="90" spans="2:11" ht="15" customHeight="1">
      <c r="B90" s="311"/>
      <c r="C90" s="289" t="s">
        <v>128</v>
      </c>
      <c r="D90" s="289"/>
      <c r="E90" s="289"/>
      <c r="F90" s="310" t="s">
        <v>557</v>
      </c>
      <c r="G90" s="309"/>
      <c r="H90" s="289" t="s">
        <v>579</v>
      </c>
      <c r="I90" s="289" t="s">
        <v>553</v>
      </c>
      <c r="J90" s="289">
        <v>255</v>
      </c>
      <c r="K90" s="302"/>
    </row>
    <row r="91" spans="2:11" ht="15" customHeight="1">
      <c r="B91" s="311"/>
      <c r="C91" s="289" t="s">
        <v>580</v>
      </c>
      <c r="D91" s="289"/>
      <c r="E91" s="289"/>
      <c r="F91" s="310" t="s">
        <v>551</v>
      </c>
      <c r="G91" s="309"/>
      <c r="H91" s="289" t="s">
        <v>581</v>
      </c>
      <c r="I91" s="289" t="s">
        <v>582</v>
      </c>
      <c r="J91" s="289"/>
      <c r="K91" s="302"/>
    </row>
    <row r="92" spans="2:11" ht="15" customHeight="1">
      <c r="B92" s="311"/>
      <c r="C92" s="289" t="s">
        <v>583</v>
      </c>
      <c r="D92" s="289"/>
      <c r="E92" s="289"/>
      <c r="F92" s="310" t="s">
        <v>551</v>
      </c>
      <c r="G92" s="309"/>
      <c r="H92" s="289" t="s">
        <v>584</v>
      </c>
      <c r="I92" s="289" t="s">
        <v>585</v>
      </c>
      <c r="J92" s="289"/>
      <c r="K92" s="302"/>
    </row>
    <row r="93" spans="2:11" ht="15" customHeight="1">
      <c r="B93" s="311"/>
      <c r="C93" s="289" t="s">
        <v>586</v>
      </c>
      <c r="D93" s="289"/>
      <c r="E93" s="289"/>
      <c r="F93" s="310" t="s">
        <v>551</v>
      </c>
      <c r="G93" s="309"/>
      <c r="H93" s="289" t="s">
        <v>586</v>
      </c>
      <c r="I93" s="289" t="s">
        <v>585</v>
      </c>
      <c r="J93" s="289"/>
      <c r="K93" s="302"/>
    </row>
    <row r="94" spans="2:11" ht="15" customHeight="1">
      <c r="B94" s="311"/>
      <c r="C94" s="289" t="s">
        <v>38</v>
      </c>
      <c r="D94" s="289"/>
      <c r="E94" s="289"/>
      <c r="F94" s="310" t="s">
        <v>551</v>
      </c>
      <c r="G94" s="309"/>
      <c r="H94" s="289" t="s">
        <v>587</v>
      </c>
      <c r="I94" s="289" t="s">
        <v>585</v>
      </c>
      <c r="J94" s="289"/>
      <c r="K94" s="302"/>
    </row>
    <row r="95" spans="2:11" ht="15" customHeight="1">
      <c r="B95" s="311"/>
      <c r="C95" s="289" t="s">
        <v>48</v>
      </c>
      <c r="D95" s="289"/>
      <c r="E95" s="289"/>
      <c r="F95" s="310" t="s">
        <v>551</v>
      </c>
      <c r="G95" s="309"/>
      <c r="H95" s="289" t="s">
        <v>588</v>
      </c>
      <c r="I95" s="289" t="s">
        <v>585</v>
      </c>
      <c r="J95" s="289"/>
      <c r="K95" s="302"/>
    </row>
    <row r="96" spans="2:11" ht="15" customHeight="1">
      <c r="B96" s="314"/>
      <c r="C96" s="315"/>
      <c r="D96" s="315"/>
      <c r="E96" s="315"/>
      <c r="F96" s="315"/>
      <c r="G96" s="315"/>
      <c r="H96" s="315"/>
      <c r="I96" s="315"/>
      <c r="J96" s="315"/>
      <c r="K96" s="316"/>
    </row>
    <row r="97" spans="2:11" ht="18.75" customHeight="1">
      <c r="B97" s="317"/>
      <c r="C97" s="318"/>
      <c r="D97" s="318"/>
      <c r="E97" s="318"/>
      <c r="F97" s="318"/>
      <c r="G97" s="318"/>
      <c r="H97" s="318"/>
      <c r="I97" s="318"/>
      <c r="J97" s="318"/>
      <c r="K97" s="317"/>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301" t="s">
        <v>589</v>
      </c>
      <c r="D100" s="301"/>
      <c r="E100" s="301"/>
      <c r="F100" s="301"/>
      <c r="G100" s="301"/>
      <c r="H100" s="301"/>
      <c r="I100" s="301"/>
      <c r="J100" s="301"/>
      <c r="K100" s="302"/>
    </row>
    <row r="101" spans="2:11" ht="17.25" customHeight="1">
      <c r="B101" s="300"/>
      <c r="C101" s="303" t="s">
        <v>545</v>
      </c>
      <c r="D101" s="303"/>
      <c r="E101" s="303"/>
      <c r="F101" s="303" t="s">
        <v>546</v>
      </c>
      <c r="G101" s="304"/>
      <c r="H101" s="303" t="s">
        <v>123</v>
      </c>
      <c r="I101" s="303" t="s">
        <v>57</v>
      </c>
      <c r="J101" s="303" t="s">
        <v>547</v>
      </c>
      <c r="K101" s="302"/>
    </row>
    <row r="102" spans="2:11" ht="17.25" customHeight="1">
      <c r="B102" s="300"/>
      <c r="C102" s="305" t="s">
        <v>548</v>
      </c>
      <c r="D102" s="305"/>
      <c r="E102" s="305"/>
      <c r="F102" s="306" t="s">
        <v>549</v>
      </c>
      <c r="G102" s="307"/>
      <c r="H102" s="305"/>
      <c r="I102" s="305"/>
      <c r="J102" s="305" t="s">
        <v>550</v>
      </c>
      <c r="K102" s="302"/>
    </row>
    <row r="103" spans="2:11" ht="5.25" customHeight="1">
      <c r="B103" s="300"/>
      <c r="C103" s="303"/>
      <c r="D103" s="303"/>
      <c r="E103" s="303"/>
      <c r="F103" s="303"/>
      <c r="G103" s="319"/>
      <c r="H103" s="303"/>
      <c r="I103" s="303"/>
      <c r="J103" s="303"/>
      <c r="K103" s="302"/>
    </row>
    <row r="104" spans="2:11" ht="15" customHeight="1">
      <c r="B104" s="300"/>
      <c r="C104" s="289" t="s">
        <v>53</v>
      </c>
      <c r="D104" s="308"/>
      <c r="E104" s="308"/>
      <c r="F104" s="310" t="s">
        <v>551</v>
      </c>
      <c r="G104" s="319"/>
      <c r="H104" s="289" t="s">
        <v>590</v>
      </c>
      <c r="I104" s="289" t="s">
        <v>553</v>
      </c>
      <c r="J104" s="289">
        <v>20</v>
      </c>
      <c r="K104" s="302"/>
    </row>
    <row r="105" spans="2:11" ht="15" customHeight="1">
      <c r="B105" s="300"/>
      <c r="C105" s="289" t="s">
        <v>554</v>
      </c>
      <c r="D105" s="289"/>
      <c r="E105" s="289"/>
      <c r="F105" s="310" t="s">
        <v>551</v>
      </c>
      <c r="G105" s="289"/>
      <c r="H105" s="289" t="s">
        <v>590</v>
      </c>
      <c r="I105" s="289" t="s">
        <v>553</v>
      </c>
      <c r="J105" s="289">
        <v>120</v>
      </c>
      <c r="K105" s="302"/>
    </row>
    <row r="106" spans="2:11" ht="15" customHeight="1">
      <c r="B106" s="311"/>
      <c r="C106" s="289" t="s">
        <v>556</v>
      </c>
      <c r="D106" s="289"/>
      <c r="E106" s="289"/>
      <c r="F106" s="310" t="s">
        <v>557</v>
      </c>
      <c r="G106" s="289"/>
      <c r="H106" s="289" t="s">
        <v>590</v>
      </c>
      <c r="I106" s="289" t="s">
        <v>553</v>
      </c>
      <c r="J106" s="289">
        <v>50</v>
      </c>
      <c r="K106" s="302"/>
    </row>
    <row r="107" spans="2:11" ht="15" customHeight="1">
      <c r="B107" s="311"/>
      <c r="C107" s="289" t="s">
        <v>559</v>
      </c>
      <c r="D107" s="289"/>
      <c r="E107" s="289"/>
      <c r="F107" s="310" t="s">
        <v>551</v>
      </c>
      <c r="G107" s="289"/>
      <c r="H107" s="289" t="s">
        <v>590</v>
      </c>
      <c r="I107" s="289" t="s">
        <v>561</v>
      </c>
      <c r="J107" s="289"/>
      <c r="K107" s="302"/>
    </row>
    <row r="108" spans="2:11" ht="15" customHeight="1">
      <c r="B108" s="311"/>
      <c r="C108" s="289" t="s">
        <v>570</v>
      </c>
      <c r="D108" s="289"/>
      <c r="E108" s="289"/>
      <c r="F108" s="310" t="s">
        <v>557</v>
      </c>
      <c r="G108" s="289"/>
      <c r="H108" s="289" t="s">
        <v>590</v>
      </c>
      <c r="I108" s="289" t="s">
        <v>553</v>
      </c>
      <c r="J108" s="289">
        <v>50</v>
      </c>
      <c r="K108" s="302"/>
    </row>
    <row r="109" spans="2:11" ht="15" customHeight="1">
      <c r="B109" s="311"/>
      <c r="C109" s="289" t="s">
        <v>578</v>
      </c>
      <c r="D109" s="289"/>
      <c r="E109" s="289"/>
      <c r="F109" s="310" t="s">
        <v>557</v>
      </c>
      <c r="G109" s="289"/>
      <c r="H109" s="289" t="s">
        <v>590</v>
      </c>
      <c r="I109" s="289" t="s">
        <v>553</v>
      </c>
      <c r="J109" s="289">
        <v>50</v>
      </c>
      <c r="K109" s="302"/>
    </row>
    <row r="110" spans="2:11" ht="15" customHeight="1">
      <c r="B110" s="311"/>
      <c r="C110" s="289" t="s">
        <v>576</v>
      </c>
      <c r="D110" s="289"/>
      <c r="E110" s="289"/>
      <c r="F110" s="310" t="s">
        <v>557</v>
      </c>
      <c r="G110" s="289"/>
      <c r="H110" s="289" t="s">
        <v>590</v>
      </c>
      <c r="I110" s="289" t="s">
        <v>553</v>
      </c>
      <c r="J110" s="289">
        <v>50</v>
      </c>
      <c r="K110" s="302"/>
    </row>
    <row r="111" spans="2:11" ht="15" customHeight="1">
      <c r="B111" s="311"/>
      <c r="C111" s="289" t="s">
        <v>53</v>
      </c>
      <c r="D111" s="289"/>
      <c r="E111" s="289"/>
      <c r="F111" s="310" t="s">
        <v>551</v>
      </c>
      <c r="G111" s="289"/>
      <c r="H111" s="289" t="s">
        <v>591</v>
      </c>
      <c r="I111" s="289" t="s">
        <v>553</v>
      </c>
      <c r="J111" s="289">
        <v>20</v>
      </c>
      <c r="K111" s="302"/>
    </row>
    <row r="112" spans="2:11" ht="15" customHeight="1">
      <c r="B112" s="311"/>
      <c r="C112" s="289" t="s">
        <v>592</v>
      </c>
      <c r="D112" s="289"/>
      <c r="E112" s="289"/>
      <c r="F112" s="310" t="s">
        <v>551</v>
      </c>
      <c r="G112" s="289"/>
      <c r="H112" s="289" t="s">
        <v>593</v>
      </c>
      <c r="I112" s="289" t="s">
        <v>553</v>
      </c>
      <c r="J112" s="289">
        <v>120</v>
      </c>
      <c r="K112" s="302"/>
    </row>
    <row r="113" spans="2:11" ht="15" customHeight="1">
      <c r="B113" s="311"/>
      <c r="C113" s="289" t="s">
        <v>38</v>
      </c>
      <c r="D113" s="289"/>
      <c r="E113" s="289"/>
      <c r="F113" s="310" t="s">
        <v>551</v>
      </c>
      <c r="G113" s="289"/>
      <c r="H113" s="289" t="s">
        <v>594</v>
      </c>
      <c r="I113" s="289" t="s">
        <v>585</v>
      </c>
      <c r="J113" s="289"/>
      <c r="K113" s="302"/>
    </row>
    <row r="114" spans="2:11" ht="15" customHeight="1">
      <c r="B114" s="311"/>
      <c r="C114" s="289" t="s">
        <v>48</v>
      </c>
      <c r="D114" s="289"/>
      <c r="E114" s="289"/>
      <c r="F114" s="310" t="s">
        <v>551</v>
      </c>
      <c r="G114" s="289"/>
      <c r="H114" s="289" t="s">
        <v>595</v>
      </c>
      <c r="I114" s="289" t="s">
        <v>585</v>
      </c>
      <c r="J114" s="289"/>
      <c r="K114" s="302"/>
    </row>
    <row r="115" spans="2:11" ht="15" customHeight="1">
      <c r="B115" s="311"/>
      <c r="C115" s="289" t="s">
        <v>57</v>
      </c>
      <c r="D115" s="289"/>
      <c r="E115" s="289"/>
      <c r="F115" s="310" t="s">
        <v>551</v>
      </c>
      <c r="G115" s="289"/>
      <c r="H115" s="289" t="s">
        <v>596</v>
      </c>
      <c r="I115" s="289" t="s">
        <v>597</v>
      </c>
      <c r="J115" s="289"/>
      <c r="K115" s="302"/>
    </row>
    <row r="116" spans="2:11" ht="15" customHeight="1">
      <c r="B116" s="314"/>
      <c r="C116" s="320"/>
      <c r="D116" s="320"/>
      <c r="E116" s="320"/>
      <c r="F116" s="320"/>
      <c r="G116" s="320"/>
      <c r="H116" s="320"/>
      <c r="I116" s="320"/>
      <c r="J116" s="320"/>
      <c r="K116" s="316"/>
    </row>
    <row r="117" spans="2:11" ht="18.75" customHeight="1">
      <c r="B117" s="321"/>
      <c r="C117" s="286"/>
      <c r="D117" s="286"/>
      <c r="E117" s="286"/>
      <c r="F117" s="322"/>
      <c r="G117" s="286"/>
      <c r="H117" s="286"/>
      <c r="I117" s="286"/>
      <c r="J117" s="286"/>
      <c r="K117" s="321"/>
    </row>
    <row r="118" spans="2:11" ht="18.75" customHeight="1">
      <c r="B118" s="296"/>
      <c r="C118" s="296"/>
      <c r="D118" s="296"/>
      <c r="E118" s="296"/>
      <c r="F118" s="296"/>
      <c r="G118" s="296"/>
      <c r="H118" s="296"/>
      <c r="I118" s="296"/>
      <c r="J118" s="296"/>
      <c r="K118" s="296"/>
    </row>
    <row r="119" spans="2:11" ht="7.5" customHeight="1">
      <c r="B119" s="323"/>
      <c r="C119" s="324"/>
      <c r="D119" s="324"/>
      <c r="E119" s="324"/>
      <c r="F119" s="324"/>
      <c r="G119" s="324"/>
      <c r="H119" s="324"/>
      <c r="I119" s="324"/>
      <c r="J119" s="324"/>
      <c r="K119" s="325"/>
    </row>
    <row r="120" spans="2:11" ht="45" customHeight="1">
      <c r="B120" s="326"/>
      <c r="C120" s="277" t="s">
        <v>598</v>
      </c>
      <c r="D120" s="277"/>
      <c r="E120" s="277"/>
      <c r="F120" s="277"/>
      <c r="G120" s="277"/>
      <c r="H120" s="277"/>
      <c r="I120" s="277"/>
      <c r="J120" s="277"/>
      <c r="K120" s="327"/>
    </row>
    <row r="121" spans="2:11" ht="17.25" customHeight="1">
      <c r="B121" s="328"/>
      <c r="C121" s="303" t="s">
        <v>545</v>
      </c>
      <c r="D121" s="303"/>
      <c r="E121" s="303"/>
      <c r="F121" s="303" t="s">
        <v>546</v>
      </c>
      <c r="G121" s="304"/>
      <c r="H121" s="303" t="s">
        <v>123</v>
      </c>
      <c r="I121" s="303" t="s">
        <v>57</v>
      </c>
      <c r="J121" s="303" t="s">
        <v>547</v>
      </c>
      <c r="K121" s="329"/>
    </row>
    <row r="122" spans="2:11" ht="17.25" customHeight="1">
      <c r="B122" s="328"/>
      <c r="C122" s="305" t="s">
        <v>548</v>
      </c>
      <c r="D122" s="305"/>
      <c r="E122" s="305"/>
      <c r="F122" s="306" t="s">
        <v>549</v>
      </c>
      <c r="G122" s="307"/>
      <c r="H122" s="305"/>
      <c r="I122" s="305"/>
      <c r="J122" s="305" t="s">
        <v>550</v>
      </c>
      <c r="K122" s="329"/>
    </row>
    <row r="123" spans="2:11" ht="5.25" customHeight="1">
      <c r="B123" s="330"/>
      <c r="C123" s="308"/>
      <c r="D123" s="308"/>
      <c r="E123" s="308"/>
      <c r="F123" s="308"/>
      <c r="G123" s="289"/>
      <c r="H123" s="308"/>
      <c r="I123" s="308"/>
      <c r="J123" s="308"/>
      <c r="K123" s="331"/>
    </row>
    <row r="124" spans="2:11" ht="15" customHeight="1">
      <c r="B124" s="330"/>
      <c r="C124" s="289" t="s">
        <v>554</v>
      </c>
      <c r="D124" s="308"/>
      <c r="E124" s="308"/>
      <c r="F124" s="310" t="s">
        <v>551</v>
      </c>
      <c r="G124" s="289"/>
      <c r="H124" s="289" t="s">
        <v>590</v>
      </c>
      <c r="I124" s="289" t="s">
        <v>553</v>
      </c>
      <c r="J124" s="289">
        <v>120</v>
      </c>
      <c r="K124" s="332"/>
    </row>
    <row r="125" spans="2:11" ht="15" customHeight="1">
      <c r="B125" s="330"/>
      <c r="C125" s="289" t="s">
        <v>599</v>
      </c>
      <c r="D125" s="289"/>
      <c r="E125" s="289"/>
      <c r="F125" s="310" t="s">
        <v>551</v>
      </c>
      <c r="G125" s="289"/>
      <c r="H125" s="289" t="s">
        <v>600</v>
      </c>
      <c r="I125" s="289" t="s">
        <v>553</v>
      </c>
      <c r="J125" s="289" t="s">
        <v>601</v>
      </c>
      <c r="K125" s="332"/>
    </row>
    <row r="126" spans="2:11" ht="15" customHeight="1">
      <c r="B126" s="330"/>
      <c r="C126" s="289" t="s">
        <v>500</v>
      </c>
      <c r="D126" s="289"/>
      <c r="E126" s="289"/>
      <c r="F126" s="310" t="s">
        <v>551</v>
      </c>
      <c r="G126" s="289"/>
      <c r="H126" s="289" t="s">
        <v>602</v>
      </c>
      <c r="I126" s="289" t="s">
        <v>553</v>
      </c>
      <c r="J126" s="289" t="s">
        <v>601</v>
      </c>
      <c r="K126" s="332"/>
    </row>
    <row r="127" spans="2:11" ht="15" customHeight="1">
      <c r="B127" s="330"/>
      <c r="C127" s="289" t="s">
        <v>562</v>
      </c>
      <c r="D127" s="289"/>
      <c r="E127" s="289"/>
      <c r="F127" s="310" t="s">
        <v>557</v>
      </c>
      <c r="G127" s="289"/>
      <c r="H127" s="289" t="s">
        <v>563</v>
      </c>
      <c r="I127" s="289" t="s">
        <v>553</v>
      </c>
      <c r="J127" s="289">
        <v>15</v>
      </c>
      <c r="K127" s="332"/>
    </row>
    <row r="128" spans="2:11" ht="15" customHeight="1">
      <c r="B128" s="330"/>
      <c r="C128" s="312" t="s">
        <v>564</v>
      </c>
      <c r="D128" s="312"/>
      <c r="E128" s="312"/>
      <c r="F128" s="313" t="s">
        <v>557</v>
      </c>
      <c r="G128" s="312"/>
      <c r="H128" s="312" t="s">
        <v>565</v>
      </c>
      <c r="I128" s="312" t="s">
        <v>553</v>
      </c>
      <c r="J128" s="312">
        <v>15</v>
      </c>
      <c r="K128" s="332"/>
    </row>
    <row r="129" spans="2:11" ht="15" customHeight="1">
      <c r="B129" s="330"/>
      <c r="C129" s="312" t="s">
        <v>566</v>
      </c>
      <c r="D129" s="312"/>
      <c r="E129" s="312"/>
      <c r="F129" s="313" t="s">
        <v>557</v>
      </c>
      <c r="G129" s="312"/>
      <c r="H129" s="312" t="s">
        <v>567</v>
      </c>
      <c r="I129" s="312" t="s">
        <v>553</v>
      </c>
      <c r="J129" s="312">
        <v>20</v>
      </c>
      <c r="K129" s="332"/>
    </row>
    <row r="130" spans="2:11" ht="15" customHeight="1">
      <c r="B130" s="330"/>
      <c r="C130" s="312" t="s">
        <v>568</v>
      </c>
      <c r="D130" s="312"/>
      <c r="E130" s="312"/>
      <c r="F130" s="313" t="s">
        <v>557</v>
      </c>
      <c r="G130" s="312"/>
      <c r="H130" s="312" t="s">
        <v>569</v>
      </c>
      <c r="I130" s="312" t="s">
        <v>553</v>
      </c>
      <c r="J130" s="312">
        <v>20</v>
      </c>
      <c r="K130" s="332"/>
    </row>
    <row r="131" spans="2:11" ht="15" customHeight="1">
      <c r="B131" s="330"/>
      <c r="C131" s="289" t="s">
        <v>556</v>
      </c>
      <c r="D131" s="289"/>
      <c r="E131" s="289"/>
      <c r="F131" s="310" t="s">
        <v>557</v>
      </c>
      <c r="G131" s="289"/>
      <c r="H131" s="289" t="s">
        <v>590</v>
      </c>
      <c r="I131" s="289" t="s">
        <v>553</v>
      </c>
      <c r="J131" s="289">
        <v>50</v>
      </c>
      <c r="K131" s="332"/>
    </row>
    <row r="132" spans="2:11" ht="15" customHeight="1">
      <c r="B132" s="330"/>
      <c r="C132" s="289" t="s">
        <v>570</v>
      </c>
      <c r="D132" s="289"/>
      <c r="E132" s="289"/>
      <c r="F132" s="310" t="s">
        <v>557</v>
      </c>
      <c r="G132" s="289"/>
      <c r="H132" s="289" t="s">
        <v>590</v>
      </c>
      <c r="I132" s="289" t="s">
        <v>553</v>
      </c>
      <c r="J132" s="289">
        <v>50</v>
      </c>
      <c r="K132" s="332"/>
    </row>
    <row r="133" spans="2:11" ht="15" customHeight="1">
      <c r="B133" s="330"/>
      <c r="C133" s="289" t="s">
        <v>576</v>
      </c>
      <c r="D133" s="289"/>
      <c r="E133" s="289"/>
      <c r="F133" s="310" t="s">
        <v>557</v>
      </c>
      <c r="G133" s="289"/>
      <c r="H133" s="289" t="s">
        <v>590</v>
      </c>
      <c r="I133" s="289" t="s">
        <v>553</v>
      </c>
      <c r="J133" s="289">
        <v>50</v>
      </c>
      <c r="K133" s="332"/>
    </row>
    <row r="134" spans="2:11" ht="15" customHeight="1">
      <c r="B134" s="330"/>
      <c r="C134" s="289" t="s">
        <v>578</v>
      </c>
      <c r="D134" s="289"/>
      <c r="E134" s="289"/>
      <c r="F134" s="310" t="s">
        <v>557</v>
      </c>
      <c r="G134" s="289"/>
      <c r="H134" s="289" t="s">
        <v>590</v>
      </c>
      <c r="I134" s="289" t="s">
        <v>553</v>
      </c>
      <c r="J134" s="289">
        <v>50</v>
      </c>
      <c r="K134" s="332"/>
    </row>
    <row r="135" spans="2:11" ht="15" customHeight="1">
      <c r="B135" s="330"/>
      <c r="C135" s="289" t="s">
        <v>128</v>
      </c>
      <c r="D135" s="289"/>
      <c r="E135" s="289"/>
      <c r="F135" s="310" t="s">
        <v>557</v>
      </c>
      <c r="G135" s="289"/>
      <c r="H135" s="289" t="s">
        <v>603</v>
      </c>
      <c r="I135" s="289" t="s">
        <v>553</v>
      </c>
      <c r="J135" s="289">
        <v>255</v>
      </c>
      <c r="K135" s="332"/>
    </row>
    <row r="136" spans="2:11" ht="15" customHeight="1">
      <c r="B136" s="330"/>
      <c r="C136" s="289" t="s">
        <v>580</v>
      </c>
      <c r="D136" s="289"/>
      <c r="E136" s="289"/>
      <c r="F136" s="310" t="s">
        <v>551</v>
      </c>
      <c r="G136" s="289"/>
      <c r="H136" s="289" t="s">
        <v>604</v>
      </c>
      <c r="I136" s="289" t="s">
        <v>582</v>
      </c>
      <c r="J136" s="289"/>
      <c r="K136" s="332"/>
    </row>
    <row r="137" spans="2:11" ht="15" customHeight="1">
      <c r="B137" s="330"/>
      <c r="C137" s="289" t="s">
        <v>583</v>
      </c>
      <c r="D137" s="289"/>
      <c r="E137" s="289"/>
      <c r="F137" s="310" t="s">
        <v>551</v>
      </c>
      <c r="G137" s="289"/>
      <c r="H137" s="289" t="s">
        <v>605</v>
      </c>
      <c r="I137" s="289" t="s">
        <v>585</v>
      </c>
      <c r="J137" s="289"/>
      <c r="K137" s="332"/>
    </row>
    <row r="138" spans="2:11" ht="15" customHeight="1">
      <c r="B138" s="330"/>
      <c r="C138" s="289" t="s">
        <v>586</v>
      </c>
      <c r="D138" s="289"/>
      <c r="E138" s="289"/>
      <c r="F138" s="310" t="s">
        <v>551</v>
      </c>
      <c r="G138" s="289"/>
      <c r="H138" s="289" t="s">
        <v>586</v>
      </c>
      <c r="I138" s="289" t="s">
        <v>585</v>
      </c>
      <c r="J138" s="289"/>
      <c r="K138" s="332"/>
    </row>
    <row r="139" spans="2:11" ht="15" customHeight="1">
      <c r="B139" s="330"/>
      <c r="C139" s="289" t="s">
        <v>38</v>
      </c>
      <c r="D139" s="289"/>
      <c r="E139" s="289"/>
      <c r="F139" s="310" t="s">
        <v>551</v>
      </c>
      <c r="G139" s="289"/>
      <c r="H139" s="289" t="s">
        <v>606</v>
      </c>
      <c r="I139" s="289" t="s">
        <v>585</v>
      </c>
      <c r="J139" s="289"/>
      <c r="K139" s="332"/>
    </row>
    <row r="140" spans="2:11" ht="15" customHeight="1">
      <c r="B140" s="330"/>
      <c r="C140" s="289" t="s">
        <v>607</v>
      </c>
      <c r="D140" s="289"/>
      <c r="E140" s="289"/>
      <c r="F140" s="310" t="s">
        <v>551</v>
      </c>
      <c r="G140" s="289"/>
      <c r="H140" s="289" t="s">
        <v>608</v>
      </c>
      <c r="I140" s="289" t="s">
        <v>585</v>
      </c>
      <c r="J140" s="289"/>
      <c r="K140" s="332"/>
    </row>
    <row r="141" spans="2:11" ht="15" customHeight="1">
      <c r="B141" s="333"/>
      <c r="C141" s="334"/>
      <c r="D141" s="334"/>
      <c r="E141" s="334"/>
      <c r="F141" s="334"/>
      <c r="G141" s="334"/>
      <c r="H141" s="334"/>
      <c r="I141" s="334"/>
      <c r="J141" s="334"/>
      <c r="K141" s="335"/>
    </row>
    <row r="142" spans="2:11" ht="18.75" customHeight="1">
      <c r="B142" s="286"/>
      <c r="C142" s="286"/>
      <c r="D142" s="286"/>
      <c r="E142" s="286"/>
      <c r="F142" s="322"/>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301" t="s">
        <v>609</v>
      </c>
      <c r="D145" s="301"/>
      <c r="E145" s="301"/>
      <c r="F145" s="301"/>
      <c r="G145" s="301"/>
      <c r="H145" s="301"/>
      <c r="I145" s="301"/>
      <c r="J145" s="301"/>
      <c r="K145" s="302"/>
    </row>
    <row r="146" spans="2:11" ht="17.25" customHeight="1">
      <c r="B146" s="300"/>
      <c r="C146" s="303" t="s">
        <v>545</v>
      </c>
      <c r="D146" s="303"/>
      <c r="E146" s="303"/>
      <c r="F146" s="303" t="s">
        <v>546</v>
      </c>
      <c r="G146" s="304"/>
      <c r="H146" s="303" t="s">
        <v>123</v>
      </c>
      <c r="I146" s="303" t="s">
        <v>57</v>
      </c>
      <c r="J146" s="303" t="s">
        <v>547</v>
      </c>
      <c r="K146" s="302"/>
    </row>
    <row r="147" spans="2:11" ht="17.25" customHeight="1">
      <c r="B147" s="300"/>
      <c r="C147" s="305" t="s">
        <v>548</v>
      </c>
      <c r="D147" s="305"/>
      <c r="E147" s="305"/>
      <c r="F147" s="306" t="s">
        <v>549</v>
      </c>
      <c r="G147" s="307"/>
      <c r="H147" s="305"/>
      <c r="I147" s="305"/>
      <c r="J147" s="305" t="s">
        <v>550</v>
      </c>
      <c r="K147" s="302"/>
    </row>
    <row r="148" spans="2:11" ht="5.25" customHeight="1">
      <c r="B148" s="311"/>
      <c r="C148" s="308"/>
      <c r="D148" s="308"/>
      <c r="E148" s="308"/>
      <c r="F148" s="308"/>
      <c r="G148" s="309"/>
      <c r="H148" s="308"/>
      <c r="I148" s="308"/>
      <c r="J148" s="308"/>
      <c r="K148" s="332"/>
    </row>
    <row r="149" spans="2:11" ht="15" customHeight="1">
      <c r="B149" s="311"/>
      <c r="C149" s="336" t="s">
        <v>554</v>
      </c>
      <c r="D149" s="289"/>
      <c r="E149" s="289"/>
      <c r="F149" s="337" t="s">
        <v>551</v>
      </c>
      <c r="G149" s="289"/>
      <c r="H149" s="336" t="s">
        <v>590</v>
      </c>
      <c r="I149" s="336" t="s">
        <v>553</v>
      </c>
      <c r="J149" s="336">
        <v>120</v>
      </c>
      <c r="K149" s="332"/>
    </row>
    <row r="150" spans="2:11" ht="15" customHeight="1">
      <c r="B150" s="311"/>
      <c r="C150" s="336" t="s">
        <v>599</v>
      </c>
      <c r="D150" s="289"/>
      <c r="E150" s="289"/>
      <c r="F150" s="337" t="s">
        <v>551</v>
      </c>
      <c r="G150" s="289"/>
      <c r="H150" s="336" t="s">
        <v>610</v>
      </c>
      <c r="I150" s="336" t="s">
        <v>553</v>
      </c>
      <c r="J150" s="336" t="s">
        <v>601</v>
      </c>
      <c r="K150" s="332"/>
    </row>
    <row r="151" spans="2:11" ht="15" customHeight="1">
      <c r="B151" s="311"/>
      <c r="C151" s="336" t="s">
        <v>500</v>
      </c>
      <c r="D151" s="289"/>
      <c r="E151" s="289"/>
      <c r="F151" s="337" t="s">
        <v>551</v>
      </c>
      <c r="G151" s="289"/>
      <c r="H151" s="336" t="s">
        <v>611</v>
      </c>
      <c r="I151" s="336" t="s">
        <v>553</v>
      </c>
      <c r="J151" s="336" t="s">
        <v>601</v>
      </c>
      <c r="K151" s="332"/>
    </row>
    <row r="152" spans="2:11" ht="15" customHeight="1">
      <c r="B152" s="311"/>
      <c r="C152" s="336" t="s">
        <v>556</v>
      </c>
      <c r="D152" s="289"/>
      <c r="E152" s="289"/>
      <c r="F152" s="337" t="s">
        <v>557</v>
      </c>
      <c r="G152" s="289"/>
      <c r="H152" s="336" t="s">
        <v>590</v>
      </c>
      <c r="I152" s="336" t="s">
        <v>553</v>
      </c>
      <c r="J152" s="336">
        <v>50</v>
      </c>
      <c r="K152" s="332"/>
    </row>
    <row r="153" spans="2:11" ht="15" customHeight="1">
      <c r="B153" s="311"/>
      <c r="C153" s="336" t="s">
        <v>559</v>
      </c>
      <c r="D153" s="289"/>
      <c r="E153" s="289"/>
      <c r="F153" s="337" t="s">
        <v>551</v>
      </c>
      <c r="G153" s="289"/>
      <c r="H153" s="336" t="s">
        <v>590</v>
      </c>
      <c r="I153" s="336" t="s">
        <v>561</v>
      </c>
      <c r="J153" s="336"/>
      <c r="K153" s="332"/>
    </row>
    <row r="154" spans="2:11" ht="15" customHeight="1">
      <c r="B154" s="311"/>
      <c r="C154" s="336" t="s">
        <v>570</v>
      </c>
      <c r="D154" s="289"/>
      <c r="E154" s="289"/>
      <c r="F154" s="337" t="s">
        <v>557</v>
      </c>
      <c r="G154" s="289"/>
      <c r="H154" s="336" t="s">
        <v>590</v>
      </c>
      <c r="I154" s="336" t="s">
        <v>553</v>
      </c>
      <c r="J154" s="336">
        <v>50</v>
      </c>
      <c r="K154" s="332"/>
    </row>
    <row r="155" spans="2:11" ht="15" customHeight="1">
      <c r="B155" s="311"/>
      <c r="C155" s="336" t="s">
        <v>578</v>
      </c>
      <c r="D155" s="289"/>
      <c r="E155" s="289"/>
      <c r="F155" s="337" t="s">
        <v>557</v>
      </c>
      <c r="G155" s="289"/>
      <c r="H155" s="336" t="s">
        <v>590</v>
      </c>
      <c r="I155" s="336" t="s">
        <v>553</v>
      </c>
      <c r="J155" s="336">
        <v>50</v>
      </c>
      <c r="K155" s="332"/>
    </row>
    <row r="156" spans="2:11" ht="15" customHeight="1">
      <c r="B156" s="311"/>
      <c r="C156" s="336" t="s">
        <v>576</v>
      </c>
      <c r="D156" s="289"/>
      <c r="E156" s="289"/>
      <c r="F156" s="337" t="s">
        <v>557</v>
      </c>
      <c r="G156" s="289"/>
      <c r="H156" s="336" t="s">
        <v>590</v>
      </c>
      <c r="I156" s="336" t="s">
        <v>553</v>
      </c>
      <c r="J156" s="336">
        <v>50</v>
      </c>
      <c r="K156" s="332"/>
    </row>
    <row r="157" spans="2:11" ht="15" customHeight="1">
      <c r="B157" s="311"/>
      <c r="C157" s="336" t="s">
        <v>105</v>
      </c>
      <c r="D157" s="289"/>
      <c r="E157" s="289"/>
      <c r="F157" s="337" t="s">
        <v>551</v>
      </c>
      <c r="G157" s="289"/>
      <c r="H157" s="336" t="s">
        <v>612</v>
      </c>
      <c r="I157" s="336" t="s">
        <v>553</v>
      </c>
      <c r="J157" s="336" t="s">
        <v>613</v>
      </c>
      <c r="K157" s="332"/>
    </row>
    <row r="158" spans="2:11" ht="15" customHeight="1">
      <c r="B158" s="311"/>
      <c r="C158" s="336" t="s">
        <v>614</v>
      </c>
      <c r="D158" s="289"/>
      <c r="E158" s="289"/>
      <c r="F158" s="337" t="s">
        <v>551</v>
      </c>
      <c r="G158" s="289"/>
      <c r="H158" s="336" t="s">
        <v>615</v>
      </c>
      <c r="I158" s="336" t="s">
        <v>585</v>
      </c>
      <c r="J158" s="336"/>
      <c r="K158" s="332"/>
    </row>
    <row r="159" spans="2:11" ht="15" customHeight="1">
      <c r="B159" s="338"/>
      <c r="C159" s="320"/>
      <c r="D159" s="320"/>
      <c r="E159" s="320"/>
      <c r="F159" s="320"/>
      <c r="G159" s="320"/>
      <c r="H159" s="320"/>
      <c r="I159" s="320"/>
      <c r="J159" s="320"/>
      <c r="K159" s="339"/>
    </row>
    <row r="160" spans="2:11" ht="18.75" customHeight="1">
      <c r="B160" s="286"/>
      <c r="C160" s="289"/>
      <c r="D160" s="289"/>
      <c r="E160" s="289"/>
      <c r="F160" s="310"/>
      <c r="G160" s="289"/>
      <c r="H160" s="289"/>
      <c r="I160" s="289"/>
      <c r="J160" s="289"/>
      <c r="K160" s="286"/>
    </row>
    <row r="161" spans="2:11" ht="18.75" customHeight="1">
      <c r="B161" s="296"/>
      <c r="C161" s="296"/>
      <c r="D161" s="296"/>
      <c r="E161" s="296"/>
      <c r="F161" s="296"/>
      <c r="G161" s="296"/>
      <c r="H161" s="296"/>
      <c r="I161" s="296"/>
      <c r="J161" s="296"/>
      <c r="K161" s="296"/>
    </row>
    <row r="162" spans="2:11" ht="7.5" customHeight="1">
      <c r="B162" s="273"/>
      <c r="C162" s="274"/>
      <c r="D162" s="274"/>
      <c r="E162" s="274"/>
      <c r="F162" s="274"/>
      <c r="G162" s="274"/>
      <c r="H162" s="274"/>
      <c r="I162" s="274"/>
      <c r="J162" s="274"/>
      <c r="K162" s="275"/>
    </row>
    <row r="163" spans="2:11" ht="45" customHeight="1">
      <c r="B163" s="276"/>
      <c r="C163" s="277" t="s">
        <v>616</v>
      </c>
      <c r="D163" s="277"/>
      <c r="E163" s="277"/>
      <c r="F163" s="277"/>
      <c r="G163" s="277"/>
      <c r="H163" s="277"/>
      <c r="I163" s="277"/>
      <c r="J163" s="277"/>
      <c r="K163" s="278"/>
    </row>
    <row r="164" spans="2:11" ht="17.25" customHeight="1">
      <c r="B164" s="276"/>
      <c r="C164" s="303" t="s">
        <v>545</v>
      </c>
      <c r="D164" s="303"/>
      <c r="E164" s="303"/>
      <c r="F164" s="303" t="s">
        <v>546</v>
      </c>
      <c r="G164" s="340"/>
      <c r="H164" s="341" t="s">
        <v>123</v>
      </c>
      <c r="I164" s="341" t="s">
        <v>57</v>
      </c>
      <c r="J164" s="303" t="s">
        <v>547</v>
      </c>
      <c r="K164" s="278"/>
    </row>
    <row r="165" spans="2:11" ht="17.25" customHeight="1">
      <c r="B165" s="280"/>
      <c r="C165" s="305" t="s">
        <v>548</v>
      </c>
      <c r="D165" s="305"/>
      <c r="E165" s="305"/>
      <c r="F165" s="306" t="s">
        <v>549</v>
      </c>
      <c r="G165" s="342"/>
      <c r="H165" s="343"/>
      <c r="I165" s="343"/>
      <c r="J165" s="305" t="s">
        <v>550</v>
      </c>
      <c r="K165" s="282"/>
    </row>
    <row r="166" spans="2:11" ht="5.25" customHeight="1">
      <c r="B166" s="311"/>
      <c r="C166" s="308"/>
      <c r="D166" s="308"/>
      <c r="E166" s="308"/>
      <c r="F166" s="308"/>
      <c r="G166" s="309"/>
      <c r="H166" s="308"/>
      <c r="I166" s="308"/>
      <c r="J166" s="308"/>
      <c r="K166" s="332"/>
    </row>
    <row r="167" spans="2:11" ht="15" customHeight="1">
      <c r="B167" s="311"/>
      <c r="C167" s="289" t="s">
        <v>554</v>
      </c>
      <c r="D167" s="289"/>
      <c r="E167" s="289"/>
      <c r="F167" s="310" t="s">
        <v>551</v>
      </c>
      <c r="G167" s="289"/>
      <c r="H167" s="289" t="s">
        <v>590</v>
      </c>
      <c r="I167" s="289" t="s">
        <v>553</v>
      </c>
      <c r="J167" s="289">
        <v>120</v>
      </c>
      <c r="K167" s="332"/>
    </row>
    <row r="168" spans="2:11" ht="15" customHeight="1">
      <c r="B168" s="311"/>
      <c r="C168" s="289" t="s">
        <v>599</v>
      </c>
      <c r="D168" s="289"/>
      <c r="E168" s="289"/>
      <c r="F168" s="310" t="s">
        <v>551</v>
      </c>
      <c r="G168" s="289"/>
      <c r="H168" s="289" t="s">
        <v>600</v>
      </c>
      <c r="I168" s="289" t="s">
        <v>553</v>
      </c>
      <c r="J168" s="289" t="s">
        <v>601</v>
      </c>
      <c r="K168" s="332"/>
    </row>
    <row r="169" spans="2:11" ht="15" customHeight="1">
      <c r="B169" s="311"/>
      <c r="C169" s="289" t="s">
        <v>500</v>
      </c>
      <c r="D169" s="289"/>
      <c r="E169" s="289"/>
      <c r="F169" s="310" t="s">
        <v>551</v>
      </c>
      <c r="G169" s="289"/>
      <c r="H169" s="289" t="s">
        <v>617</v>
      </c>
      <c r="I169" s="289" t="s">
        <v>553</v>
      </c>
      <c r="J169" s="289" t="s">
        <v>601</v>
      </c>
      <c r="K169" s="332"/>
    </row>
    <row r="170" spans="2:11" ht="15" customHeight="1">
      <c r="B170" s="311"/>
      <c r="C170" s="289" t="s">
        <v>556</v>
      </c>
      <c r="D170" s="289"/>
      <c r="E170" s="289"/>
      <c r="F170" s="310" t="s">
        <v>557</v>
      </c>
      <c r="G170" s="289"/>
      <c r="H170" s="289" t="s">
        <v>617</v>
      </c>
      <c r="I170" s="289" t="s">
        <v>553</v>
      </c>
      <c r="J170" s="289">
        <v>50</v>
      </c>
      <c r="K170" s="332"/>
    </row>
    <row r="171" spans="2:11" ht="15" customHeight="1">
      <c r="B171" s="311"/>
      <c r="C171" s="289" t="s">
        <v>559</v>
      </c>
      <c r="D171" s="289"/>
      <c r="E171" s="289"/>
      <c r="F171" s="310" t="s">
        <v>551</v>
      </c>
      <c r="G171" s="289"/>
      <c r="H171" s="289" t="s">
        <v>617</v>
      </c>
      <c r="I171" s="289" t="s">
        <v>561</v>
      </c>
      <c r="J171" s="289"/>
      <c r="K171" s="332"/>
    </row>
    <row r="172" spans="2:11" ht="15" customHeight="1">
      <c r="B172" s="311"/>
      <c r="C172" s="289" t="s">
        <v>570</v>
      </c>
      <c r="D172" s="289"/>
      <c r="E172" s="289"/>
      <c r="F172" s="310" t="s">
        <v>557</v>
      </c>
      <c r="G172" s="289"/>
      <c r="H172" s="289" t="s">
        <v>617</v>
      </c>
      <c r="I172" s="289" t="s">
        <v>553</v>
      </c>
      <c r="J172" s="289">
        <v>50</v>
      </c>
      <c r="K172" s="332"/>
    </row>
    <row r="173" spans="2:11" ht="15" customHeight="1">
      <c r="B173" s="311"/>
      <c r="C173" s="289" t="s">
        <v>578</v>
      </c>
      <c r="D173" s="289"/>
      <c r="E173" s="289"/>
      <c r="F173" s="310" t="s">
        <v>557</v>
      </c>
      <c r="G173" s="289"/>
      <c r="H173" s="289" t="s">
        <v>617</v>
      </c>
      <c r="I173" s="289" t="s">
        <v>553</v>
      </c>
      <c r="J173" s="289">
        <v>50</v>
      </c>
      <c r="K173" s="332"/>
    </row>
    <row r="174" spans="2:11" ht="15" customHeight="1">
      <c r="B174" s="311"/>
      <c r="C174" s="289" t="s">
        <v>576</v>
      </c>
      <c r="D174" s="289"/>
      <c r="E174" s="289"/>
      <c r="F174" s="310" t="s">
        <v>557</v>
      </c>
      <c r="G174" s="289"/>
      <c r="H174" s="289" t="s">
        <v>617</v>
      </c>
      <c r="I174" s="289" t="s">
        <v>553</v>
      </c>
      <c r="J174" s="289">
        <v>50</v>
      </c>
      <c r="K174" s="332"/>
    </row>
    <row r="175" spans="2:11" ht="15" customHeight="1">
      <c r="B175" s="311"/>
      <c r="C175" s="289" t="s">
        <v>122</v>
      </c>
      <c r="D175" s="289"/>
      <c r="E175" s="289"/>
      <c r="F175" s="310" t="s">
        <v>551</v>
      </c>
      <c r="G175" s="289"/>
      <c r="H175" s="289" t="s">
        <v>618</v>
      </c>
      <c r="I175" s="289" t="s">
        <v>619</v>
      </c>
      <c r="J175" s="289"/>
      <c r="K175" s="332"/>
    </row>
    <row r="176" spans="2:11" ht="15" customHeight="1">
      <c r="B176" s="311"/>
      <c r="C176" s="289" t="s">
        <v>57</v>
      </c>
      <c r="D176" s="289"/>
      <c r="E176" s="289"/>
      <c r="F176" s="310" t="s">
        <v>551</v>
      </c>
      <c r="G176" s="289"/>
      <c r="H176" s="289" t="s">
        <v>620</v>
      </c>
      <c r="I176" s="289" t="s">
        <v>621</v>
      </c>
      <c r="J176" s="289">
        <v>1</v>
      </c>
      <c r="K176" s="332"/>
    </row>
    <row r="177" spans="2:11" ht="15" customHeight="1">
      <c r="B177" s="311"/>
      <c r="C177" s="289" t="s">
        <v>53</v>
      </c>
      <c r="D177" s="289"/>
      <c r="E177" s="289"/>
      <c r="F177" s="310" t="s">
        <v>551</v>
      </c>
      <c r="G177" s="289"/>
      <c r="H177" s="289" t="s">
        <v>622</v>
      </c>
      <c r="I177" s="289" t="s">
        <v>553</v>
      </c>
      <c r="J177" s="289">
        <v>20</v>
      </c>
      <c r="K177" s="332"/>
    </row>
    <row r="178" spans="2:11" ht="15" customHeight="1">
      <c r="B178" s="311"/>
      <c r="C178" s="289" t="s">
        <v>123</v>
      </c>
      <c r="D178" s="289"/>
      <c r="E178" s="289"/>
      <c r="F178" s="310" t="s">
        <v>551</v>
      </c>
      <c r="G178" s="289"/>
      <c r="H178" s="289" t="s">
        <v>623</v>
      </c>
      <c r="I178" s="289" t="s">
        <v>553</v>
      </c>
      <c r="J178" s="289">
        <v>255</v>
      </c>
      <c r="K178" s="332"/>
    </row>
    <row r="179" spans="2:11" ht="15" customHeight="1">
      <c r="B179" s="311"/>
      <c r="C179" s="289" t="s">
        <v>124</v>
      </c>
      <c r="D179" s="289"/>
      <c r="E179" s="289"/>
      <c r="F179" s="310" t="s">
        <v>551</v>
      </c>
      <c r="G179" s="289"/>
      <c r="H179" s="289" t="s">
        <v>516</v>
      </c>
      <c r="I179" s="289" t="s">
        <v>553</v>
      </c>
      <c r="J179" s="289">
        <v>10</v>
      </c>
      <c r="K179" s="332"/>
    </row>
    <row r="180" spans="2:11" ht="15" customHeight="1">
      <c r="B180" s="311"/>
      <c r="C180" s="289" t="s">
        <v>125</v>
      </c>
      <c r="D180" s="289"/>
      <c r="E180" s="289"/>
      <c r="F180" s="310" t="s">
        <v>551</v>
      </c>
      <c r="G180" s="289"/>
      <c r="H180" s="289" t="s">
        <v>624</v>
      </c>
      <c r="I180" s="289" t="s">
        <v>585</v>
      </c>
      <c r="J180" s="289"/>
      <c r="K180" s="332"/>
    </row>
    <row r="181" spans="2:11" ht="15" customHeight="1">
      <c r="B181" s="311"/>
      <c r="C181" s="289" t="s">
        <v>625</v>
      </c>
      <c r="D181" s="289"/>
      <c r="E181" s="289"/>
      <c r="F181" s="310" t="s">
        <v>551</v>
      </c>
      <c r="G181" s="289"/>
      <c r="H181" s="289" t="s">
        <v>626</v>
      </c>
      <c r="I181" s="289" t="s">
        <v>585</v>
      </c>
      <c r="J181" s="289"/>
      <c r="K181" s="332"/>
    </row>
    <row r="182" spans="2:11" ht="15" customHeight="1">
      <c r="B182" s="311"/>
      <c r="C182" s="289" t="s">
        <v>614</v>
      </c>
      <c r="D182" s="289"/>
      <c r="E182" s="289"/>
      <c r="F182" s="310" t="s">
        <v>551</v>
      </c>
      <c r="G182" s="289"/>
      <c r="H182" s="289" t="s">
        <v>627</v>
      </c>
      <c r="I182" s="289" t="s">
        <v>585</v>
      </c>
      <c r="J182" s="289"/>
      <c r="K182" s="332"/>
    </row>
    <row r="183" spans="2:11" ht="15" customHeight="1">
      <c r="B183" s="311"/>
      <c r="C183" s="289" t="s">
        <v>127</v>
      </c>
      <c r="D183" s="289"/>
      <c r="E183" s="289"/>
      <c r="F183" s="310" t="s">
        <v>557</v>
      </c>
      <c r="G183" s="289"/>
      <c r="H183" s="289" t="s">
        <v>628</v>
      </c>
      <c r="I183" s="289" t="s">
        <v>553</v>
      </c>
      <c r="J183" s="289">
        <v>50</v>
      </c>
      <c r="K183" s="332"/>
    </row>
    <row r="184" spans="2:11" ht="15" customHeight="1">
      <c r="B184" s="311"/>
      <c r="C184" s="289" t="s">
        <v>629</v>
      </c>
      <c r="D184" s="289"/>
      <c r="E184" s="289"/>
      <c r="F184" s="310" t="s">
        <v>557</v>
      </c>
      <c r="G184" s="289"/>
      <c r="H184" s="289" t="s">
        <v>630</v>
      </c>
      <c r="I184" s="289" t="s">
        <v>631</v>
      </c>
      <c r="J184" s="289"/>
      <c r="K184" s="332"/>
    </row>
    <row r="185" spans="2:11" ht="15" customHeight="1">
      <c r="B185" s="311"/>
      <c r="C185" s="289" t="s">
        <v>632</v>
      </c>
      <c r="D185" s="289"/>
      <c r="E185" s="289"/>
      <c r="F185" s="310" t="s">
        <v>557</v>
      </c>
      <c r="G185" s="289"/>
      <c r="H185" s="289" t="s">
        <v>633</v>
      </c>
      <c r="I185" s="289" t="s">
        <v>631</v>
      </c>
      <c r="J185" s="289"/>
      <c r="K185" s="332"/>
    </row>
    <row r="186" spans="2:11" ht="15" customHeight="1">
      <c r="B186" s="311"/>
      <c r="C186" s="289" t="s">
        <v>634</v>
      </c>
      <c r="D186" s="289"/>
      <c r="E186" s="289"/>
      <c r="F186" s="310" t="s">
        <v>557</v>
      </c>
      <c r="G186" s="289"/>
      <c r="H186" s="289" t="s">
        <v>635</v>
      </c>
      <c r="I186" s="289" t="s">
        <v>631</v>
      </c>
      <c r="J186" s="289"/>
      <c r="K186" s="332"/>
    </row>
    <row r="187" spans="2:11" ht="15" customHeight="1">
      <c r="B187" s="311"/>
      <c r="C187" s="344" t="s">
        <v>636</v>
      </c>
      <c r="D187" s="289"/>
      <c r="E187" s="289"/>
      <c r="F187" s="310" t="s">
        <v>557</v>
      </c>
      <c r="G187" s="289"/>
      <c r="H187" s="289" t="s">
        <v>637</v>
      </c>
      <c r="I187" s="289" t="s">
        <v>638</v>
      </c>
      <c r="J187" s="345" t="s">
        <v>639</v>
      </c>
      <c r="K187" s="332"/>
    </row>
    <row r="188" spans="2:11" ht="15" customHeight="1">
      <c r="B188" s="338"/>
      <c r="C188" s="346"/>
      <c r="D188" s="320"/>
      <c r="E188" s="320"/>
      <c r="F188" s="320"/>
      <c r="G188" s="320"/>
      <c r="H188" s="320"/>
      <c r="I188" s="320"/>
      <c r="J188" s="320"/>
      <c r="K188" s="339"/>
    </row>
    <row r="189" spans="2:11" ht="18.75" customHeight="1">
      <c r="B189" s="347"/>
      <c r="C189" s="348"/>
      <c r="D189" s="348"/>
      <c r="E189" s="348"/>
      <c r="F189" s="349"/>
      <c r="G189" s="289"/>
      <c r="H189" s="289"/>
      <c r="I189" s="289"/>
      <c r="J189" s="289"/>
      <c r="K189" s="286"/>
    </row>
    <row r="190" spans="2:11" ht="18.75" customHeight="1">
      <c r="B190" s="286"/>
      <c r="C190" s="289"/>
      <c r="D190" s="289"/>
      <c r="E190" s="289"/>
      <c r="F190" s="310"/>
      <c r="G190" s="289"/>
      <c r="H190" s="289"/>
      <c r="I190" s="289"/>
      <c r="J190" s="289"/>
      <c r="K190" s="286"/>
    </row>
    <row r="191" spans="2:11" ht="18.75" customHeight="1">
      <c r="B191" s="296"/>
      <c r="C191" s="296"/>
      <c r="D191" s="296"/>
      <c r="E191" s="296"/>
      <c r="F191" s="296"/>
      <c r="G191" s="296"/>
      <c r="H191" s="296"/>
      <c r="I191" s="296"/>
      <c r="J191" s="296"/>
      <c r="K191" s="296"/>
    </row>
    <row r="192" spans="2:11" ht="13.5">
      <c r="B192" s="273"/>
      <c r="C192" s="274"/>
      <c r="D192" s="274"/>
      <c r="E192" s="274"/>
      <c r="F192" s="274"/>
      <c r="G192" s="274"/>
      <c r="H192" s="274"/>
      <c r="I192" s="274"/>
      <c r="J192" s="274"/>
      <c r="K192" s="275"/>
    </row>
    <row r="193" spans="2:11" ht="21">
      <c r="B193" s="276"/>
      <c r="C193" s="277" t="s">
        <v>640</v>
      </c>
      <c r="D193" s="277"/>
      <c r="E193" s="277"/>
      <c r="F193" s="277"/>
      <c r="G193" s="277"/>
      <c r="H193" s="277"/>
      <c r="I193" s="277"/>
      <c r="J193" s="277"/>
      <c r="K193" s="278"/>
    </row>
    <row r="194" spans="2:11" ht="25.5" customHeight="1">
      <c r="B194" s="276"/>
      <c r="C194" s="350" t="s">
        <v>641</v>
      </c>
      <c r="D194" s="350"/>
      <c r="E194" s="350"/>
      <c r="F194" s="350" t="s">
        <v>642</v>
      </c>
      <c r="G194" s="351"/>
      <c r="H194" s="352" t="s">
        <v>643</v>
      </c>
      <c r="I194" s="352"/>
      <c r="J194" s="352"/>
      <c r="K194" s="278"/>
    </row>
    <row r="195" spans="2:11" ht="5.25" customHeight="1">
      <c r="B195" s="311"/>
      <c r="C195" s="308"/>
      <c r="D195" s="308"/>
      <c r="E195" s="308"/>
      <c r="F195" s="308"/>
      <c r="G195" s="289"/>
      <c r="H195" s="308"/>
      <c r="I195" s="308"/>
      <c r="J195" s="308"/>
      <c r="K195" s="332"/>
    </row>
    <row r="196" spans="2:11" ht="15" customHeight="1">
      <c r="B196" s="311"/>
      <c r="C196" s="289" t="s">
        <v>644</v>
      </c>
      <c r="D196" s="289"/>
      <c r="E196" s="289"/>
      <c r="F196" s="310" t="s">
        <v>43</v>
      </c>
      <c r="G196" s="289"/>
      <c r="H196" s="353" t="s">
        <v>645</v>
      </c>
      <c r="I196" s="353"/>
      <c r="J196" s="353"/>
      <c r="K196" s="332"/>
    </row>
    <row r="197" spans="2:11" ht="15" customHeight="1">
      <c r="B197" s="311"/>
      <c r="C197" s="317"/>
      <c r="D197" s="289"/>
      <c r="E197" s="289"/>
      <c r="F197" s="310" t="s">
        <v>44</v>
      </c>
      <c r="G197" s="289"/>
      <c r="H197" s="353" t="s">
        <v>646</v>
      </c>
      <c r="I197" s="353"/>
      <c r="J197" s="353"/>
      <c r="K197" s="332"/>
    </row>
    <row r="198" spans="2:11" ht="15" customHeight="1">
      <c r="B198" s="311"/>
      <c r="C198" s="317"/>
      <c r="D198" s="289"/>
      <c r="E198" s="289"/>
      <c r="F198" s="310" t="s">
        <v>47</v>
      </c>
      <c r="G198" s="289"/>
      <c r="H198" s="353" t="s">
        <v>647</v>
      </c>
      <c r="I198" s="353"/>
      <c r="J198" s="353"/>
      <c r="K198" s="332"/>
    </row>
    <row r="199" spans="2:11" ht="15" customHeight="1">
      <c r="B199" s="311"/>
      <c r="C199" s="289"/>
      <c r="D199" s="289"/>
      <c r="E199" s="289"/>
      <c r="F199" s="310" t="s">
        <v>45</v>
      </c>
      <c r="G199" s="289"/>
      <c r="H199" s="353" t="s">
        <v>648</v>
      </c>
      <c r="I199" s="353"/>
      <c r="J199" s="353"/>
      <c r="K199" s="332"/>
    </row>
    <row r="200" spans="2:11" ht="15" customHeight="1">
      <c r="B200" s="311"/>
      <c r="C200" s="289"/>
      <c r="D200" s="289"/>
      <c r="E200" s="289"/>
      <c r="F200" s="310" t="s">
        <v>46</v>
      </c>
      <c r="G200" s="289"/>
      <c r="H200" s="353" t="s">
        <v>649</v>
      </c>
      <c r="I200" s="353"/>
      <c r="J200" s="353"/>
      <c r="K200" s="332"/>
    </row>
    <row r="201" spans="2:11" ht="15" customHeight="1">
      <c r="B201" s="311"/>
      <c r="C201" s="289"/>
      <c r="D201" s="289"/>
      <c r="E201" s="289"/>
      <c r="F201" s="310"/>
      <c r="G201" s="289"/>
      <c r="H201" s="289"/>
      <c r="I201" s="289"/>
      <c r="J201" s="289"/>
      <c r="K201" s="332"/>
    </row>
    <row r="202" spans="2:11" ht="15" customHeight="1">
      <c r="B202" s="311"/>
      <c r="C202" s="289" t="s">
        <v>597</v>
      </c>
      <c r="D202" s="289"/>
      <c r="E202" s="289"/>
      <c r="F202" s="310" t="s">
        <v>75</v>
      </c>
      <c r="G202" s="289"/>
      <c r="H202" s="353" t="s">
        <v>650</v>
      </c>
      <c r="I202" s="353"/>
      <c r="J202" s="353"/>
      <c r="K202" s="332"/>
    </row>
    <row r="203" spans="2:11" ht="15" customHeight="1">
      <c r="B203" s="311"/>
      <c r="C203" s="317"/>
      <c r="D203" s="289"/>
      <c r="E203" s="289"/>
      <c r="F203" s="310" t="s">
        <v>494</v>
      </c>
      <c r="G203" s="289"/>
      <c r="H203" s="353" t="s">
        <v>495</v>
      </c>
      <c r="I203" s="353"/>
      <c r="J203" s="353"/>
      <c r="K203" s="332"/>
    </row>
    <row r="204" spans="2:11" ht="15" customHeight="1">
      <c r="B204" s="311"/>
      <c r="C204" s="289"/>
      <c r="D204" s="289"/>
      <c r="E204" s="289"/>
      <c r="F204" s="310" t="s">
        <v>492</v>
      </c>
      <c r="G204" s="289"/>
      <c r="H204" s="353" t="s">
        <v>651</v>
      </c>
      <c r="I204" s="353"/>
      <c r="J204" s="353"/>
      <c r="K204" s="332"/>
    </row>
    <row r="205" spans="2:11" ht="15" customHeight="1">
      <c r="B205" s="354"/>
      <c r="C205" s="317"/>
      <c r="D205" s="317"/>
      <c r="E205" s="317"/>
      <c r="F205" s="310" t="s">
        <v>496</v>
      </c>
      <c r="G205" s="295"/>
      <c r="H205" s="355" t="s">
        <v>497</v>
      </c>
      <c r="I205" s="355"/>
      <c r="J205" s="355"/>
      <c r="K205" s="356"/>
    </row>
    <row r="206" spans="2:11" ht="15" customHeight="1">
      <c r="B206" s="354"/>
      <c r="C206" s="317"/>
      <c r="D206" s="317"/>
      <c r="E206" s="317"/>
      <c r="F206" s="310" t="s">
        <v>498</v>
      </c>
      <c r="G206" s="295"/>
      <c r="H206" s="355" t="s">
        <v>652</v>
      </c>
      <c r="I206" s="355"/>
      <c r="J206" s="355"/>
      <c r="K206" s="356"/>
    </row>
    <row r="207" spans="2:11" ht="15" customHeight="1">
      <c r="B207" s="354"/>
      <c r="C207" s="317"/>
      <c r="D207" s="317"/>
      <c r="E207" s="317"/>
      <c r="F207" s="357"/>
      <c r="G207" s="295"/>
      <c r="H207" s="358"/>
      <c r="I207" s="358"/>
      <c r="J207" s="358"/>
      <c r="K207" s="356"/>
    </row>
    <row r="208" spans="2:11" ht="15" customHeight="1">
      <c r="B208" s="354"/>
      <c r="C208" s="289" t="s">
        <v>621</v>
      </c>
      <c r="D208" s="317"/>
      <c r="E208" s="317"/>
      <c r="F208" s="310">
        <v>1</v>
      </c>
      <c r="G208" s="295"/>
      <c r="H208" s="355" t="s">
        <v>653</v>
      </c>
      <c r="I208" s="355"/>
      <c r="J208" s="355"/>
      <c r="K208" s="356"/>
    </row>
    <row r="209" spans="2:11" ht="15" customHeight="1">
      <c r="B209" s="354"/>
      <c r="C209" s="317"/>
      <c r="D209" s="317"/>
      <c r="E209" s="317"/>
      <c r="F209" s="310">
        <v>2</v>
      </c>
      <c r="G209" s="295"/>
      <c r="H209" s="355" t="s">
        <v>654</v>
      </c>
      <c r="I209" s="355"/>
      <c r="J209" s="355"/>
      <c r="K209" s="356"/>
    </row>
    <row r="210" spans="2:11" ht="15" customHeight="1">
      <c r="B210" s="354"/>
      <c r="C210" s="317"/>
      <c r="D210" s="317"/>
      <c r="E210" s="317"/>
      <c r="F210" s="310">
        <v>3</v>
      </c>
      <c r="G210" s="295"/>
      <c r="H210" s="355" t="s">
        <v>655</v>
      </c>
      <c r="I210" s="355"/>
      <c r="J210" s="355"/>
      <c r="K210" s="356"/>
    </row>
    <row r="211" spans="2:11" ht="15" customHeight="1">
      <c r="B211" s="354"/>
      <c r="C211" s="317"/>
      <c r="D211" s="317"/>
      <c r="E211" s="317"/>
      <c r="F211" s="310">
        <v>4</v>
      </c>
      <c r="G211" s="295"/>
      <c r="H211" s="355" t="s">
        <v>656</v>
      </c>
      <c r="I211" s="355"/>
      <c r="J211" s="355"/>
      <c r="K211" s="356"/>
    </row>
    <row r="212" spans="2:11" ht="12.75" customHeight="1">
      <c r="B212" s="359"/>
      <c r="C212" s="360"/>
      <c r="D212" s="360"/>
      <c r="E212" s="360"/>
      <c r="F212" s="360"/>
      <c r="G212" s="360"/>
      <c r="H212" s="360"/>
      <c r="I212" s="360"/>
      <c r="J212" s="360"/>
      <c r="K212" s="361"/>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ANDREA\Andrea</dc:creator>
  <cp:keywords/>
  <dc:description/>
  <cp:lastModifiedBy>Andrea</cp:lastModifiedBy>
  <dcterms:created xsi:type="dcterms:W3CDTF">2016-03-07T12:53:55Z</dcterms:created>
  <dcterms:modified xsi:type="dcterms:W3CDTF">2016-03-07T12:54:02Z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