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UZIV\VZAK\SPOL\1400xxxx_Stavební úpravy radnice 3NP\PD_5_10_MÚ Krnov_\Výkazy výměr\"/>
    </mc:Choice>
  </mc:AlternateContent>
  <bookViews>
    <workbookView xWindow="630" yWindow="615" windowWidth="22695" windowHeight="15780"/>
  </bookViews>
  <sheets>
    <sheet name="Rekapitulace stavby" sheetId="1" r:id="rId1"/>
    <sheet name="MUKRNOV - Stavební úpravy..." sheetId="2" r:id="rId2"/>
    <sheet name="Pokyny pro vyplnění" sheetId="3" r:id="rId3"/>
  </sheets>
  <definedNames>
    <definedName name="_xlnm._FilterDatabase" localSheetId="1" hidden="1">'MUKRNOV - Stavební úpravy...'!$C$98:$K$98</definedName>
    <definedName name="_xlnm.Print_Titles" localSheetId="1">'MUKRNOV - Stavební úpravy...'!$98:$98</definedName>
    <definedName name="_xlnm.Print_Titles" localSheetId="0">'Rekapitulace stavby'!$49:$49</definedName>
    <definedName name="_xlnm.Print_Area" localSheetId="1">'MUKRNOV - Stavební úpravy...'!$C$4:$J$34,'MUKRNOV - Stavební úpravy...'!$C$40:$J$82,'MUKRNOV - Stavební úpravy...'!$C$88:$K$654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654" i="2"/>
  <c r="BH654" i="2"/>
  <c r="BG654" i="2"/>
  <c r="BF654" i="2"/>
  <c r="BE654" i="2"/>
  <c r="T654" i="2"/>
  <c r="T653" i="2" s="1"/>
  <c r="R654" i="2"/>
  <c r="R653" i="2" s="1"/>
  <c r="P654" i="2"/>
  <c r="P653" i="2" s="1"/>
  <c r="BK654" i="2"/>
  <c r="BK653" i="2" s="1"/>
  <c r="J653" i="2" s="1"/>
  <c r="J81" i="2" s="1"/>
  <c r="J654" i="2"/>
  <c r="BI652" i="2"/>
  <c r="BH652" i="2"/>
  <c r="BG652" i="2"/>
  <c r="BF652" i="2"/>
  <c r="T652" i="2"/>
  <c r="T651" i="2" s="1"/>
  <c r="R652" i="2"/>
  <c r="R651" i="2" s="1"/>
  <c r="P652" i="2"/>
  <c r="P651" i="2" s="1"/>
  <c r="BK652" i="2"/>
  <c r="BK651" i="2" s="1"/>
  <c r="J651" i="2" s="1"/>
  <c r="J80" i="2" s="1"/>
  <c r="J652" i="2"/>
  <c r="BE652" i="2" s="1"/>
  <c r="BI650" i="2"/>
  <c r="BH650" i="2"/>
  <c r="BG650" i="2"/>
  <c r="BF650" i="2"/>
  <c r="T650" i="2"/>
  <c r="T649" i="2" s="1"/>
  <c r="R650" i="2"/>
  <c r="R649" i="2" s="1"/>
  <c r="P650" i="2"/>
  <c r="P649" i="2" s="1"/>
  <c r="BK650" i="2"/>
  <c r="BK649" i="2" s="1"/>
  <c r="J649" i="2" s="1"/>
  <c r="J79" i="2" s="1"/>
  <c r="J650" i="2"/>
  <c r="BE650" i="2" s="1"/>
  <c r="BI648" i="2"/>
  <c r="BH648" i="2"/>
  <c r="BG648" i="2"/>
  <c r="BF648" i="2"/>
  <c r="T648" i="2"/>
  <c r="T647" i="2" s="1"/>
  <c r="R648" i="2"/>
  <c r="R647" i="2" s="1"/>
  <c r="P648" i="2"/>
  <c r="P647" i="2" s="1"/>
  <c r="BK648" i="2"/>
  <c r="BK647" i="2" s="1"/>
  <c r="J648" i="2"/>
  <c r="BE648" i="2" s="1"/>
  <c r="BI645" i="2"/>
  <c r="BH645" i="2"/>
  <c r="BG645" i="2"/>
  <c r="BF645" i="2"/>
  <c r="BE645" i="2"/>
  <c r="T645" i="2"/>
  <c r="R645" i="2"/>
  <c r="P645" i="2"/>
  <c r="BK645" i="2"/>
  <c r="J645" i="2"/>
  <c r="BI644" i="2"/>
  <c r="BH644" i="2"/>
  <c r="BG644" i="2"/>
  <c r="BF644" i="2"/>
  <c r="BE644" i="2"/>
  <c r="T644" i="2"/>
  <c r="R644" i="2"/>
  <c r="P644" i="2"/>
  <c r="BK644" i="2"/>
  <c r="J644" i="2"/>
  <c r="BI643" i="2"/>
  <c r="BH643" i="2"/>
  <c r="BG643" i="2"/>
  <c r="BF643" i="2"/>
  <c r="T643" i="2"/>
  <c r="T642" i="2" s="1"/>
  <c r="T641" i="2" s="1"/>
  <c r="R643" i="2"/>
  <c r="P643" i="2"/>
  <c r="BK643" i="2"/>
  <c r="BK642" i="2" s="1"/>
  <c r="BK641" i="2" s="1"/>
  <c r="J641" i="2" s="1"/>
  <c r="J75" i="2" s="1"/>
  <c r="J643" i="2"/>
  <c r="BE643" i="2" s="1"/>
  <c r="BI637" i="2"/>
  <c r="BH637" i="2"/>
  <c r="BG637" i="2"/>
  <c r="BF637" i="2"/>
  <c r="T637" i="2"/>
  <c r="R637" i="2"/>
  <c r="P637" i="2"/>
  <c r="BK637" i="2"/>
  <c r="J637" i="2"/>
  <c r="BE637" i="2" s="1"/>
  <c r="BI626" i="2"/>
  <c r="BH626" i="2"/>
  <c r="BG626" i="2"/>
  <c r="BF626" i="2"/>
  <c r="T626" i="2"/>
  <c r="R626" i="2"/>
  <c r="P626" i="2"/>
  <c r="BK626" i="2"/>
  <c r="J626" i="2"/>
  <c r="BE626" i="2" s="1"/>
  <c r="BI620" i="2"/>
  <c r="BH620" i="2"/>
  <c r="BG620" i="2"/>
  <c r="BF620" i="2"/>
  <c r="T620" i="2"/>
  <c r="R620" i="2"/>
  <c r="P620" i="2"/>
  <c r="BK620" i="2"/>
  <c r="J620" i="2"/>
  <c r="BE620" i="2" s="1"/>
  <c r="BI609" i="2"/>
  <c r="BH609" i="2"/>
  <c r="BG609" i="2"/>
  <c r="BF609" i="2"/>
  <c r="T609" i="2"/>
  <c r="R609" i="2"/>
  <c r="P609" i="2"/>
  <c r="BK609" i="2"/>
  <c r="J609" i="2"/>
  <c r="BE609" i="2" s="1"/>
  <c r="BI605" i="2"/>
  <c r="BH605" i="2"/>
  <c r="BG605" i="2"/>
  <c r="BF605" i="2"/>
  <c r="BE605" i="2"/>
  <c r="T605" i="2"/>
  <c r="R605" i="2"/>
  <c r="P605" i="2"/>
  <c r="P596" i="2" s="1"/>
  <c r="BK605" i="2"/>
  <c r="J605" i="2"/>
  <c r="BI597" i="2"/>
  <c r="BH597" i="2"/>
  <c r="BG597" i="2"/>
  <c r="BF597" i="2"/>
  <c r="T597" i="2"/>
  <c r="T596" i="2" s="1"/>
  <c r="R597" i="2"/>
  <c r="P597" i="2"/>
  <c r="BK597" i="2"/>
  <c r="BK596" i="2" s="1"/>
  <c r="J596" i="2" s="1"/>
  <c r="J74" i="2" s="1"/>
  <c r="J597" i="2"/>
  <c r="BE597" i="2" s="1"/>
  <c r="BI595" i="2"/>
  <c r="BH595" i="2"/>
  <c r="BG595" i="2"/>
  <c r="BF595" i="2"/>
  <c r="T595" i="2"/>
  <c r="R595" i="2"/>
  <c r="P595" i="2"/>
  <c r="BK595" i="2"/>
  <c r="J595" i="2"/>
  <c r="BE595" i="2" s="1"/>
  <c r="BI593" i="2"/>
  <c r="BH593" i="2"/>
  <c r="BG593" i="2"/>
  <c r="BF593" i="2"/>
  <c r="T593" i="2"/>
  <c r="R593" i="2"/>
  <c r="P593" i="2"/>
  <c r="BK593" i="2"/>
  <c r="J593" i="2"/>
  <c r="BE593" i="2" s="1"/>
  <c r="BI591" i="2"/>
  <c r="BH591" i="2"/>
  <c r="BG591" i="2"/>
  <c r="BF591" i="2"/>
  <c r="BE591" i="2"/>
  <c r="T591" i="2"/>
  <c r="R591" i="2"/>
  <c r="P591" i="2"/>
  <c r="BK591" i="2"/>
  <c r="J591" i="2"/>
  <c r="BI589" i="2"/>
  <c r="BH589" i="2"/>
  <c r="BG589" i="2"/>
  <c r="BF589" i="2"/>
  <c r="T589" i="2"/>
  <c r="R589" i="2"/>
  <c r="P589" i="2"/>
  <c r="BK589" i="2"/>
  <c r="J589" i="2"/>
  <c r="BE589" i="2" s="1"/>
  <c r="BI586" i="2"/>
  <c r="BH586" i="2"/>
  <c r="BG586" i="2"/>
  <c r="BF586" i="2"/>
  <c r="T586" i="2"/>
  <c r="R586" i="2"/>
  <c r="P586" i="2"/>
  <c r="BK586" i="2"/>
  <c r="J586" i="2"/>
  <c r="BE586" i="2" s="1"/>
  <c r="BI574" i="2"/>
  <c r="BH574" i="2"/>
  <c r="BG574" i="2"/>
  <c r="BF574" i="2"/>
  <c r="T574" i="2"/>
  <c r="R574" i="2"/>
  <c r="P574" i="2"/>
  <c r="BK574" i="2"/>
  <c r="J574" i="2"/>
  <c r="BE574" i="2" s="1"/>
  <c r="BI572" i="2"/>
  <c r="BH572" i="2"/>
  <c r="BG572" i="2"/>
  <c r="BF572" i="2"/>
  <c r="T572" i="2"/>
  <c r="R572" i="2"/>
  <c r="P572" i="2"/>
  <c r="BK572" i="2"/>
  <c r="J572" i="2"/>
  <c r="BE572" i="2" s="1"/>
  <c r="BI570" i="2"/>
  <c r="BH570" i="2"/>
  <c r="BG570" i="2"/>
  <c r="BF570" i="2"/>
  <c r="T570" i="2"/>
  <c r="R570" i="2"/>
  <c r="P570" i="2"/>
  <c r="BK570" i="2"/>
  <c r="J570" i="2"/>
  <c r="BE570" i="2" s="1"/>
  <c r="BI555" i="2"/>
  <c r="BH555" i="2"/>
  <c r="BG555" i="2"/>
  <c r="BF555" i="2"/>
  <c r="T555" i="2"/>
  <c r="R555" i="2"/>
  <c r="P555" i="2"/>
  <c r="BK555" i="2"/>
  <c r="J555" i="2"/>
  <c r="BE555" i="2" s="1"/>
  <c r="BI551" i="2"/>
  <c r="BH551" i="2"/>
  <c r="BG551" i="2"/>
  <c r="BF551" i="2"/>
  <c r="BE551" i="2"/>
  <c r="T551" i="2"/>
  <c r="R551" i="2"/>
  <c r="P551" i="2"/>
  <c r="BK551" i="2"/>
  <c r="BK550" i="2" s="1"/>
  <c r="J550" i="2" s="1"/>
  <c r="J73" i="2" s="1"/>
  <c r="J551" i="2"/>
  <c r="BI549" i="2"/>
  <c r="BH549" i="2"/>
  <c r="BG549" i="2"/>
  <c r="BF549" i="2"/>
  <c r="T549" i="2"/>
  <c r="R549" i="2"/>
  <c r="P549" i="2"/>
  <c r="BK549" i="2"/>
  <c r="J549" i="2"/>
  <c r="BE549" i="2" s="1"/>
  <c r="BI545" i="2"/>
  <c r="BH545" i="2"/>
  <c r="BG545" i="2"/>
  <c r="BF545" i="2"/>
  <c r="T545" i="2"/>
  <c r="R545" i="2"/>
  <c r="P545" i="2"/>
  <c r="BK545" i="2"/>
  <c r="J545" i="2"/>
  <c r="BE545" i="2" s="1"/>
  <c r="BI544" i="2"/>
  <c r="BH544" i="2"/>
  <c r="BG544" i="2"/>
  <c r="BF544" i="2"/>
  <c r="T544" i="2"/>
  <c r="R544" i="2"/>
  <c r="P544" i="2"/>
  <c r="BK544" i="2"/>
  <c r="J544" i="2"/>
  <c r="BE544" i="2" s="1"/>
  <c r="BI543" i="2"/>
  <c r="BH543" i="2"/>
  <c r="BG543" i="2"/>
  <c r="BF543" i="2"/>
  <c r="BE543" i="2"/>
  <c r="T543" i="2"/>
  <c r="R543" i="2"/>
  <c r="P543" i="2"/>
  <c r="BK543" i="2"/>
  <c r="J543" i="2"/>
  <c r="BI539" i="2"/>
  <c r="BH539" i="2"/>
  <c r="BG539" i="2"/>
  <c r="BF539" i="2"/>
  <c r="BE539" i="2"/>
  <c r="T539" i="2"/>
  <c r="R539" i="2"/>
  <c r="P539" i="2"/>
  <c r="BK539" i="2"/>
  <c r="J539" i="2"/>
  <c r="BI536" i="2"/>
  <c r="BH536" i="2"/>
  <c r="BG536" i="2"/>
  <c r="BF536" i="2"/>
  <c r="T536" i="2"/>
  <c r="R536" i="2"/>
  <c r="P536" i="2"/>
  <c r="BK536" i="2"/>
  <c r="J536" i="2"/>
  <c r="BE536" i="2" s="1"/>
  <c r="BI527" i="2"/>
  <c r="BH527" i="2"/>
  <c r="BG527" i="2"/>
  <c r="BF527" i="2"/>
  <c r="T527" i="2"/>
  <c r="R527" i="2"/>
  <c r="P527" i="2"/>
  <c r="BK527" i="2"/>
  <c r="J527" i="2"/>
  <c r="BE527" i="2" s="1"/>
  <c r="BI524" i="2"/>
  <c r="BH524" i="2"/>
  <c r="BG524" i="2"/>
  <c r="BF524" i="2"/>
  <c r="BE524" i="2"/>
  <c r="T524" i="2"/>
  <c r="R524" i="2"/>
  <c r="P524" i="2"/>
  <c r="BK524" i="2"/>
  <c r="J524" i="2"/>
  <c r="BI516" i="2"/>
  <c r="BH516" i="2"/>
  <c r="BG516" i="2"/>
  <c r="BF516" i="2"/>
  <c r="T516" i="2"/>
  <c r="R516" i="2"/>
  <c r="R515" i="2" s="1"/>
  <c r="P516" i="2"/>
  <c r="BK516" i="2"/>
  <c r="J516" i="2"/>
  <c r="BE516" i="2" s="1"/>
  <c r="BI514" i="2"/>
  <c r="BH514" i="2"/>
  <c r="BG514" i="2"/>
  <c r="BF514" i="2"/>
  <c r="T514" i="2"/>
  <c r="R514" i="2"/>
  <c r="P514" i="2"/>
  <c r="BK514" i="2"/>
  <c r="J514" i="2"/>
  <c r="BE514" i="2" s="1"/>
  <c r="BI513" i="2"/>
  <c r="BH513" i="2"/>
  <c r="BG513" i="2"/>
  <c r="BF513" i="2"/>
  <c r="T513" i="2"/>
  <c r="R513" i="2"/>
  <c r="P513" i="2"/>
  <c r="BK513" i="2"/>
  <c r="J513" i="2"/>
  <c r="BE513" i="2" s="1"/>
  <c r="BI509" i="2"/>
  <c r="BH509" i="2"/>
  <c r="BG509" i="2"/>
  <c r="BF509" i="2"/>
  <c r="T509" i="2"/>
  <c r="R509" i="2"/>
  <c r="P509" i="2"/>
  <c r="BK509" i="2"/>
  <c r="J509" i="2"/>
  <c r="BE509" i="2" s="1"/>
  <c r="BI507" i="2"/>
  <c r="BH507" i="2"/>
  <c r="BG507" i="2"/>
  <c r="BF507" i="2"/>
  <c r="BE507" i="2"/>
  <c r="T507" i="2"/>
  <c r="R507" i="2"/>
  <c r="P507" i="2"/>
  <c r="BK507" i="2"/>
  <c r="J507" i="2"/>
  <c r="BI503" i="2"/>
  <c r="BH503" i="2"/>
  <c r="BG503" i="2"/>
  <c r="BF503" i="2"/>
  <c r="T503" i="2"/>
  <c r="R503" i="2"/>
  <c r="P503" i="2"/>
  <c r="BK503" i="2"/>
  <c r="J503" i="2"/>
  <c r="BE503" i="2" s="1"/>
  <c r="BI499" i="2"/>
  <c r="BH499" i="2"/>
  <c r="BG499" i="2"/>
  <c r="BF499" i="2"/>
  <c r="BE499" i="2"/>
  <c r="T499" i="2"/>
  <c r="R499" i="2"/>
  <c r="P499" i="2"/>
  <c r="BK499" i="2"/>
  <c r="BK498" i="2" s="1"/>
  <c r="J498" i="2" s="1"/>
  <c r="J71" i="2" s="1"/>
  <c r="J499" i="2"/>
  <c r="BI495" i="2"/>
  <c r="BH495" i="2"/>
  <c r="BG495" i="2"/>
  <c r="BF495" i="2"/>
  <c r="T495" i="2"/>
  <c r="T494" i="2" s="1"/>
  <c r="R495" i="2"/>
  <c r="R494" i="2" s="1"/>
  <c r="P495" i="2"/>
  <c r="P494" i="2" s="1"/>
  <c r="BK495" i="2"/>
  <c r="BK494" i="2" s="1"/>
  <c r="J494" i="2" s="1"/>
  <c r="J70" i="2" s="1"/>
  <c r="J495" i="2"/>
  <c r="BE495" i="2" s="1"/>
  <c r="BI493" i="2"/>
  <c r="BH493" i="2"/>
  <c r="BG493" i="2"/>
  <c r="BF493" i="2"/>
  <c r="T493" i="2"/>
  <c r="R493" i="2"/>
  <c r="P493" i="2"/>
  <c r="BK493" i="2"/>
  <c r="J493" i="2"/>
  <c r="BE493" i="2" s="1"/>
  <c r="BI489" i="2"/>
  <c r="BH489" i="2"/>
  <c r="BG489" i="2"/>
  <c r="BF489" i="2"/>
  <c r="T489" i="2"/>
  <c r="R489" i="2"/>
  <c r="P489" i="2"/>
  <c r="BK489" i="2"/>
  <c r="J489" i="2"/>
  <c r="BE489" i="2" s="1"/>
  <c r="BI486" i="2"/>
  <c r="BH486" i="2"/>
  <c r="BG486" i="2"/>
  <c r="BF486" i="2"/>
  <c r="T486" i="2"/>
  <c r="R486" i="2"/>
  <c r="P486" i="2"/>
  <c r="BK486" i="2"/>
  <c r="J486" i="2"/>
  <c r="BE486" i="2" s="1"/>
  <c r="BI485" i="2"/>
  <c r="BH485" i="2"/>
  <c r="BG485" i="2"/>
  <c r="BF485" i="2"/>
  <c r="BE485" i="2"/>
  <c r="T485" i="2"/>
  <c r="R485" i="2"/>
  <c r="P485" i="2"/>
  <c r="BK485" i="2"/>
  <c r="J485" i="2"/>
  <c r="BI482" i="2"/>
  <c r="BH482" i="2"/>
  <c r="BG482" i="2"/>
  <c r="BF482" i="2"/>
  <c r="T482" i="2"/>
  <c r="R482" i="2"/>
  <c r="P482" i="2"/>
  <c r="BK482" i="2"/>
  <c r="J482" i="2"/>
  <c r="BE482" i="2" s="1"/>
  <c r="BI481" i="2"/>
  <c r="BH481" i="2"/>
  <c r="BG481" i="2"/>
  <c r="BF481" i="2"/>
  <c r="BE481" i="2"/>
  <c r="T481" i="2"/>
  <c r="R481" i="2"/>
  <c r="P481" i="2"/>
  <c r="BK481" i="2"/>
  <c r="J481" i="2"/>
  <c r="BI478" i="2"/>
  <c r="BH478" i="2"/>
  <c r="BG478" i="2"/>
  <c r="BF478" i="2"/>
  <c r="T478" i="2"/>
  <c r="R478" i="2"/>
  <c r="P478" i="2"/>
  <c r="BK478" i="2"/>
  <c r="J478" i="2"/>
  <c r="BE478" i="2" s="1"/>
  <c r="BI475" i="2"/>
  <c r="BH475" i="2"/>
  <c r="BG475" i="2"/>
  <c r="BF475" i="2"/>
  <c r="BE475" i="2"/>
  <c r="T475" i="2"/>
  <c r="R475" i="2"/>
  <c r="P475" i="2"/>
  <c r="BK475" i="2"/>
  <c r="J475" i="2"/>
  <c r="BI474" i="2"/>
  <c r="BH474" i="2"/>
  <c r="BG474" i="2"/>
  <c r="BF474" i="2"/>
  <c r="T474" i="2"/>
  <c r="R474" i="2"/>
  <c r="P474" i="2"/>
  <c r="BK474" i="2"/>
  <c r="J474" i="2"/>
  <c r="BE474" i="2" s="1"/>
  <c r="BI471" i="2"/>
  <c r="BH471" i="2"/>
  <c r="BG471" i="2"/>
  <c r="BF471" i="2"/>
  <c r="T471" i="2"/>
  <c r="R471" i="2"/>
  <c r="P471" i="2"/>
  <c r="BK471" i="2"/>
  <c r="J471" i="2"/>
  <c r="BE471" i="2" s="1"/>
  <c r="BI470" i="2"/>
  <c r="BH470" i="2"/>
  <c r="BG470" i="2"/>
  <c r="BF470" i="2"/>
  <c r="BE470" i="2"/>
  <c r="T470" i="2"/>
  <c r="R470" i="2"/>
  <c r="P470" i="2"/>
  <c r="BK470" i="2"/>
  <c r="J470" i="2"/>
  <c r="BI464" i="2"/>
  <c r="BH464" i="2"/>
  <c r="BG464" i="2"/>
  <c r="BF464" i="2"/>
  <c r="T464" i="2"/>
  <c r="R464" i="2"/>
  <c r="P464" i="2"/>
  <c r="BK464" i="2"/>
  <c r="J464" i="2"/>
  <c r="BE464" i="2" s="1"/>
  <c r="BI463" i="2"/>
  <c r="BH463" i="2"/>
  <c r="BG463" i="2"/>
  <c r="BF463" i="2"/>
  <c r="T463" i="2"/>
  <c r="R463" i="2"/>
  <c r="P463" i="2"/>
  <c r="BK463" i="2"/>
  <c r="J463" i="2"/>
  <c r="BE463" i="2" s="1"/>
  <c r="BI457" i="2"/>
  <c r="BH457" i="2"/>
  <c r="BG457" i="2"/>
  <c r="BF457" i="2"/>
  <c r="T457" i="2"/>
  <c r="R457" i="2"/>
  <c r="P457" i="2"/>
  <c r="P456" i="2" s="1"/>
  <c r="BK457" i="2"/>
  <c r="J457" i="2"/>
  <c r="BE457" i="2" s="1"/>
  <c r="BI455" i="2"/>
  <c r="BH455" i="2"/>
  <c r="BG455" i="2"/>
  <c r="BF455" i="2"/>
  <c r="BE455" i="2"/>
  <c r="T455" i="2"/>
  <c r="R455" i="2"/>
  <c r="P455" i="2"/>
  <c r="BK455" i="2"/>
  <c r="J455" i="2"/>
  <c r="BI453" i="2"/>
  <c r="BH453" i="2"/>
  <c r="BG453" i="2"/>
  <c r="BF453" i="2"/>
  <c r="T453" i="2"/>
  <c r="R453" i="2"/>
  <c r="P453" i="2"/>
  <c r="BK453" i="2"/>
  <c r="J453" i="2"/>
  <c r="BE453" i="2" s="1"/>
  <c r="BI450" i="2"/>
  <c r="BH450" i="2"/>
  <c r="BG450" i="2"/>
  <c r="BF450" i="2"/>
  <c r="T450" i="2"/>
  <c r="R450" i="2"/>
  <c r="P450" i="2"/>
  <c r="BK450" i="2"/>
  <c r="J450" i="2"/>
  <c r="BE450" i="2" s="1"/>
  <c r="BI449" i="2"/>
  <c r="BH449" i="2"/>
  <c r="BG449" i="2"/>
  <c r="BF449" i="2"/>
  <c r="BE449" i="2"/>
  <c r="T449" i="2"/>
  <c r="R449" i="2"/>
  <c r="P449" i="2"/>
  <c r="BK449" i="2"/>
  <c r="J449" i="2"/>
  <c r="BI448" i="2"/>
  <c r="BH448" i="2"/>
  <c r="BG448" i="2"/>
  <c r="BF448" i="2"/>
  <c r="BE448" i="2"/>
  <c r="T448" i="2"/>
  <c r="R448" i="2"/>
  <c r="P448" i="2"/>
  <c r="BK448" i="2"/>
  <c r="J448" i="2"/>
  <c r="BI445" i="2"/>
  <c r="BH445" i="2"/>
  <c r="BG445" i="2"/>
  <c r="BF445" i="2"/>
  <c r="T445" i="2"/>
  <c r="T444" i="2" s="1"/>
  <c r="R445" i="2"/>
  <c r="P445" i="2"/>
  <c r="BK445" i="2"/>
  <c r="J445" i="2"/>
  <c r="BE445" i="2" s="1"/>
  <c r="BI443" i="2"/>
  <c r="BH443" i="2"/>
  <c r="BG443" i="2"/>
  <c r="BF443" i="2"/>
  <c r="T443" i="2"/>
  <c r="R443" i="2"/>
  <c r="P443" i="2"/>
  <c r="BK443" i="2"/>
  <c r="J443" i="2"/>
  <c r="BE443" i="2" s="1"/>
  <c r="BI434" i="2"/>
  <c r="BH434" i="2"/>
  <c r="BG434" i="2"/>
  <c r="BF434" i="2"/>
  <c r="T434" i="2"/>
  <c r="R434" i="2"/>
  <c r="P434" i="2"/>
  <c r="BK434" i="2"/>
  <c r="J434" i="2"/>
  <c r="BE434" i="2" s="1"/>
  <c r="BI431" i="2"/>
  <c r="BH431" i="2"/>
  <c r="BG431" i="2"/>
  <c r="BF431" i="2"/>
  <c r="T431" i="2"/>
  <c r="R431" i="2"/>
  <c r="P431" i="2"/>
  <c r="BK431" i="2"/>
  <c r="J431" i="2"/>
  <c r="BE431" i="2" s="1"/>
  <c r="BI426" i="2"/>
  <c r="BH426" i="2"/>
  <c r="BG426" i="2"/>
  <c r="BF426" i="2"/>
  <c r="T426" i="2"/>
  <c r="T425" i="2" s="1"/>
  <c r="R426" i="2"/>
  <c r="R425" i="2" s="1"/>
  <c r="P426" i="2"/>
  <c r="BK426" i="2"/>
  <c r="BK425" i="2" s="1"/>
  <c r="J425" i="2" s="1"/>
  <c r="J67" i="2" s="1"/>
  <c r="J426" i="2"/>
  <c r="BE426" i="2" s="1"/>
  <c r="BI421" i="2"/>
  <c r="BH421" i="2"/>
  <c r="BG421" i="2"/>
  <c r="BF421" i="2"/>
  <c r="BE421" i="2"/>
  <c r="T421" i="2"/>
  <c r="T420" i="2" s="1"/>
  <c r="R421" i="2"/>
  <c r="R420" i="2" s="1"/>
  <c r="P421" i="2"/>
  <c r="P420" i="2" s="1"/>
  <c r="BK421" i="2"/>
  <c r="BK420" i="2" s="1"/>
  <c r="J420" i="2" s="1"/>
  <c r="J66" i="2" s="1"/>
  <c r="J421" i="2"/>
  <c r="BI416" i="2"/>
  <c r="BH416" i="2"/>
  <c r="BG416" i="2"/>
  <c r="BF416" i="2"/>
  <c r="BE416" i="2"/>
  <c r="T416" i="2"/>
  <c r="T415" i="2" s="1"/>
  <c r="R416" i="2"/>
  <c r="R415" i="2" s="1"/>
  <c r="P416" i="2"/>
  <c r="P415" i="2" s="1"/>
  <c r="BK416" i="2"/>
  <c r="BK415" i="2" s="1"/>
  <c r="J415" i="2" s="1"/>
  <c r="J65" i="2" s="1"/>
  <c r="J416" i="2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T412" i="2"/>
  <c r="R412" i="2"/>
  <c r="P412" i="2"/>
  <c r="BK412" i="2"/>
  <c r="J412" i="2"/>
  <c r="BE412" i="2" s="1"/>
  <c r="BI410" i="2"/>
  <c r="BH410" i="2"/>
  <c r="BG410" i="2"/>
  <c r="BF410" i="2"/>
  <c r="T410" i="2"/>
  <c r="R410" i="2"/>
  <c r="P410" i="2"/>
  <c r="BK410" i="2"/>
  <c r="J410" i="2"/>
  <c r="BE410" i="2" s="1"/>
  <c r="BI409" i="2"/>
  <c r="BH409" i="2"/>
  <c r="BG409" i="2"/>
  <c r="BF409" i="2"/>
  <c r="T409" i="2"/>
  <c r="R409" i="2"/>
  <c r="P409" i="2"/>
  <c r="BK409" i="2"/>
  <c r="J409" i="2"/>
  <c r="BE409" i="2" s="1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T407" i="2"/>
  <c r="R407" i="2"/>
  <c r="R406" i="2" s="1"/>
  <c r="P407" i="2"/>
  <c r="BK407" i="2"/>
  <c r="J407" i="2"/>
  <c r="BE407" i="2" s="1"/>
  <c r="BI405" i="2"/>
  <c r="BH405" i="2"/>
  <c r="BG405" i="2"/>
  <c r="BF405" i="2"/>
  <c r="BE405" i="2"/>
  <c r="T405" i="2"/>
  <c r="R405" i="2"/>
  <c r="P405" i="2"/>
  <c r="BK405" i="2"/>
  <c r="J405" i="2"/>
  <c r="BI404" i="2"/>
  <c r="BH404" i="2"/>
  <c r="BG404" i="2"/>
  <c r="BF404" i="2"/>
  <c r="T404" i="2"/>
  <c r="R404" i="2"/>
  <c r="P404" i="2"/>
  <c r="BK404" i="2"/>
  <c r="J404" i="2"/>
  <c r="BE404" i="2" s="1"/>
  <c r="BI403" i="2"/>
  <c r="BH403" i="2"/>
  <c r="BG403" i="2"/>
  <c r="BF403" i="2"/>
  <c r="BE403" i="2"/>
  <c r="T403" i="2"/>
  <c r="R403" i="2"/>
  <c r="P403" i="2"/>
  <c r="BK403" i="2"/>
  <c r="J403" i="2"/>
  <c r="BI402" i="2"/>
  <c r="BH402" i="2"/>
  <c r="BG402" i="2"/>
  <c r="BF402" i="2"/>
  <c r="T402" i="2"/>
  <c r="R402" i="2"/>
  <c r="R397" i="2" s="1"/>
  <c r="P402" i="2"/>
  <c r="BK402" i="2"/>
  <c r="J402" i="2"/>
  <c r="BE402" i="2" s="1"/>
  <c r="BI398" i="2"/>
  <c r="BH398" i="2"/>
  <c r="BG398" i="2"/>
  <c r="BF398" i="2"/>
  <c r="BE398" i="2"/>
  <c r="T398" i="2"/>
  <c r="T397" i="2" s="1"/>
  <c r="R398" i="2"/>
  <c r="P398" i="2"/>
  <c r="BK398" i="2"/>
  <c r="J398" i="2"/>
  <c r="BI396" i="2"/>
  <c r="BH396" i="2"/>
  <c r="BG396" i="2"/>
  <c r="BF396" i="2"/>
  <c r="T396" i="2"/>
  <c r="R396" i="2"/>
  <c r="P396" i="2"/>
  <c r="BK396" i="2"/>
  <c r="J396" i="2"/>
  <c r="BE396" i="2" s="1"/>
  <c r="BI395" i="2"/>
  <c r="BH395" i="2"/>
  <c r="BG395" i="2"/>
  <c r="BF395" i="2"/>
  <c r="T395" i="2"/>
  <c r="R395" i="2"/>
  <c r="P395" i="2"/>
  <c r="BK395" i="2"/>
  <c r="J395" i="2"/>
  <c r="BE395" i="2" s="1"/>
  <c r="BI394" i="2"/>
  <c r="BH394" i="2"/>
  <c r="BG394" i="2"/>
  <c r="BF394" i="2"/>
  <c r="T394" i="2"/>
  <c r="R394" i="2"/>
  <c r="P394" i="2"/>
  <c r="BK394" i="2"/>
  <c r="J394" i="2"/>
  <c r="BE394" i="2" s="1"/>
  <c r="BI387" i="2"/>
  <c r="BH387" i="2"/>
  <c r="BG387" i="2"/>
  <c r="BF387" i="2"/>
  <c r="T387" i="2"/>
  <c r="R387" i="2"/>
  <c r="R386" i="2" s="1"/>
  <c r="P387" i="2"/>
  <c r="BK387" i="2"/>
  <c r="BK386" i="2" s="1"/>
  <c r="J386" i="2" s="1"/>
  <c r="J62" i="2" s="1"/>
  <c r="J387" i="2"/>
  <c r="BE387" i="2" s="1"/>
  <c r="BI385" i="2"/>
  <c r="BH385" i="2"/>
  <c r="BG385" i="2"/>
  <c r="BF385" i="2"/>
  <c r="BE385" i="2"/>
  <c r="T385" i="2"/>
  <c r="R385" i="2"/>
  <c r="P385" i="2"/>
  <c r="BK385" i="2"/>
  <c r="J385" i="2"/>
  <c r="BI383" i="2"/>
  <c r="BH383" i="2"/>
  <c r="BG383" i="2"/>
  <c r="BF383" i="2"/>
  <c r="T383" i="2"/>
  <c r="R383" i="2"/>
  <c r="R367" i="2" s="1"/>
  <c r="P383" i="2"/>
  <c r="BK383" i="2"/>
  <c r="J383" i="2"/>
  <c r="BE383" i="2" s="1"/>
  <c r="BI380" i="2"/>
  <c r="BH380" i="2"/>
  <c r="BG380" i="2"/>
  <c r="BF380" i="2"/>
  <c r="BE380" i="2"/>
  <c r="T380" i="2"/>
  <c r="R380" i="2"/>
  <c r="P380" i="2"/>
  <c r="BK380" i="2"/>
  <c r="J380" i="2"/>
  <c r="BI377" i="2"/>
  <c r="BH377" i="2"/>
  <c r="BG377" i="2"/>
  <c r="BF377" i="2"/>
  <c r="T377" i="2"/>
  <c r="R377" i="2"/>
  <c r="P377" i="2"/>
  <c r="BK377" i="2"/>
  <c r="J377" i="2"/>
  <c r="BE377" i="2" s="1"/>
  <c r="BI368" i="2"/>
  <c r="BH368" i="2"/>
  <c r="BG368" i="2"/>
  <c r="BF368" i="2"/>
  <c r="T368" i="2"/>
  <c r="R368" i="2"/>
  <c r="P368" i="2"/>
  <c r="P367" i="2" s="1"/>
  <c r="BK368" i="2"/>
  <c r="J368" i="2"/>
  <c r="BE368" i="2" s="1"/>
  <c r="BI365" i="2"/>
  <c r="BH365" i="2"/>
  <c r="BG365" i="2"/>
  <c r="BF365" i="2"/>
  <c r="T365" i="2"/>
  <c r="T364" i="2" s="1"/>
  <c r="R365" i="2"/>
  <c r="R364" i="2" s="1"/>
  <c r="P365" i="2"/>
  <c r="P364" i="2" s="1"/>
  <c r="BK365" i="2"/>
  <c r="BK364" i="2" s="1"/>
  <c r="J364" i="2" s="1"/>
  <c r="J59" i="2" s="1"/>
  <c r="J365" i="2"/>
  <c r="BE365" i="2" s="1"/>
  <c r="BI363" i="2"/>
  <c r="BH363" i="2"/>
  <c r="BG363" i="2"/>
  <c r="BF363" i="2"/>
  <c r="T363" i="2"/>
  <c r="R363" i="2"/>
  <c r="P363" i="2"/>
  <c r="BK363" i="2"/>
  <c r="J363" i="2"/>
  <c r="BE363" i="2" s="1"/>
  <c r="BI362" i="2"/>
  <c r="BH362" i="2"/>
  <c r="BG362" i="2"/>
  <c r="BF362" i="2"/>
  <c r="BE362" i="2"/>
  <c r="T362" i="2"/>
  <c r="R362" i="2"/>
  <c r="P362" i="2"/>
  <c r="BK362" i="2"/>
  <c r="J362" i="2"/>
  <c r="BI358" i="2"/>
  <c r="BH358" i="2"/>
  <c r="BG358" i="2"/>
  <c r="BF358" i="2"/>
  <c r="T358" i="2"/>
  <c r="R358" i="2"/>
  <c r="P358" i="2"/>
  <c r="BK358" i="2"/>
  <c r="J358" i="2"/>
  <c r="BE358" i="2" s="1"/>
  <c r="BI357" i="2"/>
  <c r="BH357" i="2"/>
  <c r="BG357" i="2"/>
  <c r="BF357" i="2"/>
  <c r="T357" i="2"/>
  <c r="R357" i="2"/>
  <c r="P357" i="2"/>
  <c r="BK357" i="2"/>
  <c r="J357" i="2"/>
  <c r="BE357" i="2" s="1"/>
  <c r="BI356" i="2"/>
  <c r="BH356" i="2"/>
  <c r="BG356" i="2"/>
  <c r="BF356" i="2"/>
  <c r="T356" i="2"/>
  <c r="R356" i="2"/>
  <c r="P356" i="2"/>
  <c r="BK356" i="2"/>
  <c r="J356" i="2"/>
  <c r="BE356" i="2" s="1"/>
  <c r="BI355" i="2"/>
  <c r="BH355" i="2"/>
  <c r="BG355" i="2"/>
  <c r="BF355" i="2"/>
  <c r="BE355" i="2"/>
  <c r="T355" i="2"/>
  <c r="R355" i="2"/>
  <c r="P355" i="2"/>
  <c r="BK355" i="2"/>
  <c r="J355" i="2"/>
  <c r="BI353" i="2"/>
  <c r="BH353" i="2"/>
  <c r="BG353" i="2"/>
  <c r="BF353" i="2"/>
  <c r="BE353" i="2"/>
  <c r="T353" i="2"/>
  <c r="R353" i="2"/>
  <c r="P353" i="2"/>
  <c r="BK353" i="2"/>
  <c r="J353" i="2"/>
  <c r="BI352" i="2"/>
  <c r="BH352" i="2"/>
  <c r="BG352" i="2"/>
  <c r="BF352" i="2"/>
  <c r="T352" i="2"/>
  <c r="R352" i="2"/>
  <c r="P352" i="2"/>
  <c r="BK352" i="2"/>
  <c r="J352" i="2"/>
  <c r="BE352" i="2" s="1"/>
  <c r="BI349" i="2"/>
  <c r="BH349" i="2"/>
  <c r="BG349" i="2"/>
  <c r="BF349" i="2"/>
  <c r="T349" i="2"/>
  <c r="R349" i="2"/>
  <c r="P349" i="2"/>
  <c r="BK349" i="2"/>
  <c r="J349" i="2"/>
  <c r="BE349" i="2" s="1"/>
  <c r="BI348" i="2"/>
  <c r="BH348" i="2"/>
  <c r="BG348" i="2"/>
  <c r="BF348" i="2"/>
  <c r="BE348" i="2"/>
  <c r="T348" i="2"/>
  <c r="R348" i="2"/>
  <c r="P348" i="2"/>
  <c r="BK348" i="2"/>
  <c r="BK347" i="2" s="1"/>
  <c r="J347" i="2" s="1"/>
  <c r="J58" i="2" s="1"/>
  <c r="J348" i="2"/>
  <c r="BI343" i="2"/>
  <c r="BH343" i="2"/>
  <c r="BG343" i="2"/>
  <c r="BF343" i="2"/>
  <c r="BE343" i="2"/>
  <c r="T343" i="2"/>
  <c r="R343" i="2"/>
  <c r="P343" i="2"/>
  <c r="BK343" i="2"/>
  <c r="J343" i="2"/>
  <c r="BI338" i="2"/>
  <c r="BH338" i="2"/>
  <c r="BG338" i="2"/>
  <c r="BF338" i="2"/>
  <c r="T338" i="2"/>
  <c r="R338" i="2"/>
  <c r="P338" i="2"/>
  <c r="BK338" i="2"/>
  <c r="J338" i="2"/>
  <c r="BE338" i="2" s="1"/>
  <c r="BI334" i="2"/>
  <c r="BH334" i="2"/>
  <c r="BG334" i="2"/>
  <c r="BF334" i="2"/>
  <c r="T334" i="2"/>
  <c r="R334" i="2"/>
  <c r="P334" i="2"/>
  <c r="BK334" i="2"/>
  <c r="J334" i="2"/>
  <c r="BE334" i="2" s="1"/>
  <c r="BI326" i="2"/>
  <c r="BH326" i="2"/>
  <c r="BG326" i="2"/>
  <c r="BF326" i="2"/>
  <c r="T326" i="2"/>
  <c r="R326" i="2"/>
  <c r="P326" i="2"/>
  <c r="BK326" i="2"/>
  <c r="J326" i="2"/>
  <c r="BE326" i="2" s="1"/>
  <c r="BI322" i="2"/>
  <c r="BH322" i="2"/>
  <c r="BG322" i="2"/>
  <c r="BF322" i="2"/>
  <c r="T322" i="2"/>
  <c r="R322" i="2"/>
  <c r="P322" i="2"/>
  <c r="BK322" i="2"/>
  <c r="J322" i="2"/>
  <c r="BE322" i="2" s="1"/>
  <c r="BI316" i="2"/>
  <c r="BH316" i="2"/>
  <c r="BG316" i="2"/>
  <c r="BF316" i="2"/>
  <c r="T316" i="2"/>
  <c r="R316" i="2"/>
  <c r="P316" i="2"/>
  <c r="BK316" i="2"/>
  <c r="J316" i="2"/>
  <c r="BE316" i="2" s="1"/>
  <c r="BI312" i="2"/>
  <c r="BH312" i="2"/>
  <c r="BG312" i="2"/>
  <c r="BF312" i="2"/>
  <c r="BE312" i="2"/>
  <c r="T312" i="2"/>
  <c r="R312" i="2"/>
  <c r="P312" i="2"/>
  <c r="BK312" i="2"/>
  <c r="J312" i="2"/>
  <c r="BI309" i="2"/>
  <c r="BH309" i="2"/>
  <c r="BG309" i="2"/>
  <c r="BF309" i="2"/>
  <c r="T309" i="2"/>
  <c r="R309" i="2"/>
  <c r="P309" i="2"/>
  <c r="BK309" i="2"/>
  <c r="J309" i="2"/>
  <c r="BE309" i="2" s="1"/>
  <c r="BI305" i="2"/>
  <c r="BH305" i="2"/>
  <c r="BG305" i="2"/>
  <c r="BF305" i="2"/>
  <c r="BE305" i="2"/>
  <c r="T305" i="2"/>
  <c r="R305" i="2"/>
  <c r="P305" i="2"/>
  <c r="BK305" i="2"/>
  <c r="J305" i="2"/>
  <c r="BI301" i="2"/>
  <c r="BH301" i="2"/>
  <c r="BG301" i="2"/>
  <c r="BF301" i="2"/>
  <c r="T301" i="2"/>
  <c r="R301" i="2"/>
  <c r="P301" i="2"/>
  <c r="BK301" i="2"/>
  <c r="J301" i="2"/>
  <c r="BE301" i="2" s="1"/>
  <c r="BI297" i="2"/>
  <c r="BH297" i="2"/>
  <c r="BG297" i="2"/>
  <c r="BF297" i="2"/>
  <c r="T297" i="2"/>
  <c r="R297" i="2"/>
  <c r="P297" i="2"/>
  <c r="BK297" i="2"/>
  <c r="J297" i="2"/>
  <c r="BE297" i="2" s="1"/>
  <c r="BI293" i="2"/>
  <c r="BH293" i="2"/>
  <c r="BG293" i="2"/>
  <c r="BF293" i="2"/>
  <c r="BE293" i="2"/>
  <c r="T293" i="2"/>
  <c r="R293" i="2"/>
  <c r="P293" i="2"/>
  <c r="BK293" i="2"/>
  <c r="J293" i="2"/>
  <c r="BI289" i="2"/>
  <c r="BH289" i="2"/>
  <c r="BG289" i="2"/>
  <c r="BF289" i="2"/>
  <c r="T289" i="2"/>
  <c r="R289" i="2"/>
  <c r="P289" i="2"/>
  <c r="BK289" i="2"/>
  <c r="J289" i="2"/>
  <c r="BE289" i="2" s="1"/>
  <c r="BI285" i="2"/>
  <c r="BH285" i="2"/>
  <c r="BG285" i="2"/>
  <c r="BF285" i="2"/>
  <c r="T285" i="2"/>
  <c r="R285" i="2"/>
  <c r="P285" i="2"/>
  <c r="BK285" i="2"/>
  <c r="J285" i="2"/>
  <c r="BE285" i="2" s="1"/>
  <c r="BI281" i="2"/>
  <c r="BH281" i="2"/>
  <c r="BG281" i="2"/>
  <c r="BF281" i="2"/>
  <c r="T281" i="2"/>
  <c r="R281" i="2"/>
  <c r="P281" i="2"/>
  <c r="BK281" i="2"/>
  <c r="J281" i="2"/>
  <c r="BE281" i="2" s="1"/>
  <c r="BI277" i="2"/>
  <c r="BH277" i="2"/>
  <c r="BG277" i="2"/>
  <c r="BF277" i="2"/>
  <c r="BE277" i="2"/>
  <c r="T277" i="2"/>
  <c r="R277" i="2"/>
  <c r="P277" i="2"/>
  <c r="BK277" i="2"/>
  <c r="J277" i="2"/>
  <c r="BI273" i="2"/>
  <c r="BH273" i="2"/>
  <c r="BG273" i="2"/>
  <c r="BF273" i="2"/>
  <c r="BE273" i="2"/>
  <c r="T273" i="2"/>
  <c r="R273" i="2"/>
  <c r="P273" i="2"/>
  <c r="BK273" i="2"/>
  <c r="J273" i="2"/>
  <c r="BI269" i="2"/>
  <c r="BH269" i="2"/>
  <c r="BG269" i="2"/>
  <c r="BF269" i="2"/>
  <c r="T269" i="2"/>
  <c r="R269" i="2"/>
  <c r="P269" i="2"/>
  <c r="BK269" i="2"/>
  <c r="J269" i="2"/>
  <c r="BE269" i="2" s="1"/>
  <c r="BI265" i="2"/>
  <c r="BH265" i="2"/>
  <c r="BG265" i="2"/>
  <c r="BF265" i="2"/>
  <c r="T265" i="2"/>
  <c r="R265" i="2"/>
  <c r="P265" i="2"/>
  <c r="BK265" i="2"/>
  <c r="J265" i="2"/>
  <c r="BE265" i="2" s="1"/>
  <c r="BI261" i="2"/>
  <c r="BH261" i="2"/>
  <c r="BG261" i="2"/>
  <c r="BF261" i="2"/>
  <c r="T261" i="2"/>
  <c r="R261" i="2"/>
  <c r="P261" i="2"/>
  <c r="BK261" i="2"/>
  <c r="J261" i="2"/>
  <c r="BE261" i="2" s="1"/>
  <c r="BI257" i="2"/>
  <c r="BH257" i="2"/>
  <c r="BG257" i="2"/>
  <c r="BF257" i="2"/>
  <c r="T257" i="2"/>
  <c r="R257" i="2"/>
  <c r="P257" i="2"/>
  <c r="BK257" i="2"/>
  <c r="J257" i="2"/>
  <c r="BE257" i="2" s="1"/>
  <c r="BI253" i="2"/>
  <c r="BH253" i="2"/>
  <c r="BG253" i="2"/>
  <c r="BF253" i="2"/>
  <c r="T253" i="2"/>
  <c r="R253" i="2"/>
  <c r="P253" i="2"/>
  <c r="BK253" i="2"/>
  <c r="J253" i="2"/>
  <c r="BE253" i="2" s="1"/>
  <c r="BI249" i="2"/>
  <c r="BH249" i="2"/>
  <c r="BG249" i="2"/>
  <c r="BF249" i="2"/>
  <c r="BE249" i="2"/>
  <c r="T249" i="2"/>
  <c r="R249" i="2"/>
  <c r="P249" i="2"/>
  <c r="BK249" i="2"/>
  <c r="J249" i="2"/>
  <c r="BI245" i="2"/>
  <c r="BH245" i="2"/>
  <c r="BG245" i="2"/>
  <c r="BF245" i="2"/>
  <c r="BE245" i="2"/>
  <c r="T245" i="2"/>
  <c r="R245" i="2"/>
  <c r="P245" i="2"/>
  <c r="BK245" i="2"/>
  <c r="J245" i="2"/>
  <c r="BI241" i="2"/>
  <c r="BH241" i="2"/>
  <c r="BG241" i="2"/>
  <c r="BF241" i="2"/>
  <c r="BE241" i="2"/>
  <c r="T241" i="2"/>
  <c r="R241" i="2"/>
  <c r="P241" i="2"/>
  <c r="BK241" i="2"/>
  <c r="J241" i="2"/>
  <c r="BI237" i="2"/>
  <c r="BH237" i="2"/>
  <c r="BG237" i="2"/>
  <c r="BF237" i="2"/>
  <c r="T237" i="2"/>
  <c r="R237" i="2"/>
  <c r="P237" i="2"/>
  <c r="BK237" i="2"/>
  <c r="J237" i="2"/>
  <c r="BE237" i="2" s="1"/>
  <c r="BI233" i="2"/>
  <c r="BH233" i="2"/>
  <c r="BG233" i="2"/>
  <c r="BF233" i="2"/>
  <c r="T233" i="2"/>
  <c r="T232" i="2" s="1"/>
  <c r="R233" i="2"/>
  <c r="P233" i="2"/>
  <c r="BK233" i="2"/>
  <c r="J233" i="2"/>
  <c r="BE233" i="2" s="1"/>
  <c r="BI228" i="2"/>
  <c r="BH228" i="2"/>
  <c r="BG228" i="2"/>
  <c r="BF228" i="2"/>
  <c r="BE228" i="2"/>
  <c r="T228" i="2"/>
  <c r="R228" i="2"/>
  <c r="P228" i="2"/>
  <c r="BK228" i="2"/>
  <c r="J228" i="2"/>
  <c r="BI224" i="2"/>
  <c r="BH224" i="2"/>
  <c r="BG224" i="2"/>
  <c r="BF224" i="2"/>
  <c r="T224" i="2"/>
  <c r="R224" i="2"/>
  <c r="P224" i="2"/>
  <c r="BK224" i="2"/>
  <c r="J224" i="2"/>
  <c r="BE224" i="2" s="1"/>
  <c r="BI220" i="2"/>
  <c r="BH220" i="2"/>
  <c r="BG220" i="2"/>
  <c r="BF220" i="2"/>
  <c r="T220" i="2"/>
  <c r="R220" i="2"/>
  <c r="P220" i="2"/>
  <c r="BK220" i="2"/>
  <c r="J220" i="2"/>
  <c r="BE220" i="2" s="1"/>
  <c r="BI216" i="2"/>
  <c r="BH216" i="2"/>
  <c r="BG216" i="2"/>
  <c r="BF216" i="2"/>
  <c r="BE216" i="2"/>
  <c r="T216" i="2"/>
  <c r="R216" i="2"/>
  <c r="P216" i="2"/>
  <c r="BK216" i="2"/>
  <c r="J216" i="2"/>
  <c r="BI203" i="2"/>
  <c r="BH203" i="2"/>
  <c r="BG203" i="2"/>
  <c r="BF203" i="2"/>
  <c r="T203" i="2"/>
  <c r="R203" i="2"/>
  <c r="P203" i="2"/>
  <c r="BK203" i="2"/>
  <c r="J203" i="2"/>
  <c r="BE203" i="2" s="1"/>
  <c r="BI197" i="2"/>
  <c r="BH197" i="2"/>
  <c r="BG197" i="2"/>
  <c r="BF197" i="2"/>
  <c r="T197" i="2"/>
  <c r="R197" i="2"/>
  <c r="P197" i="2"/>
  <c r="BK197" i="2"/>
  <c r="J197" i="2"/>
  <c r="BE197" i="2" s="1"/>
  <c r="BI190" i="2"/>
  <c r="BH190" i="2"/>
  <c r="BG190" i="2"/>
  <c r="BF190" i="2"/>
  <c r="T190" i="2"/>
  <c r="R190" i="2"/>
  <c r="P190" i="2"/>
  <c r="BK190" i="2"/>
  <c r="J190" i="2"/>
  <c r="BE190" i="2" s="1"/>
  <c r="BI183" i="2"/>
  <c r="BH183" i="2"/>
  <c r="BG183" i="2"/>
  <c r="BF183" i="2"/>
  <c r="T183" i="2"/>
  <c r="R183" i="2"/>
  <c r="P183" i="2"/>
  <c r="BK183" i="2"/>
  <c r="J183" i="2"/>
  <c r="BE183" i="2" s="1"/>
  <c r="BI166" i="2"/>
  <c r="BH166" i="2"/>
  <c r="BG166" i="2"/>
  <c r="BF166" i="2"/>
  <c r="BE166" i="2"/>
  <c r="T166" i="2"/>
  <c r="R166" i="2"/>
  <c r="P166" i="2"/>
  <c r="BK166" i="2"/>
  <c r="J166" i="2"/>
  <c r="BI149" i="2"/>
  <c r="BH149" i="2"/>
  <c r="BG149" i="2"/>
  <c r="BF149" i="2"/>
  <c r="T149" i="2"/>
  <c r="R149" i="2"/>
  <c r="P149" i="2"/>
  <c r="BK149" i="2"/>
  <c r="J149" i="2"/>
  <c r="BE149" i="2" s="1"/>
  <c r="BI140" i="2"/>
  <c r="BH140" i="2"/>
  <c r="BG140" i="2"/>
  <c r="BF140" i="2"/>
  <c r="T140" i="2"/>
  <c r="R140" i="2"/>
  <c r="P140" i="2"/>
  <c r="BK140" i="2"/>
  <c r="J140" i="2"/>
  <c r="BE140" i="2" s="1"/>
  <c r="BI136" i="2"/>
  <c r="BH136" i="2"/>
  <c r="BG136" i="2"/>
  <c r="BF136" i="2"/>
  <c r="BE136" i="2"/>
  <c r="T136" i="2"/>
  <c r="R136" i="2"/>
  <c r="P136" i="2"/>
  <c r="BK136" i="2"/>
  <c r="J136" i="2"/>
  <c r="BI132" i="2"/>
  <c r="BH132" i="2"/>
  <c r="BG132" i="2"/>
  <c r="BF132" i="2"/>
  <c r="T132" i="2"/>
  <c r="T131" i="2" s="1"/>
  <c r="R132" i="2"/>
  <c r="R131" i="2" s="1"/>
  <c r="P132" i="2"/>
  <c r="BK132" i="2"/>
  <c r="J132" i="2"/>
  <c r="BE132" i="2" s="1"/>
  <c r="BI127" i="2"/>
  <c r="BH127" i="2"/>
  <c r="BG127" i="2"/>
  <c r="BF127" i="2"/>
  <c r="T127" i="2"/>
  <c r="T126" i="2" s="1"/>
  <c r="R127" i="2"/>
  <c r="R126" i="2" s="1"/>
  <c r="P127" i="2"/>
  <c r="P126" i="2" s="1"/>
  <c r="BK127" i="2"/>
  <c r="BK126" i="2" s="1"/>
  <c r="J126" i="2" s="1"/>
  <c r="J55" i="2" s="1"/>
  <c r="J127" i="2"/>
  <c r="BE127" i="2" s="1"/>
  <c r="BI122" i="2"/>
  <c r="BH122" i="2"/>
  <c r="BG122" i="2"/>
  <c r="BF122" i="2"/>
  <c r="T122" i="2"/>
  <c r="R122" i="2"/>
  <c r="P122" i="2"/>
  <c r="BK122" i="2"/>
  <c r="J122" i="2"/>
  <c r="BE122" i="2" s="1"/>
  <c r="BI118" i="2"/>
  <c r="BH118" i="2"/>
  <c r="BG118" i="2"/>
  <c r="BF118" i="2"/>
  <c r="BE118" i="2"/>
  <c r="T118" i="2"/>
  <c r="R118" i="2"/>
  <c r="P118" i="2"/>
  <c r="BK118" i="2"/>
  <c r="J118" i="2"/>
  <c r="BI114" i="2"/>
  <c r="BH114" i="2"/>
  <c r="BG114" i="2"/>
  <c r="BF114" i="2"/>
  <c r="T114" i="2"/>
  <c r="R114" i="2"/>
  <c r="P114" i="2"/>
  <c r="BK114" i="2"/>
  <c r="J114" i="2"/>
  <c r="BE114" i="2" s="1"/>
  <c r="BI110" i="2"/>
  <c r="BH110" i="2"/>
  <c r="F31" i="2" s="1"/>
  <c r="BC52" i="1" s="1"/>
  <c r="BC51" i="1" s="1"/>
  <c r="BG110" i="2"/>
  <c r="BF110" i="2"/>
  <c r="T110" i="2"/>
  <c r="R110" i="2"/>
  <c r="P110" i="2"/>
  <c r="BK110" i="2"/>
  <c r="J110" i="2"/>
  <c r="BE110" i="2" s="1"/>
  <c r="BI106" i="2"/>
  <c r="BH106" i="2"/>
  <c r="BG106" i="2"/>
  <c r="BF106" i="2"/>
  <c r="BE106" i="2"/>
  <c r="T106" i="2"/>
  <c r="R106" i="2"/>
  <c r="P106" i="2"/>
  <c r="BK106" i="2"/>
  <c r="J106" i="2"/>
  <c r="BI102" i="2"/>
  <c r="BH102" i="2"/>
  <c r="BG102" i="2"/>
  <c r="BF102" i="2"/>
  <c r="T102" i="2"/>
  <c r="T101" i="2" s="1"/>
  <c r="R102" i="2"/>
  <c r="R101" i="2" s="1"/>
  <c r="P102" i="2"/>
  <c r="BK102" i="2"/>
  <c r="J102" i="2"/>
  <c r="BE102" i="2" s="1"/>
  <c r="J95" i="2"/>
  <c r="F93" i="2"/>
  <c r="E91" i="2"/>
  <c r="F47" i="2"/>
  <c r="F45" i="2"/>
  <c r="E43" i="2"/>
  <c r="J19" i="2"/>
  <c r="E19" i="2"/>
  <c r="J47" i="2" s="1"/>
  <c r="J18" i="2"/>
  <c r="J16" i="2"/>
  <c r="E16" i="2"/>
  <c r="F96" i="2" s="1"/>
  <c r="J15" i="2"/>
  <c r="J13" i="2"/>
  <c r="E13" i="2"/>
  <c r="F95" i="2" s="1"/>
  <c r="J12" i="2"/>
  <c r="J93" i="2"/>
  <c r="AS51" i="1"/>
  <c r="L47" i="1"/>
  <c r="AM46" i="1"/>
  <c r="L46" i="1"/>
  <c r="AM44" i="1"/>
  <c r="L44" i="1"/>
  <c r="L42" i="1"/>
  <c r="L41" i="1"/>
  <c r="T406" i="2" l="1"/>
  <c r="F32" i="2"/>
  <c r="BD52" i="1" s="1"/>
  <c r="BD51" i="1" s="1"/>
  <c r="W30" i="1" s="1"/>
  <c r="BK131" i="2"/>
  <c r="J131" i="2" s="1"/>
  <c r="J56" i="2" s="1"/>
  <c r="BK232" i="2"/>
  <c r="J232" i="2" s="1"/>
  <c r="J57" i="2" s="1"/>
  <c r="P347" i="2"/>
  <c r="BK367" i="2"/>
  <c r="BK366" i="2" s="1"/>
  <c r="J366" i="2" s="1"/>
  <c r="J60" i="2" s="1"/>
  <c r="T367" i="2"/>
  <c r="T386" i="2"/>
  <c r="T366" i="2" s="1"/>
  <c r="P397" i="2"/>
  <c r="BK406" i="2"/>
  <c r="J406" i="2" s="1"/>
  <c r="J64" i="2" s="1"/>
  <c r="P444" i="2"/>
  <c r="R456" i="2"/>
  <c r="P498" i="2"/>
  <c r="T515" i="2"/>
  <c r="P550" i="2"/>
  <c r="R596" i="2"/>
  <c r="R642" i="2"/>
  <c r="R641" i="2" s="1"/>
  <c r="F30" i="2"/>
  <c r="BB52" i="1" s="1"/>
  <c r="BB51" i="1" s="1"/>
  <c r="BK101" i="2"/>
  <c r="P131" i="2"/>
  <c r="P100" i="2" s="1"/>
  <c r="P232" i="2"/>
  <c r="R347" i="2"/>
  <c r="P406" i="2"/>
  <c r="BK444" i="2"/>
  <c r="J444" i="2" s="1"/>
  <c r="J68" i="2" s="1"/>
  <c r="BK456" i="2"/>
  <c r="J456" i="2" s="1"/>
  <c r="J69" i="2" s="1"/>
  <c r="T456" i="2"/>
  <c r="R498" i="2"/>
  <c r="BK515" i="2"/>
  <c r="J515" i="2" s="1"/>
  <c r="J72" i="2" s="1"/>
  <c r="R550" i="2"/>
  <c r="R646" i="2"/>
  <c r="BK397" i="2"/>
  <c r="J397" i="2" s="1"/>
  <c r="J63" i="2" s="1"/>
  <c r="J45" i="2"/>
  <c r="P101" i="2"/>
  <c r="F29" i="2"/>
  <c r="BA52" i="1" s="1"/>
  <c r="BA51" i="1" s="1"/>
  <c r="J29" i="2"/>
  <c r="AW52" i="1" s="1"/>
  <c r="R232" i="2"/>
  <c r="R100" i="2" s="1"/>
  <c r="T347" i="2"/>
  <c r="P386" i="2"/>
  <c r="P366" i="2" s="1"/>
  <c r="P425" i="2"/>
  <c r="R444" i="2"/>
  <c r="R366" i="2" s="1"/>
  <c r="T498" i="2"/>
  <c r="P515" i="2"/>
  <c r="T550" i="2"/>
  <c r="P642" i="2"/>
  <c r="P641" i="2" s="1"/>
  <c r="T646" i="2"/>
  <c r="AX51" i="1"/>
  <c r="W28" i="1"/>
  <c r="J367" i="2"/>
  <c r="J61" i="2" s="1"/>
  <c r="P646" i="2"/>
  <c r="J101" i="2"/>
  <c r="J54" i="2" s="1"/>
  <c r="AY51" i="1"/>
  <c r="W29" i="1"/>
  <c r="J28" i="2"/>
  <c r="AV52" i="1" s="1"/>
  <c r="AT52" i="1" s="1"/>
  <c r="W27" i="1"/>
  <c r="AW51" i="1"/>
  <c r="AK27" i="1" s="1"/>
  <c r="T100" i="2"/>
  <c r="BK646" i="2"/>
  <c r="J646" i="2" s="1"/>
  <c r="J77" i="2" s="1"/>
  <c r="J647" i="2"/>
  <c r="J78" i="2" s="1"/>
  <c r="J642" i="2"/>
  <c r="J76" i="2" s="1"/>
  <c r="F48" i="2"/>
  <c r="F28" i="2"/>
  <c r="AZ52" i="1" s="1"/>
  <c r="AZ51" i="1" s="1"/>
  <c r="BK100" i="2" l="1"/>
  <c r="W26" i="1"/>
  <c r="AV51" i="1"/>
  <c r="R99" i="2"/>
  <c r="BK99" i="2"/>
  <c r="J99" i="2" s="1"/>
  <c r="J100" i="2"/>
  <c r="J53" i="2" s="1"/>
  <c r="T99" i="2"/>
  <c r="P99" i="2"/>
  <c r="AU52" i="1" s="1"/>
  <c r="AU51" i="1" s="1"/>
  <c r="J52" i="2" l="1"/>
  <c r="J25" i="2"/>
  <c r="AT51" i="1"/>
  <c r="AK26" i="1"/>
  <c r="AG52" i="1" l="1"/>
  <c r="J34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<sst xmlns="http://schemas.openxmlformats.org/spreadsheetml/2006/main" count="6632" uniqueCount="1186">
  <si>
    <t>Export VZ</t>
  </si>
  <si>
    <t>List obsahuje:</t>
  </si>
  <si>
    <t>3.0</t>
  </si>
  <si>
    <t/>
  </si>
  <si>
    <t>False</t>
  </si>
  <si>
    <t>{3636935a-6dd8-4e7c-bc95-fcb12c4e0829}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</si>
  <si>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</si>
  <si>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</si>
  <si>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</si>
  <si>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</si>
  <si>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</si>
  <si>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</si>
  <si>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</si>
  <si>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</si>
  <si>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</si>
  <si>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MUKRNOV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</si>
  <si>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</si>
  <si>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</si>
  <si>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radnice 3.NP</t>
  </si>
  <si>
    <t>KSO:</t>
  </si>
  <si>
    <t>CC-CZ:</t>
  </si>
  <si>
    <t>Místo:</t>
  </si>
  <si>
    <t xml:space="preserve"> </t>
  </si>
  <si>
    <t>Datum:</t>
  </si>
  <si>
    <t>Zadavatel:</t>
  </si>
  <si>
    <t>IČ:</t>
  </si>
  <si>
    <t>0,1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</si>
  <si>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</si>
  <si>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</si>
  <si>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</si>
  <si>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</si>
  <si>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</si>
  <si>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</si>
  <si>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</si>
  <si>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</si>
  <si>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</si>
  <si>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</si>
  <si>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</si>
  <si>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</si>
  <si>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</si>
  <si>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</si>
  <si>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</si>
  <si>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</si>
  <si>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</si>
  <si>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</si>
  <si>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</si>
  <si>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</si>
  <si>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</si>
  <si>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</si>
  <si>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</si>
  <si>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</si>
  <si>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</si>
  <si>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</si>
  <si>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</si>
  <si>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</si>
  <si>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</si>
  <si>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</si>
  <si>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</si>
  <si>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</si>
  <si>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</si>
  <si>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</si>
  <si>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</si>
  <si>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</si>
  <si>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</si>
  <si>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</si>
  <si>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</si>
  <si>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</si>
  <si>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</si>
  <si>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</si>
  <si>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</si>
  <si>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</si>
  <si>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1</t>
  </si>
  <si>
    <t>###NOINSERT###</t>
  </si>
  <si>
    <t>Zpět na list: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</si>
  <si>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</si>
  <si>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</si>
  <si>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</si>
  <si>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</si>
  <si>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</si>
  <si>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</si>
  <si>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</si>
  <si>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</si>
  <si>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</si>
  <si>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</si>
  <si>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</si>
  <si>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</si>
  <si>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</si>
  <si>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</si>
  <si>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</si>
  <si>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</si>
  <si>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</si>
  <si>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</si>
  <si>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</si>
  <si>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</si>
  <si>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</si>
  <si>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</si>
  <si>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</si>
  <si>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</si>
  <si>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</si>
  <si>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</si>
  <si>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</si>
  <si>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</si>
  <si>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</si>
  <si>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</si>
  <si>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</si>
  <si>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</si>
  <si>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</si>
  <si>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</si>
  <si>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</si>
  <si>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</si>
  <si>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</si>
  <si>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</si>
  <si>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</si>
  <si>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</si>
  <si>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</si>
  <si>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</si>
  <si>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</si>
  <si>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</si>
  <si>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</si>
  <si>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</si>
  <si>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</si>
  <si>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</si>
  <si>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</si>
  <si>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</si>
  <si>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</si>
  <si>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</si>
  <si>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</si>
  <si>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</si>
  <si>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</si>
  <si>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</si>
  <si>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</si>
  <si>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cihlami pálenými na maltu cementovou</t>
  </si>
  <si>
    <t>m3</t>
  </si>
  <si>
    <t>CS ÚRS 2014 01</t>
  </si>
  <si>
    <t>4</t>
  </si>
  <si>
    <t>-693703315</t>
  </si>
  <si>
    <t>VV</t>
  </si>
  <si>
    <t>0,2*1,3*0,5*2*0,7</t>
  </si>
  <si>
    <t>otvory mezi m.č. 310 a 312 a mezi 308 a 309</t>
  </si>
  <si>
    <t>Součet</t>
  </si>
  <si>
    <t>317944321</t>
  </si>
  <si>
    <t>Válcované nosníky dodatečně osazované do připravených otvorů bez zazdění hlav do č. 12</t>
  </si>
  <si>
    <t>t</t>
  </si>
  <si>
    <t>-802344491</t>
  </si>
  <si>
    <t>1,3*6*11,1*0,001*1,08</t>
  </si>
  <si>
    <t>otvory mezi m.č. 310 a 312 a mezi 308 a 309- 3x I120 do otvoru</t>
  </si>
  <si>
    <t>317944323</t>
  </si>
  <si>
    <t>Válcované nosníky dodatečně osazované do připravených otvorů bez zazdění hlav č. 14 až 22</t>
  </si>
  <si>
    <t>-1623890683</t>
  </si>
  <si>
    <t>6,2*4*24,7*0,001*1,08</t>
  </si>
  <si>
    <t>m.č 310 pod registry 4x HEA 140 d. 6200 mm</t>
  </si>
  <si>
    <t>331941001</t>
  </si>
  <si>
    <t>Nosné nebo spojovací svary sloupů při montáži dílců v ocelových doplňkových konstrukcích kromě betonářské oceli, tloušťky svaru do 10 mm</t>
  </si>
  <si>
    <t>m</t>
  </si>
  <si>
    <t>CS ÚRS 2010 01</t>
  </si>
  <si>
    <t>-454699810</t>
  </si>
  <si>
    <t>6,28*4*0,25</t>
  </si>
  <si>
    <t>svařenec 2xHEA 140 -25% délky  styku nosníků</t>
  </si>
  <si>
    <t>5</t>
  </si>
  <si>
    <t>346244381</t>
  </si>
  <si>
    <t>Plentování ocelových válcovaných nosníků jednostranné cihlami na maltu, výška stojiny do 200 mm</t>
  </si>
  <si>
    <t>m2</t>
  </si>
  <si>
    <t>-786655787</t>
  </si>
  <si>
    <t>1,3*0,2*4+1*0,5+1*0,35</t>
  </si>
  <si>
    <t>otvory mezi m.č. 308 a 309 a mezi 310 a 312</t>
  </si>
  <si>
    <t>6</t>
  </si>
  <si>
    <t>349231811</t>
  </si>
  <si>
    <t>Přizdívka z cihel ostění s ozubem ve vybouraných otvorech, s vysekáním kapes pro zavázaní přes 80 do 150 mm</t>
  </si>
  <si>
    <t>-950619588</t>
  </si>
  <si>
    <t>3,57</t>
  </si>
  <si>
    <t>ostění pro otvory mezi m.č. 308 a 309 a mezi 310 a 312 viz pol. 967031743</t>
  </si>
  <si>
    <t>Vodorovné konstrukce</t>
  </si>
  <si>
    <t>7</t>
  </si>
  <si>
    <t>413232211</t>
  </si>
  <si>
    <t>Zazdívka zhlaví stropních trámů nebo válcovaných nosníků pálenými cihlami válcovaných nosníků, výšky do 150 mm</t>
  </si>
  <si>
    <t>kus</t>
  </si>
  <si>
    <t>-1090591155</t>
  </si>
  <si>
    <t>8</t>
  </si>
  <si>
    <t>HEA 140 4 ks-obě strany</t>
  </si>
  <si>
    <t>Úpravy povrchů, podlahy a osazování výplní</t>
  </si>
  <si>
    <t>611135101</t>
  </si>
  <si>
    <t>Hrubá výplň rýh maltou jakékoli šířky rýhy ve stropech</t>
  </si>
  <si>
    <t>1507675147</t>
  </si>
  <si>
    <t>5,45*0,2</t>
  </si>
  <si>
    <t>po vybourané příčce v míst. č. 313</t>
  </si>
  <si>
    <t>9</t>
  </si>
  <si>
    <t>611335223</t>
  </si>
  <si>
    <t>Cementová omítka jednotlivých malých ploch štuková na stropech, plochy jednotlivě přes 0,25 do 1 m2</t>
  </si>
  <si>
    <t>-927773551</t>
  </si>
  <si>
    <t>přeštukování po vybourané příčce mezi m.č. 312 a 313</t>
  </si>
  <si>
    <t>10</t>
  </si>
  <si>
    <t>612131121</t>
  </si>
  <si>
    <t>Podkladní a spojovací vrstva vnitřních omítaných ploch penetrace akrylát-silikonová nanášená ručně stěn</t>
  </si>
  <si>
    <t>-1217832647</t>
  </si>
  <si>
    <t>445,507</t>
  </si>
  <si>
    <t>viz pol. 612321141</t>
  </si>
  <si>
    <t>11</t>
  </si>
  <si>
    <t>612135101</t>
  </si>
  <si>
    <t>Hrubá výplň rýh maltou jakékoli šířky rýhy ve stěnách</t>
  </si>
  <si>
    <t>171469021</t>
  </si>
  <si>
    <t>4,15*0,2*2</t>
  </si>
  <si>
    <t xml:space="preserve">po vybourané příčče v míst. č. 313 </t>
  </si>
  <si>
    <t>120*0,05</t>
  </si>
  <si>
    <t>drážky pro elektro 30 mm pol. 18 KT SP</t>
  </si>
  <si>
    <t>50*0,09</t>
  </si>
  <si>
    <t>drážky pro elektro 70 mm pol. 19 KT SP</t>
  </si>
  <si>
    <t>22*0,17</t>
  </si>
  <si>
    <t>drážky pro elektro 150 mm pol. 20 KT SP</t>
  </si>
  <si>
    <t>25*0,05</t>
  </si>
  <si>
    <t xml:space="preserve">drážky elektro  30 mm pol. 13 KT SLP </t>
  </si>
  <si>
    <t>10*0,17</t>
  </si>
  <si>
    <t>drážky elektro 150 mm pol. 14 KT SLP</t>
  </si>
  <si>
    <t>Mezisoučet</t>
  </si>
  <si>
    <t>3,5*0,2</t>
  </si>
  <si>
    <t>drážka pro napojení vodovod a odpad potrubí v 2.NP</t>
  </si>
  <si>
    <t>12</t>
  </si>
  <si>
    <t>612321141</t>
  </si>
  <si>
    <t>Omítka vápenocementová vnitřních ploch nanášená ručně dvouvrstvá, tloušťky jádrové omítky do 10 mm štuková svislých konstrukcí stěn</t>
  </si>
  <si>
    <t>1051111567</t>
  </si>
  <si>
    <t>5,78*5,8*2+9,58*5,8*2</t>
  </si>
  <si>
    <t>přeštukování stěn m.č.310 po odebrání obkladů stěn</t>
  </si>
  <si>
    <t>-1*2,1-1,5*3,38*3-1,3*2,7*2</t>
  </si>
  <si>
    <t>odpočet otvorů m.č.310</t>
  </si>
  <si>
    <t>4,66*4,18*2+5,46*4,18*2-0,8*2-1,3*1,7-1*2,1-1,35*2,35</t>
  </si>
  <si>
    <t>místnost č. 308</t>
  </si>
  <si>
    <t>5,48*4,16*2+6,7*4,16*2-1*2,1-1,3*2,7*2-1,35*2,35*2</t>
  </si>
  <si>
    <t>místnost č. 309</t>
  </si>
  <si>
    <t>5,9*4,15*2+4,45*4,15*1-1,3*2,7-1,15*2,4*2</t>
  </si>
  <si>
    <t>místnost č. 313</t>
  </si>
  <si>
    <t>3,55*4,15*2+5,45*4,15*1-1*2,1-1,3*2,7-1,15*2,4*2</t>
  </si>
  <si>
    <t>místnost č. 312</t>
  </si>
  <si>
    <t>30,906</t>
  </si>
  <si>
    <t>místnost č. 356</t>
  </si>
  <si>
    <t>13</t>
  </si>
  <si>
    <t>612325301</t>
  </si>
  <si>
    <t>Vápenocementová nebo vápenná omítka ostění nebo nadpraží hladká</t>
  </si>
  <si>
    <t>-1569643908</t>
  </si>
  <si>
    <t>výměra viz  pol 967031743</t>
  </si>
  <si>
    <t>2,53*0,35*2+1,53*0,35</t>
  </si>
  <si>
    <t>oprava ostění u vybouraných dveří m.č. 356</t>
  </si>
  <si>
    <t>14</t>
  </si>
  <si>
    <t>612335223</t>
  </si>
  <si>
    <t>Cementová omítka jednotlivých malých ploch štuková na stěnách, plochy jednotlivě přes 0,25 do 1 m2</t>
  </si>
  <si>
    <t>-914612471</t>
  </si>
  <si>
    <t xml:space="preserve"> v 2. NP po napojení vodovod a odpad potrubí</t>
  </si>
  <si>
    <t>oprava po vybourané mříži vstup do m.č. 356</t>
  </si>
  <si>
    <t>619991011</t>
  </si>
  <si>
    <t>Zakrytí vnitřních ploch před znečištěním včetně pozdějšího odkrytí konstrukcí a prvků obalením fólií a přelepením páskou</t>
  </si>
  <si>
    <t>202705064</t>
  </si>
  <si>
    <t>1,15*2,4*4+1,5*3,38*4+1,35*2,35*3+1,5*2,1+0,9*2,1</t>
  </si>
  <si>
    <t>zakrytí oken</t>
  </si>
  <si>
    <t>1,3*2,7*7+0,8*2</t>
  </si>
  <si>
    <t>zakrytí dveří</t>
  </si>
  <si>
    <t>16</t>
  </si>
  <si>
    <t>631312141</t>
  </si>
  <si>
    <t>Doplnění dosavadních mazanin prostým betonem s dodáním hmot, bez potěru, plochy jednotlivě rýh v dosavadních mazaninách</t>
  </si>
  <si>
    <t>1535008607</t>
  </si>
  <si>
    <t>24,84*0,2</t>
  </si>
  <si>
    <t xml:space="preserve">mazanina  nad kabelový kanál </t>
  </si>
  <si>
    <t>-0,35*0,048*46-0,35*0,1*46</t>
  </si>
  <si>
    <t>odpočet kubatura kabel. kanálu 46 m viz pol č.3 elektro KT SP+ odpočet EPS pod kanál</t>
  </si>
  <si>
    <t>5,78*1,5*0,05+1,25*4,51*0,05</t>
  </si>
  <si>
    <t>mazanina 5 cm pod   přemístěné registry+ doplnění po přemístění registrů v m.č.308</t>
  </si>
  <si>
    <t>0,5*1*0,1+0,35*1*0,1</t>
  </si>
  <si>
    <t>po vybouraných otvorech mezi m.č. 308 a 309 a 310 a 312</t>
  </si>
  <si>
    <t>1,77*0,1</t>
  </si>
  <si>
    <t>pod lístkovnice v m.č. 310 a 312</t>
  </si>
  <si>
    <t>17</t>
  </si>
  <si>
    <t>631319171</t>
  </si>
  <si>
    <t>Příplatek k cenám mazanin za stržení povrchu spodní vrstvy mazaniny latí před vložením výztuže nebo pletiva pro tl. obou vrstev mazaniny přes 50 do 80 mm</t>
  </si>
  <si>
    <t>756270083</t>
  </si>
  <si>
    <t>0,715</t>
  </si>
  <si>
    <t>mazanina pod registry</t>
  </si>
  <si>
    <t>18</t>
  </si>
  <si>
    <t>631319175</t>
  </si>
  <si>
    <t>Příplatek k cenám mazanin za stržení povrchu spodní vrstvy mazaniny latí před vložením výztuže nebo pletiva pro tl. obou vrstev mazaniny přes 120 do 240 mm</t>
  </si>
  <si>
    <t>-2089258330</t>
  </si>
  <si>
    <t>3,562-0,715</t>
  </si>
  <si>
    <t>maznina nad kabelovým kanálem a  pod lístkovnici</t>
  </si>
  <si>
    <t>19</t>
  </si>
  <si>
    <t>631362021</t>
  </si>
  <si>
    <t>Výztuž mazanin ze svařovaných sítí z drátů typu KARI</t>
  </si>
  <si>
    <t>1325769682</t>
  </si>
  <si>
    <t>34,56*4,44*0,001*1,1+1,25*4,51*4,44*0,001*1,1</t>
  </si>
  <si>
    <t>výztuž v doplnění kabelového kanálu  a ploch pod registry a lístkovnicí kari síť 100/100/6</t>
  </si>
  <si>
    <t>20</t>
  </si>
  <si>
    <t>632481213</t>
  </si>
  <si>
    <t>Separační vrstva k oddělení podlahových vrstev z polyetylénové fólie</t>
  </si>
  <si>
    <t>-578768130</t>
  </si>
  <si>
    <t>34,56*1,2+1,25*4,51*1,2</t>
  </si>
  <si>
    <t>pod beton doplnění rýh v podlahách pro kanál, registry a lístkovnice</t>
  </si>
  <si>
    <t>Ostatní konstrukce a práce, bourání</t>
  </si>
  <si>
    <t>941211112</t>
  </si>
  <si>
    <t>Montáž lešení řadového rámového lehkého pracovního s podlahami s provozním zatížením tř. 3 do 200 kg/m2 šířky tř. SW06 přes 0,6 do 0,9 m, výšky přes 10 do 25 m</t>
  </si>
  <si>
    <t>-1801020982</t>
  </si>
  <si>
    <t>2*12</t>
  </si>
  <si>
    <t>pro umístění shozu a plošiny</t>
  </si>
  <si>
    <t>22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</si>
  <si>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</si>
  <si>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</si>
  <si>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-1682263748</t>
  </si>
  <si>
    <t>24*20</t>
  </si>
  <si>
    <t>20 dní</t>
  </si>
  <si>
    <t>23</t>
  </si>
  <si>
    <t>941211812</t>
  </si>
  <si>
    <t>Demontáž lešení řadového rámového lehkého pracovního s provozním zatížením tř. 3 do 200 kg/m2 šířky tř. SW06 přes 0,6 do 0,9 m, výšky přes 10 do 25 m</t>
  </si>
  <si>
    <t>-1230286688</t>
  </si>
  <si>
    <t>24</t>
  </si>
  <si>
    <t>dtto montáž</t>
  </si>
  <si>
    <t>944511111</t>
  </si>
  <si>
    <t>Montáž ochranné sítě zavěšené na konstrukci lešení z textilie z umělých vláken</t>
  </si>
  <si>
    <t>128763466</t>
  </si>
  <si>
    <t>24+0,9*12*2</t>
  </si>
  <si>
    <t>na venkovní lešení</t>
  </si>
  <si>
    <t>25</t>
  </si>
  <si>
    <t>944511211</t>
  </si>
  <si>
    <t>Montáž ochranné sítě Příplatek za první a každý další den použití sítě k ceně -1111</t>
  </si>
  <si>
    <t>-1404528324</t>
  </si>
  <si>
    <t>45,6*20</t>
  </si>
  <si>
    <t>26</t>
  </si>
  <si>
    <t>944511811</t>
  </si>
  <si>
    <t>Demontáž ochranné sítě zavěšené na konstrukci lešení z textilie z umělých vláken</t>
  </si>
  <si>
    <t>-393537861</t>
  </si>
  <si>
    <t>45,6</t>
  </si>
  <si>
    <t>27</t>
  </si>
  <si>
    <t>945231111</t>
  </si>
  <si>
    <t>Závěsná klec (pohyblivá pracovní plošina - lávka) se zdvihem elektrickým výšky do 50 m délky do 1,20 m</t>
  </si>
  <si>
    <t>den</t>
  </si>
  <si>
    <t>-1258316611</t>
  </si>
  <si>
    <t>pro dopravu stavebních materiálů</t>
  </si>
  <si>
    <t>28</t>
  </si>
  <si>
    <t>946111114</t>
  </si>
  <si>
    <t>Montáž pojízdných věží trubkových nebo dílcových s maximálním zatížením podlahy do 200 kg/m2 šířky od 0,6 do 0,9 m, délky do 3,2 m, výšky přes 3,5 m do 4,5 m</t>
  </si>
  <si>
    <t>-782441349</t>
  </si>
  <si>
    <t>pro místnost č. 310</t>
  </si>
  <si>
    <t>29</t>
  </si>
  <si>
    <t>946111214</t>
  </si>
  <si>
    <t>Montáž pojízdných věží trubkových nebo dílcových s maximálním zatížením podlahy do 200 kg/m2 Příplatek za první a každý další den použití pojízdného lešení k ceně -1114</t>
  </si>
  <si>
    <t>-1121929889</t>
  </si>
  <si>
    <t>40</t>
  </si>
  <si>
    <t>40 dní</t>
  </si>
  <si>
    <t>30</t>
  </si>
  <si>
    <t>946111814</t>
  </si>
  <si>
    <t>Demontáž pojízdných věží trubkových nebo dílcových s maximálním zatížením podlahy do 200 kg/m2 šířky od 0,6 do 0,9 m, délky do 3,2 m, výšky přes 3,5 m do 4,5 m</t>
  </si>
  <si>
    <t>-1748314065</t>
  </si>
  <si>
    <t>31</t>
  </si>
  <si>
    <t>949101112</t>
  </si>
  <si>
    <t>Lešení pomocné pracovní pro objekty pozemních staveb pro zatížení do 150 kg/m2, o výšce lešeňové podlahy přes 1,9 do 3,5 m</t>
  </si>
  <si>
    <t>-356592359</t>
  </si>
  <si>
    <t>24,64+37,15+20,33+31,12+4,09</t>
  </si>
  <si>
    <t>pro místnosti mimo m.č. 310</t>
  </si>
  <si>
    <t>32</t>
  </si>
  <si>
    <t>952901114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</si>
  <si>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přes 4 m</t>
  </si>
  <si>
    <t>-1340221113</t>
  </si>
  <si>
    <t>24,64+37,15+56,35+20,33+31,12+4,09</t>
  </si>
  <si>
    <t>plocha m.č. 308, 309, 310, 312 , 313 a 356</t>
  </si>
  <si>
    <t>33</t>
  </si>
  <si>
    <t>962031133</t>
  </si>
  <si>
    <t>Bourání příček z cihel, tvárnic nebo příčkovek z cihel pálených, plných nebo dutých na maltu vápennou nebo vápenocementovou, tl. do 150 mm</t>
  </si>
  <si>
    <t>643568328</t>
  </si>
  <si>
    <t>5,45*4,15-1,3*2*2</t>
  </si>
  <si>
    <t>příčka s otvory v míst. č. 313</t>
  </si>
  <si>
    <t>34</t>
  </si>
  <si>
    <t>962032241</t>
  </si>
  <si>
    <t>Bourání zdiva nadzákladového z cihel nebo tvárnic z cihel pálených nebo vápenopískových, na maltu cementovou, objemu přes 1 m3</t>
  </si>
  <si>
    <t>-1760046530</t>
  </si>
  <si>
    <t>1,0*2,1*0,5+1,0*2,1*0,35</t>
  </si>
  <si>
    <t>pro dveře mezi m.č. 308 a 308 a 310 a 312</t>
  </si>
  <si>
    <t>35</t>
  </si>
  <si>
    <t>965082933</t>
  </si>
  <si>
    <t>Odstranění násypu pod podlahami nebo ochranného násypu na střechách tl. do 200 mm, plochy přes 2 m2</t>
  </si>
  <si>
    <t>-975187507</t>
  </si>
  <si>
    <t>4,96+1,59</t>
  </si>
  <si>
    <t>kubatura převzata z výkresu Půdorys 3NP</t>
  </si>
  <si>
    <t>36</t>
  </si>
  <si>
    <t>952902611</t>
  </si>
  <si>
    <t>Čištění budov při provádění oprav a udržovacích prací vysátím prachu z ostatních ploch</t>
  </si>
  <si>
    <t>-2129147711</t>
  </si>
  <si>
    <t>24,84+7,95</t>
  </si>
  <si>
    <t>vysátí prachu po vybraném násypu</t>
  </si>
  <si>
    <t>37</t>
  </si>
  <si>
    <t>342291112</t>
  </si>
  <si>
    <t>Ukotvení příček polyuretanovou pěnou, tl. příčky přes 100 mm</t>
  </si>
  <si>
    <t>1186108572</t>
  </si>
  <si>
    <t>46+5+1,8+1,5+1,5+3+2+2+2</t>
  </si>
  <si>
    <t>utěsnění hran rýhy- zabránění sesypu násypu v podlaze-  pro umístění kabelového  kanálu</t>
  </si>
  <si>
    <t>38</t>
  </si>
  <si>
    <t>967031743</t>
  </si>
  <si>
    <t>Přisekání (špicování) plošné nebo rovných ostění zdiva z cihel pálených plošné, na maltu vápennou nebo vápenocementovou, tl. na maltu cementovou, tl. do 150 mm</t>
  </si>
  <si>
    <t>-593030383</t>
  </si>
  <si>
    <t>0,5*2,1*2+0,35*2,1*2</t>
  </si>
  <si>
    <t>úprava otvorů mezi 308 a 309 a mezi 310 a 312</t>
  </si>
  <si>
    <t>39</t>
  </si>
  <si>
    <t>968072456</t>
  </si>
  <si>
    <t>Vybourání kovových rámů oken s křídly, dveřních zárubní, vrat, stěn, ostění nebo obkladů dveřních zárubní, plochy přes 2 m2</t>
  </si>
  <si>
    <t>2143885631</t>
  </si>
  <si>
    <t>1,53*2,53</t>
  </si>
  <si>
    <t>vybourání rámu dveří m.č. 356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</si>
  <si>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</si>
  <si>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</si>
  <si>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1008271996</t>
  </si>
  <si>
    <t>prostup mezi m.č. 308 a 309</t>
  </si>
  <si>
    <t>41</t>
  </si>
  <si>
    <t>973031325</t>
  </si>
  <si>
    <t>Vysekání výklenků nebo kapes ve zdivu z cihel na maltu vápennou nebo vápenocementovou kapes, plochy do 0,10 m2, hl. do 300 mm</t>
  </si>
  <si>
    <t>86001645</t>
  </si>
  <si>
    <t>pro osazení nosníků pro zesílení nosnosti podlahy pod registry m.č. 310</t>
  </si>
  <si>
    <t>42</t>
  </si>
  <si>
    <t>974031145</t>
  </si>
  <si>
    <t>Vysekání rýh ve zdivu cihelném na maltu vápennou nebo vápenocementovou do hl. 70 mm a šířky do 200 mm</t>
  </si>
  <si>
    <t>-999980999</t>
  </si>
  <si>
    <t>4,15</t>
  </si>
  <si>
    <t>pro sestup kabelových chrániček od stropu k podlaze v m.č. 313</t>
  </si>
  <si>
    <t>3,5</t>
  </si>
  <si>
    <t>pro napojení vovovod. a odpad. potrubí v 2. NP</t>
  </si>
  <si>
    <t>43</t>
  </si>
  <si>
    <t>974031666</t>
  </si>
  <si>
    <t>Vysekání rýh ve zdivu cihelném na maltu vápennou nebo vápenocementovou pro vtahování nosníků do zdí, před vybouráním otvoru do hl. 150 mm, při v. nosníku do 250 mm</t>
  </si>
  <si>
    <t>1585911209</t>
  </si>
  <si>
    <t>1,30*3*2</t>
  </si>
  <si>
    <t xml:space="preserve"> mezi m.č. 310 a 312 a mezi 308 a 309</t>
  </si>
  <si>
    <t>44</t>
  </si>
  <si>
    <t>977151123</t>
  </si>
  <si>
    <t>Jádrové vrty diamantovými korunkami do stavebních materiálů (železobetonu, betonu, cihel, obkladů, dlažeb, kamene) průměru přes 130 do 150 mm</t>
  </si>
  <si>
    <t>-1306673992</t>
  </si>
  <si>
    <t>0,4</t>
  </si>
  <si>
    <t>pro svod HT potrubí  a vodovodního potrubí do 2.NP</t>
  </si>
  <si>
    <t>45</t>
  </si>
  <si>
    <t>97R01</t>
  </si>
  <si>
    <t>Náklady na odpojení a stěhování HW, stěhování nábytku  v rámci MÚ+ zpětné nastěhování- účtováno  HZS</t>
  </si>
  <si>
    <t>hod</t>
  </si>
  <si>
    <t>774706446</t>
  </si>
  <si>
    <t>144</t>
  </si>
  <si>
    <t>předpoklad 6 lidí 3 dny</t>
  </si>
  <si>
    <t>46</t>
  </si>
  <si>
    <t>97R02</t>
  </si>
  <si>
    <t>Náklady na přestěhování registru- demontáž, stěhování, zpětná montáž, spojov. materiál</t>
  </si>
  <si>
    <t>836702141</t>
  </si>
  <si>
    <t>112</t>
  </si>
  <si>
    <t>7 lidí 2 dny předpoklad</t>
  </si>
  <si>
    <t>práci v rámci záruky na registry provede fa VS-ENGINEERING s.r.o. Opava</t>
  </si>
  <si>
    <t>47</t>
  </si>
  <si>
    <t>97R03</t>
  </si>
  <si>
    <t>Nákady na demontáž, přestěhování a zpětnou montáž stávajících fotokabin T4+T5</t>
  </si>
  <si>
    <t>-1910278819</t>
  </si>
  <si>
    <t>předpoklad 40 hod</t>
  </si>
  <si>
    <t>997</t>
  </si>
  <si>
    <t>Přesun sutě</t>
  </si>
  <si>
    <t>48</t>
  </si>
  <si>
    <t>997013213</t>
  </si>
  <si>
    <t>Vnitrostaveništní doprava suti a vybouraných hmot vodorovně do 50 m svisle ručně (nošením po schodech) pro budovy a haly výšky přes 9 do 12 m</t>
  </si>
  <si>
    <t>2073358875</t>
  </si>
  <si>
    <t>49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</si>
  <si>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</si>
  <si>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</si>
  <si>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-1077549197</t>
  </si>
  <si>
    <t>28,082*2</t>
  </si>
  <si>
    <t>50</t>
  </si>
  <si>
    <t>997013312</t>
  </si>
  <si>
    <t>Shoz suti montáž a demontáž shozu výšky přes 10 do 20 m</t>
  </si>
  <si>
    <t>-2038671842</t>
  </si>
  <si>
    <t>51</t>
  </si>
  <si>
    <t>997013322</t>
  </si>
  <si>
    <t>Shoz suti montáž a demontáž shozu výšky Příplatek za první a každý další den použití shozu k ceně -3312</t>
  </si>
  <si>
    <t>174124230</t>
  </si>
  <si>
    <t>12*20</t>
  </si>
  <si>
    <t>52</t>
  </si>
  <si>
    <t>997211211</t>
  </si>
  <si>
    <t>Svislá doprava suti nebo vybouraných hmot s naložením do dopravního zařízení a s vyprázdněním dopravního zařízení na hromadu nebo do dopravního prostředku vybouraných hmot na výšku do 3,5 m</t>
  </si>
  <si>
    <t>-209968927</t>
  </si>
  <si>
    <t>53</t>
  </si>
  <si>
    <t>997211219</t>
  </si>
  <si>
    <t>Svislá doprava suti nebo vybouraných hmot s naložením do dopravního zařízení a s vyprázdněním dopravního zařízení na hromadu nebo do dopravního prostředku vybouraných hmot na výšku Příplatek k ceně za každých dalších i započatých 3,5 m výšky přes 3,5 m</t>
  </si>
  <si>
    <t>1688781148</t>
  </si>
  <si>
    <t>54</t>
  </si>
  <si>
    <t>997211511</t>
  </si>
  <si>
    <t>Vodorovná doprava suti nebo vybouraných hmot suti se složením a hrubým urovnáním, na vzdálenost do 1 km</t>
  </si>
  <si>
    <t>-789856038</t>
  </si>
  <si>
    <t>55</t>
  </si>
  <si>
    <t>997211519</t>
  </si>
  <si>
    <t>Vodorovná doprava suti nebo vybouraných hmot suti se složením a hrubým urovnáním, na vzdálenost Příplatek k ceně za každý další i započatý 1 km přes 1 km</t>
  </si>
  <si>
    <t>-2141359094</t>
  </si>
  <si>
    <t>28,082*13</t>
  </si>
  <si>
    <t>skládka Holasovice</t>
  </si>
  <si>
    <t>56</t>
  </si>
  <si>
    <t>997006551</t>
  </si>
  <si>
    <t>Hrubé urovnání suti na skládce bez zhutnění</t>
  </si>
  <si>
    <t>282838576</t>
  </si>
  <si>
    <t>57</t>
  </si>
  <si>
    <t>997013831</t>
  </si>
  <si>
    <t>Poplatek za uložení stavebního odpadu na skládce (skládkovné) směsného</t>
  </si>
  <si>
    <t>-1330643315</t>
  </si>
  <si>
    <t>998</t>
  </si>
  <si>
    <t>Přesun hmot</t>
  </si>
  <si>
    <t>58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</si>
  <si>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</si>
  <si>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</si>
  <si>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2045003739</t>
  </si>
  <si>
    <t>PSV</t>
  </si>
  <si>
    <t>Práce a dodávky PSV</t>
  </si>
  <si>
    <t>713</t>
  </si>
  <si>
    <t>Izolace tepelné</t>
  </si>
  <si>
    <t>59</t>
  </si>
  <si>
    <t>713121111</t>
  </si>
  <si>
    <t>Montáž tepelné izolace podlah rohožemi, pásy, deskami, dílci, bloky (izolační materiál ve specifikaci) kladenými volně jednovrstvá</t>
  </si>
  <si>
    <t>-685269762</t>
  </si>
  <si>
    <t>0,3*5,78*2</t>
  </si>
  <si>
    <t>vata pod nosníky</t>
  </si>
  <si>
    <t>5,78*1,2</t>
  </si>
  <si>
    <t xml:space="preserve">polystyren mezi nosníky </t>
  </si>
  <si>
    <t>46*0,35+1,25*4,51</t>
  </si>
  <si>
    <t>polystyren pod elektrokanál+doplnění v místě přemístěných registrů v m. č. 308</t>
  </si>
  <si>
    <t>60</t>
  </si>
  <si>
    <t>M</t>
  </si>
  <si>
    <t>631507940</t>
  </si>
  <si>
    <t>vlákna skleněná izolační ISOVER - skelná plst UNIROL-PLUS pro šikmé střechy izolované v celé výšce krokví Isover UNIROL-PLUS la = 0,036 W/mK 5000 x 1200   tl.100 mm</t>
  </si>
  <si>
    <t>-1730486658</t>
  </si>
  <si>
    <t>3,468*1,1</t>
  </si>
  <si>
    <t>61</t>
  </si>
  <si>
    <t>283759900</t>
  </si>
  <si>
    <t>desky z lehčených plastů desky z pěnového polystyrénu - samozhášivého EN 13 163 - EPS 002/03 rozměry desek - 1000 x 1000 mm nebo 1000 x 500 mm typ EPS 150 S stabil , objemová hmotnost 25-30 kg/m3 tepelně izolační desky pro izolace s velmi vysokými nároky na pevnost v tlaku a ohybu (vysoce zatížené podlahy, střechy apod.) 140 mm</t>
  </si>
  <si>
    <t>1601520617</t>
  </si>
  <si>
    <t>6,936*1,1</t>
  </si>
  <si>
    <t>62</t>
  </si>
  <si>
    <t>283759140</t>
  </si>
  <si>
    <t>desky z lehčených plastů desky z pěnového polystyrénu - samozhášivého EN 13 163 - EPS 002/03 rozměry desek - 1000 x 1000 mm nebo 1000 x 500 mm typ EPS 150 S stabil , objemová hmotnost 25-30 kg/m3 tepelně izolační desky pro izolace s velmi vysokými nároky na pevnost v tlaku a ohybu (vysoce zatížené podlahy, střechy apod.) 100 mm</t>
  </si>
  <si>
    <t>-1058602067</t>
  </si>
  <si>
    <t>21,738*1,1 'Přepočtené koeficientem množství</t>
  </si>
  <si>
    <t>63</t>
  </si>
  <si>
    <t>998713202</t>
  </si>
  <si>
    <t>Přesun hmot pro izolace tepelné stanovený procentní sazbou z ceny vodorovná dopravní vzdálenost do 50 m v objektech výšky přes 6 do 12 m</t>
  </si>
  <si>
    <t>%</t>
  </si>
  <si>
    <t>1540876740</t>
  </si>
  <si>
    <t>721</t>
  </si>
  <si>
    <t>Zdravotechnika - vnitřní kanalizace</t>
  </si>
  <si>
    <t>64</t>
  </si>
  <si>
    <t>721174043</t>
  </si>
  <si>
    <t>Potrubí z plastových trub HT Systém (polypropylenové PPs) připojovací DN 50</t>
  </si>
  <si>
    <t>1287017373</t>
  </si>
  <si>
    <t>připojení dřezů</t>
  </si>
  <si>
    <t xml:space="preserve">3 </t>
  </si>
  <si>
    <t>napojení přemístěné klimatizace</t>
  </si>
  <si>
    <t>65</t>
  </si>
  <si>
    <t>722181223</t>
  </si>
  <si>
    <t>Ochrana potrubí tepelně izolačními trubicemi z pěnového polyetylenu PE přilepenými v příčných a podélných spojích, tloušťky izolace přes 6 do 10 mm, vnitřního průměru DN přes 42 do 62mm</t>
  </si>
  <si>
    <t>1639969700</t>
  </si>
  <si>
    <t>66</t>
  </si>
  <si>
    <t>721R01</t>
  </si>
  <si>
    <t>Napojení na stávající potrubí kanalizační</t>
  </si>
  <si>
    <t>ks</t>
  </si>
  <si>
    <t>1424708028</t>
  </si>
  <si>
    <t>67</t>
  </si>
  <si>
    <t>998721202</t>
  </si>
  <si>
    <t>Přesun hmot pro vnitřní kanalizace stanovený procentní sazbou z ceny vodorovná dopravní vzdálenost do 50 m v objektech výšky přes 6 do 12 m</t>
  </si>
  <si>
    <t>-1921666148</t>
  </si>
  <si>
    <t>722</t>
  </si>
  <si>
    <t>Zdravotechnika - vnitřní vodovod</t>
  </si>
  <si>
    <t>68</t>
  </si>
  <si>
    <t>722174001</t>
  </si>
  <si>
    <t>Potrubí z plastových trubek z polypropylenu (PPR) svařovaných polyfuzně PN 16 (SDR 7,4) D 16 x 2,2</t>
  </si>
  <si>
    <t>-1616200902</t>
  </si>
  <si>
    <t>přívod vody ke kuch. linkám</t>
  </si>
  <si>
    <t>69</t>
  </si>
  <si>
    <t>722181221</t>
  </si>
  <si>
    <t>Ochrana potrubí tepelně izolačními trubicemi z pěnového polyetylenu PE přilepenými v příčných a podélných spojích, tloušťky izolace přes 6 do 10 mm, vnitřního průměru DN do 22 mm</t>
  </si>
  <si>
    <t>-530406698</t>
  </si>
  <si>
    <t>70</t>
  </si>
  <si>
    <t>722231119</t>
  </si>
  <si>
    <t>Armatury se dvěma závity ventily výtokové pod omítku (TE 1300) G 1/2</t>
  </si>
  <si>
    <t>1527098966</t>
  </si>
  <si>
    <t>71</t>
  </si>
  <si>
    <t>722R01</t>
  </si>
  <si>
    <t>Napojení na stávající vodovodní potrubí</t>
  </si>
  <si>
    <t>888174229</t>
  </si>
  <si>
    <t>72</t>
  </si>
  <si>
    <t>998722202</t>
  </si>
  <si>
    <t>Přesun hmot pro vnitřní vodovod stanovený procentní sazbou z ceny vodorovná dopravní vzdálenost do 50 m v objektech výšky přes 6 do 12 m</t>
  </si>
  <si>
    <t>-394168577</t>
  </si>
  <si>
    <t>725</t>
  </si>
  <si>
    <t>Zdravotechnika - zařizovací předměty</t>
  </si>
  <si>
    <t>73</t>
  </si>
  <si>
    <t>725319111</t>
  </si>
  <si>
    <t>Dřezy bez výtokových armatur montáž dřezů ostatních typů</t>
  </si>
  <si>
    <t>soubor</t>
  </si>
  <si>
    <t>-1311666830</t>
  </si>
  <si>
    <t>74</t>
  </si>
  <si>
    <t>552310860</t>
  </si>
  <si>
    <t>umyvadla, dřezy, žlaby, výlevky dřezy nerezové dvoudřez 1 a 1/2 - vestavný 775 x 480 mm MINOR DUO typ 522 matný</t>
  </si>
  <si>
    <t>127773024</t>
  </si>
  <si>
    <t>75</t>
  </si>
  <si>
    <t>725829111</t>
  </si>
  <si>
    <t>Baterie dřezové montáž ostatních typů stojánkových G 1/2</t>
  </si>
  <si>
    <t>-644660053</t>
  </si>
  <si>
    <t>76</t>
  </si>
  <si>
    <t>725R02</t>
  </si>
  <si>
    <t>-663164558</t>
  </si>
  <si>
    <t>77</t>
  </si>
  <si>
    <t>725R01</t>
  </si>
  <si>
    <t>ohřívače vody průtokové, zásobníkové akumulační,bojlery o objemu do 400 l elektrické ohřívače beztlakové plastová nádrž pod umyvadlo SNU 10 SLi  10 l    2 kW/230V</t>
  </si>
  <si>
    <t>907775977</t>
  </si>
  <si>
    <t>P</t>
  </si>
  <si>
    <t>Poznámka k položce:
objednací číslo: 222199</t>
  </si>
  <si>
    <t>78</t>
  </si>
  <si>
    <t>998725202</t>
  </si>
  <si>
    <t>Přesun hmot pro zařizovací předměty stanovený procentní sazbou z ceny vodorovná dopravní vzdálenost do 50 m v objektech výšky přes 6 do 12 m</t>
  </si>
  <si>
    <t>-1544188431</t>
  </si>
  <si>
    <t>727</t>
  </si>
  <si>
    <t>Zdravotechnika - požární ochrana</t>
  </si>
  <si>
    <t>79</t>
  </si>
  <si>
    <t>727111349</t>
  </si>
  <si>
    <t>Protipožární trubní ucpávky kovové potrubí včetně dodatečné izolace prostup stěnou tloušťky 150 mm požární odolnost EI 180 (tmel PROMASEAL mastic 501.45) D 110</t>
  </si>
  <si>
    <t>-1904160360</t>
  </si>
  <si>
    <t>v místě prostupu stěnou do místnosti  č. 313</t>
  </si>
  <si>
    <t>751</t>
  </si>
  <si>
    <t>Vzduchotechnika</t>
  </si>
  <si>
    <t>80</t>
  </si>
  <si>
    <t>751R01</t>
  </si>
  <si>
    <t>Demontáž a zpětná montáž klimatizační jednotky</t>
  </si>
  <si>
    <t>-1150117661</t>
  </si>
  <si>
    <t xml:space="preserve"> z bourané příčky na novou příčku SDK vč. přívodu elektro,  odvod kondenzátu ve stav. dílu 721</t>
  </si>
  <si>
    <t>762</t>
  </si>
  <si>
    <t>Konstrukce tesařské</t>
  </si>
  <si>
    <t>81</t>
  </si>
  <si>
    <t>762521811</t>
  </si>
  <si>
    <t>Demontáž podlah bez polštářů z prken tl. do 32 mm</t>
  </si>
  <si>
    <t>-1710766742</t>
  </si>
  <si>
    <t>24,84+1,77+7,95</t>
  </si>
  <si>
    <t>pro kabelový kanál, registry a Lístkovnici</t>
  </si>
  <si>
    <t>výměra převzata z výkresu půdorys 3NP</t>
  </si>
  <si>
    <t>154</t>
  </si>
  <si>
    <t>762521924</t>
  </si>
  <si>
    <t>Podlahy tesařské vyřezání části podlahy, bez vyřezání polštářů, z prken tl. do 32 mm, otvoru plochy jednotlivě přes 4,00 m2</t>
  </si>
  <si>
    <t>-1980706441</t>
  </si>
  <si>
    <t>100,83</t>
  </si>
  <si>
    <t>pro kabel kanál, převzato z výkresu půdorys 3NP</t>
  </si>
  <si>
    <t>82</t>
  </si>
  <si>
    <t>762521934</t>
  </si>
  <si>
    <t>Podlahy tesařské vyřezání části podlahy, bez vyřezání polštářů, z prken nebo fošen tl. přes 32 mm, otvoru plochy jednotlivě přes 4,00 m2</t>
  </si>
  <si>
    <t>1509007878</t>
  </si>
  <si>
    <t>8,12</t>
  </si>
  <si>
    <t>pro registry</t>
  </si>
  <si>
    <t>5,78</t>
  </si>
  <si>
    <t>pro lístkovnice</t>
  </si>
  <si>
    <t>výměra převzata z výkresu půdprys 3.NP</t>
  </si>
  <si>
    <t>83</t>
  </si>
  <si>
    <t>998762202</t>
  </si>
  <si>
    <t>Přesun hmot pro konstrukce tesařské stanovený procentní sazbou z ceny vodorovná dopravní vzdálenost do 50 m v objektech výšky přes 6 do 12 m</t>
  </si>
  <si>
    <t>-360763390</t>
  </si>
  <si>
    <t>763</t>
  </si>
  <si>
    <t>Konstrukce suché výstavby</t>
  </si>
  <si>
    <t>84</t>
  </si>
  <si>
    <t>763111316</t>
  </si>
  <si>
    <t>Příčka ze sádrokartonových desek s nosnou konstrukcí z jednoduchých ocelových profilů UW, CW jednoduše opláštěná deskou standardní A tl. 12,5 mm, příčka tl. 125 mm, profil 100 TI tl. 80 mm, EI 30, Rw 48 dB</t>
  </si>
  <si>
    <t>1461200186</t>
  </si>
  <si>
    <t>5,45*4,15+0,25*4,15</t>
  </si>
  <si>
    <t>mezi m.č. 312 a 313</t>
  </si>
  <si>
    <t>85</t>
  </si>
  <si>
    <t>763111714</t>
  </si>
  <si>
    <t>Příčka ze sádrokartonových desek ostatní konstrukce a práce na příčkách ze sádrokartonových desek zalomení příčky</t>
  </si>
  <si>
    <t>859623451</t>
  </si>
  <si>
    <t>86</t>
  </si>
  <si>
    <t>763111717</t>
  </si>
  <si>
    <t>Příčka ze sádrokartonových desek ostatní konstrukce a práce na příčkách ze sádrokartonových desek základní penetrační nátěr</t>
  </si>
  <si>
    <t>1194888010</t>
  </si>
  <si>
    <t>142</t>
  </si>
  <si>
    <t>762133132</t>
  </si>
  <si>
    <t>Montáž bednění stěn z hrubých fošen na sraz tl. do 60 mm</t>
  </si>
  <si>
    <t>783901747</t>
  </si>
  <si>
    <t>1,2*3*0,15</t>
  </si>
  <si>
    <t>výztuž do SDK pro osazení kuch. skříňek a klimatizace</t>
  </si>
  <si>
    <t>143</t>
  </si>
  <si>
    <t>605110210</t>
  </si>
  <si>
    <t>řezivo jehličnaté deskové neopracované řezivo jehličnaté - středové fošny tl. 33-100 mm SM,  2 - 3,5 m fošna jakost II</t>
  </si>
  <si>
    <t>-135769679</t>
  </si>
  <si>
    <t>3,6*0,15*0,05</t>
  </si>
  <si>
    <t>89</t>
  </si>
  <si>
    <t>998763201</t>
  </si>
  <si>
    <t>Přesun hmot pro dřevostavby stanovený procentní sazbou z ceny vodorovná dopravní vzdálenost do 50 m v objektech výšky přes 6 do 12 m</t>
  </si>
  <si>
    <t>1884286942</t>
  </si>
  <si>
    <t>766</t>
  </si>
  <si>
    <t>Konstrukce truhlářské</t>
  </si>
  <si>
    <t>90</t>
  </si>
  <si>
    <t>766411811</t>
  </si>
  <si>
    <t>Demontáž obložení stěn panely, plochy do 1,5 m2</t>
  </si>
  <si>
    <t>1340688800</t>
  </si>
  <si>
    <t>9,58*5,8*2+5,78*5,8*2</t>
  </si>
  <si>
    <t>místnost č. 310 obložení</t>
  </si>
  <si>
    <t>-1,3*2,7*2-1,5*3,38*4</t>
  </si>
  <si>
    <t>odpočet otvorů</t>
  </si>
  <si>
    <t>91</t>
  </si>
  <si>
    <t>766411822</t>
  </si>
  <si>
    <t>Demontáž obložení stěn podkladových roštů</t>
  </si>
  <si>
    <t>-896003266</t>
  </si>
  <si>
    <t>92</t>
  </si>
  <si>
    <t>766414243</t>
  </si>
  <si>
    <t>Montáž obložení stěn plochy do 5 m2 panely obkladovými z aglomerovaných desek, plochy přes 1,50 m2</t>
  </si>
  <si>
    <t>-595745951</t>
  </si>
  <si>
    <t>19+19+15</t>
  </si>
  <si>
    <t>obložení kabin T4, T5, T6</t>
  </si>
  <si>
    <t>výměra převzata z výpisu prvků</t>
  </si>
  <si>
    <t>93</t>
  </si>
  <si>
    <t>766R03</t>
  </si>
  <si>
    <t>T4, T5, T6- obložení fotokabin- lamino SENOSAN bílé 18 mm vč. hran a montážího materiálu</t>
  </si>
  <si>
    <t>-1043467628</t>
  </si>
  <si>
    <t>94</t>
  </si>
  <si>
    <t>766492100</t>
  </si>
  <si>
    <t>Ostatní práce montáž dřevěného obložení ostění</t>
  </si>
  <si>
    <t>1847155032</t>
  </si>
  <si>
    <t>2,1*0,8*2+1*0,8*2+2,1*0,65*2+1*0,65*2</t>
  </si>
  <si>
    <t>95</t>
  </si>
  <si>
    <t>766R01</t>
  </si>
  <si>
    <t>T2, T3- obložka otvorů mezi m.č. 310 a 312 a 308 a 309- viz výpis truhl. výrobků</t>
  </si>
  <si>
    <t>118821977</t>
  </si>
  <si>
    <t>96</t>
  </si>
  <si>
    <t>766660174</t>
  </si>
  <si>
    <t>Montáž dveřních křídel dřevěných nebo plastových otevíravých do obložkové zárubně povrchově upravených dvoukřídlových, šířky přes 1450 mm</t>
  </si>
  <si>
    <t>-417181494</t>
  </si>
  <si>
    <t>nové dveře do m.č. 356</t>
  </si>
  <si>
    <t>97</t>
  </si>
  <si>
    <t>766682123</t>
  </si>
  <si>
    <t>Montáž zárubní dřevěných, plastových nebo z lamina obložkových, pro dveře dvoukřídlové, tloušťky stěny přes 350 mm</t>
  </si>
  <si>
    <t>-1472455196</t>
  </si>
  <si>
    <t>obložka dveří do m.č. 356</t>
  </si>
  <si>
    <t>98</t>
  </si>
  <si>
    <t>766R04</t>
  </si>
  <si>
    <t>T7-Dveře dřevěné dvoukřídlé vč. dřevěné obložkové zárubně viz. výpis truhlářských výrobků</t>
  </si>
  <si>
    <t>-1469598261</t>
  </si>
  <si>
    <t>99</t>
  </si>
  <si>
    <t>766691914</t>
  </si>
  <si>
    <t>Ostatní práce vyvěšení nebo zavěšení křídel s případným uložením a opětovným zavěšením po provedení stavebních změn dřevěných dveřních, plochy do 2 m2</t>
  </si>
  <si>
    <t>1108421109</t>
  </si>
  <si>
    <t>bourané dveře m.č. 356</t>
  </si>
  <si>
    <t>100</t>
  </si>
  <si>
    <t>766811112RU</t>
  </si>
  <si>
    <t>Montáž kuchyňských linek korpusu spodních skříněk šroubovaných na stěnu, šířky jednoho dílu přes 600 do 1200 mm</t>
  </si>
  <si>
    <t>1071432374</t>
  </si>
  <si>
    <t>101</t>
  </si>
  <si>
    <t>766R02</t>
  </si>
  <si>
    <t>T1- Kuchyňská linka š.120 cm vč. prac. desky, vč. čela a horních skříněk viz. výpis truhl. výrobků</t>
  </si>
  <si>
    <t>-842445046</t>
  </si>
  <si>
    <t>jen D+M linky, dřez, baterie a ohřívač v oddíle ZTI</t>
  </si>
  <si>
    <t>102</t>
  </si>
  <si>
    <t>766811221</t>
  </si>
  <si>
    <t>Montáž kuchyňských linek pracovní desky Příplatek k ceně za vyřezání otvoru (včetně zaměření)</t>
  </si>
  <si>
    <t>1859609412</t>
  </si>
  <si>
    <t>pro dřez</t>
  </si>
  <si>
    <t>103</t>
  </si>
  <si>
    <t>998766202</t>
  </si>
  <si>
    <t>Přesun hmot pro konstrukce truhlářské stanovený procentní sazbou z ceny vodorovná dopravní vzdálenost do 50 m v objektech výšky přes 6 do 12 m</t>
  </si>
  <si>
    <t>48595508</t>
  </si>
  <si>
    <t>767</t>
  </si>
  <si>
    <t>Konstrukce zámečnické</t>
  </si>
  <si>
    <t>104</t>
  </si>
  <si>
    <t>767R01</t>
  </si>
  <si>
    <t>Vybourání ocelových mříží</t>
  </si>
  <si>
    <t>1371614981</t>
  </si>
  <si>
    <t>1,6*2,6</t>
  </si>
  <si>
    <t>mříž u dveří m.č. 356</t>
  </si>
  <si>
    <t>771</t>
  </si>
  <si>
    <t>Podlahy z dlaždic</t>
  </si>
  <si>
    <t>105</t>
  </si>
  <si>
    <t>771473810</t>
  </si>
  <si>
    <t>Demontáž soklíků z dlaždic keramických lepených rovných</t>
  </si>
  <si>
    <t>-2053964112</t>
  </si>
  <si>
    <t>3,02*2+1,17*2-1,53</t>
  </si>
  <si>
    <t>m.č. 356</t>
  </si>
  <si>
    <t>106</t>
  </si>
  <si>
    <t>771574113</t>
  </si>
  <si>
    <t>Montáž podlah z dlaždic keramických lepených flexibilním lepidlem režných nebo glazovaných hladkých přes 9 do 12 ks/ m2</t>
  </si>
  <si>
    <t>227927119</t>
  </si>
  <si>
    <t>1,71*0,62+1,14*0,62</t>
  </si>
  <si>
    <t>pod lístkovnice</t>
  </si>
  <si>
    <t>107</t>
  </si>
  <si>
    <t>597614330</t>
  </si>
  <si>
    <t>obkládačky a dlaždice keramické TAURUS dlaždice keramické vysoce slinuté neglazované mrazuvzdorné S-hladké  SL- zdrsněné Granit rozměr  29,8 x 29,8 x 0,9 Tunis  S           (cen.skup. 66)</t>
  </si>
  <si>
    <t>-512129472</t>
  </si>
  <si>
    <t>1,767*1,1 'Přepočtené koeficientem množství</t>
  </si>
  <si>
    <t>108</t>
  </si>
  <si>
    <t>775429121</t>
  </si>
  <si>
    <t>Montáž lišty přechodové (vyrovnávací) připevněné vruty</t>
  </si>
  <si>
    <t>435231234</t>
  </si>
  <si>
    <t>1,14+0,32+1,71*2+0,62</t>
  </si>
  <si>
    <t>kolem dlažby u lístkovnic</t>
  </si>
  <si>
    <t>109</t>
  </si>
  <si>
    <t>553432220</t>
  </si>
  <si>
    <t>doplňky stavební kovové profily přechodové pro podlahové krytiny kovové profily lišta přechodová 30 mm vrtaná 459H 22472 elox stříbrná - bal. 20 kusů á 2,7 m</t>
  </si>
  <si>
    <t>1696213166</t>
  </si>
  <si>
    <t>110</t>
  </si>
  <si>
    <t>998771202</t>
  </si>
  <si>
    <t>Přesun hmot pro podlahy z dlaždic stanovený procentní sazbou z ceny vodorovná dopravní vzdálenost do 50 m v objektech výšky přes 6 do 12 m</t>
  </si>
  <si>
    <t>1314846063</t>
  </si>
  <si>
    <t>775</t>
  </si>
  <si>
    <t>Podlahy skládané</t>
  </si>
  <si>
    <t>146</t>
  </si>
  <si>
    <t>775511439</t>
  </si>
  <si>
    <t>Podlahy vlysové masivní lepené rybinový, řemenový, průpletový vzor s tmelením a broušením, bez povrchové úpravy a olištování z vlysů tl. do 22 mm šířky přes 40 do 50 mm, délky přes 240 do 300 mm z jakýchkoliv dřevin montáž (přilepení)</t>
  </si>
  <si>
    <t>-1272139211</t>
  </si>
  <si>
    <t>24,84*1,15</t>
  </si>
  <si>
    <t>zpětná montáž na elektrokanál</t>
  </si>
  <si>
    <t>1,25*4,51*1,1</t>
  </si>
  <si>
    <t>montáž v místě původního umístění registru</t>
  </si>
  <si>
    <t>(173,68-4,09)*0,1</t>
  </si>
  <si>
    <t>10% výměna poškozených parket</t>
  </si>
  <si>
    <t>147</t>
  </si>
  <si>
    <t>611924480</t>
  </si>
  <si>
    <t>podlahoviny dřevěné vlysy parketové tloušťka 21 mm dřevina dub šířka mm     délka mm     jakost 50          300          I (výběr)</t>
  </si>
  <si>
    <t>495367903</t>
  </si>
  <si>
    <t>16,959*1,1</t>
  </si>
  <si>
    <t>10% nové parkety</t>
  </si>
  <si>
    <t>111</t>
  </si>
  <si>
    <t>775511830</t>
  </si>
  <si>
    <t>Demontáž podlah vlysových bez lišt přibíjených</t>
  </si>
  <si>
    <t>-1760993829</t>
  </si>
  <si>
    <t>24,84*1,15+ 169,59*0,1</t>
  </si>
  <si>
    <t>pro kabelový kanál- rozebrání postupně pro zpětnou montáž s přesahem + 10% výměna poškozených vlysů m.č. 308,309,310,312,313</t>
  </si>
  <si>
    <t>1,77</t>
  </si>
  <si>
    <t>pro lístkovnice- vyřezaná část</t>
  </si>
  <si>
    <t>7,95</t>
  </si>
  <si>
    <t>pro registry- vyřezaná část</t>
  </si>
  <si>
    <t>výměry převzaty z výkresu půdorys 3NP</t>
  </si>
  <si>
    <t>148</t>
  </si>
  <si>
    <t>775591411</t>
  </si>
  <si>
    <t>Skládané podlahy - ostatní práce dokončovací nátěr olejem a voskování</t>
  </si>
  <si>
    <t>-564864810</t>
  </si>
  <si>
    <t>173,68-4,09-1,77-7,95</t>
  </si>
  <si>
    <t xml:space="preserve">výměra </t>
  </si>
  <si>
    <t>775591911</t>
  </si>
  <si>
    <t>Ostatní práce při opravách dřevěných podlah broušení podlah vlysových, palubkových, parketových nebo mozaikových jednotlivé operace hrubé</t>
  </si>
  <si>
    <t>-33651653</t>
  </si>
  <si>
    <t>viz pol . 952901114 s odpočtem výměry skladu m.č. 356 a plochy pod registry a lístkovnice</t>
  </si>
  <si>
    <t>775591912</t>
  </si>
  <si>
    <t>Ostatní práce při opravách dřevěných podlah broušení podlah vlysových, palubkových, parketových nebo mozaikových jednotlivé operace střední</t>
  </si>
  <si>
    <t>553954931</t>
  </si>
  <si>
    <t>145</t>
  </si>
  <si>
    <t>775591913</t>
  </si>
  <si>
    <t>Ostatní práce při opravách dřevěných podlah broušení podlah vlysových, palubkových, parketových nebo mozaikových jednotlivé operace jemné</t>
  </si>
  <si>
    <t>249287742</t>
  </si>
  <si>
    <t>113</t>
  </si>
  <si>
    <t>775591920</t>
  </si>
  <si>
    <t>Ostatní práce při opravách dřevěných podlah dokončovací vysátí</t>
  </si>
  <si>
    <t>45548146</t>
  </si>
  <si>
    <t>159,87</t>
  </si>
  <si>
    <t>viz pol. 775951911</t>
  </si>
  <si>
    <t>114</t>
  </si>
  <si>
    <t>998775202</t>
  </si>
  <si>
    <t>Přesun hmot pro podlahy skládané stanovený procentní sazbou z ceny vodorovná dopravní vzdálenost do 50 m v objektech výšky přes 6 do 12 m</t>
  </si>
  <si>
    <t>1934471407</t>
  </si>
  <si>
    <t>776</t>
  </si>
  <si>
    <t>Podlahy povlakové</t>
  </si>
  <si>
    <t>115</t>
  </si>
  <si>
    <t>776401800</t>
  </si>
  <si>
    <t>Demontáž soklíků nebo lišt pryžových nebo plastových</t>
  </si>
  <si>
    <t>1236515253</t>
  </si>
  <si>
    <t>104,56</t>
  </si>
  <si>
    <t>116</t>
  </si>
  <si>
    <t>776421100</t>
  </si>
  <si>
    <t>Lepení obvodových soklíků nebo lišt z plastů měkčených</t>
  </si>
  <si>
    <t>662253297</t>
  </si>
  <si>
    <t>1,17*2+3,02*2-1,53</t>
  </si>
  <si>
    <t>117</t>
  </si>
  <si>
    <t>284110090</t>
  </si>
  <si>
    <t>podlahoviny z polyvinylchloridu bez podkladu speciální soklové lišty - vytahované PVC rozměr:  š x v 10335    18 x 80 mm  role 50 m</t>
  </si>
  <si>
    <t>73813296</t>
  </si>
  <si>
    <t>6,85*1,1 'Přepočtené koeficientem množství</t>
  </si>
  <si>
    <t>153</t>
  </si>
  <si>
    <t>697512040</t>
  </si>
  <si>
    <t>textilie podlahové lišty kobercové rozměr:         v x š x dl č. 25482     5,5 x 0,9 x 250 cm</t>
  </si>
  <si>
    <t>1507351555</t>
  </si>
  <si>
    <t>104,56*1,1</t>
  </si>
  <si>
    <t>118</t>
  </si>
  <si>
    <t>776511810</t>
  </si>
  <si>
    <t>Odstranění povlakových podlah lepených bez podložky</t>
  </si>
  <si>
    <t>610315197</t>
  </si>
  <si>
    <t>24,64</t>
  </si>
  <si>
    <t>m.č. 308 koberec</t>
  </si>
  <si>
    <t>37,15</t>
  </si>
  <si>
    <t>m.č. 309 koberec</t>
  </si>
  <si>
    <t>56,35*2</t>
  </si>
  <si>
    <t>m.č. 310 PVC+ koberec</t>
  </si>
  <si>
    <t>36,56</t>
  </si>
  <si>
    <t>m.č. 312 koberec</t>
  </si>
  <si>
    <t>15,82*2</t>
  </si>
  <si>
    <t>m.č. 313 PVC+ koberec</t>
  </si>
  <si>
    <t>149</t>
  </si>
  <si>
    <t>776521100</t>
  </si>
  <si>
    <t>Montáž povlakových podlah plastových lepením bez podkladu pásů</t>
  </si>
  <si>
    <t>1772745534</t>
  </si>
  <si>
    <t>4,09</t>
  </si>
  <si>
    <t>150</t>
  </si>
  <si>
    <t>776R01</t>
  </si>
  <si>
    <t xml:space="preserve">Krytina heterogenní 2 mm nášlapná vrstva 0,7 mm Katalog Smaragd dřevodekor </t>
  </si>
  <si>
    <t>1885748835</t>
  </si>
  <si>
    <t>4,09*1,05 'Přepočtené koeficientem množství</t>
  </si>
  <si>
    <t>151</t>
  </si>
  <si>
    <t>776572110</t>
  </si>
  <si>
    <t>Položení povlakových podlah textilních volné položení s podlepením spojů páskou pásů</t>
  </si>
  <si>
    <t>-1504860259</t>
  </si>
  <si>
    <t>152</t>
  </si>
  <si>
    <t>776R02</t>
  </si>
  <si>
    <t>Koberec klasifikace zátěže 32, 1480g/m2, 100% PA, výška vlasu 2 mm, celk. výška 4 mm, gramáž vlasu 420 g/m2</t>
  </si>
  <si>
    <t>172727303</t>
  </si>
  <si>
    <t>159,87*1,15 'Přepočtené koeficientem množství</t>
  </si>
  <si>
    <t>128</t>
  </si>
  <si>
    <t>998776202</t>
  </si>
  <si>
    <t>Přesun hmot pro podlahy povlakové stanovený procentní sazbou z ceny vodorovná dopravní vzdálenost do 50 m v objektech výšky přes 6 do 12 m</t>
  </si>
  <si>
    <t>-1365182303</t>
  </si>
  <si>
    <t>784</t>
  </si>
  <si>
    <t>Dokončovací práce - malby a tapety</t>
  </si>
  <si>
    <t>129</t>
  </si>
  <si>
    <t>784121003</t>
  </si>
  <si>
    <t>Oškrabání malby v místnostech výšky přes 3,80 do 5,00 m</t>
  </si>
  <si>
    <t>387697449</t>
  </si>
  <si>
    <t>445,507-153,846</t>
  </si>
  <si>
    <t>130</t>
  </si>
  <si>
    <t>784121005</t>
  </si>
  <si>
    <t>Oškrabání malby v místnostech výšky přes 5,00 m</t>
  </si>
  <si>
    <t>-1237403737</t>
  </si>
  <si>
    <t>153,846</t>
  </si>
  <si>
    <t>m.č. 310 viz pol 612321141</t>
  </si>
  <si>
    <t>131</t>
  </si>
  <si>
    <t>784181103</t>
  </si>
  <si>
    <t>Penetrace podkladu jednonásobná základní akrylátová v místnostech výšky přes 3,80 do 5,00 m</t>
  </si>
  <si>
    <t>1003726844</t>
  </si>
  <si>
    <t>291,661</t>
  </si>
  <si>
    <t>stěny m.č. 308,309,312,313,356</t>
  </si>
  <si>
    <t>24,64+35,17+20,33+31,12+4,09</t>
  </si>
  <si>
    <t>stropy m.č. 308,309, 312,313,356</t>
  </si>
  <si>
    <t>6,00*4,15-1,53*2,53-1,5*2,1</t>
  </si>
  <si>
    <t>místnost č. 311 stěna u vstupu do  m.č. 356</t>
  </si>
  <si>
    <t>132</t>
  </si>
  <si>
    <t>784181105</t>
  </si>
  <si>
    <t>Penetrace podkladu jednonásobná základní akrylátová v místnostech výšky přes 5,00 m</t>
  </si>
  <si>
    <t>-2085169705</t>
  </si>
  <si>
    <t>místnost č. 310 stěny</t>
  </si>
  <si>
    <t>56,35</t>
  </si>
  <si>
    <t>místnost č. 310 strop</t>
  </si>
  <si>
    <t>133</t>
  </si>
  <si>
    <t>784221103</t>
  </si>
  <si>
    <t>Malby z malířských směsí otěruvzdorných za sucha dvojnásobné, bílé za sucha otěruvzdorné dobře v místnostech výšky přes 3,80 do 5,00 m</t>
  </si>
  <si>
    <t>-1670305083</t>
  </si>
  <si>
    <t>424,890</t>
  </si>
  <si>
    <t>viz pol. 784181103</t>
  </si>
  <si>
    <t xml:space="preserve">23,665*2 </t>
  </si>
  <si>
    <t>SDK příčka</t>
  </si>
  <si>
    <t>134</t>
  </si>
  <si>
    <t>784221105</t>
  </si>
  <si>
    <t>Malby z malířských směsí otěruvzdorných za sucha dvojnásobné, bílé za sucha otěruvzdorné dobře v místnostech výšky přes 5,00 m</t>
  </si>
  <si>
    <t>-1812220401</t>
  </si>
  <si>
    <t>210,196</t>
  </si>
  <si>
    <t>viz pol. 784181105- m.č. 310</t>
  </si>
  <si>
    <t>Práce a dodávky M</t>
  </si>
  <si>
    <t>21-M</t>
  </si>
  <si>
    <t>Elektromontáže</t>
  </si>
  <si>
    <t>135</t>
  </si>
  <si>
    <t>21-M R01</t>
  </si>
  <si>
    <t>Práce Elektro slaboproud viz. samostatný rozpočet</t>
  </si>
  <si>
    <t>596295803</t>
  </si>
  <si>
    <t>136</t>
  </si>
  <si>
    <t>21-M R02</t>
  </si>
  <si>
    <t>Práce Elektro silnoproud viz. samostatný rozpočet</t>
  </si>
  <si>
    <t>264454703</t>
  </si>
  <si>
    <t>137</t>
  </si>
  <si>
    <t>21-M R03</t>
  </si>
  <si>
    <t>Zednické výpomoce pro práce elektro</t>
  </si>
  <si>
    <t>HZS</t>
  </si>
  <si>
    <t>-1644942115</t>
  </si>
  <si>
    <t>VRN</t>
  </si>
  <si>
    <t>Vedlejší rozpočtové náklady</t>
  </si>
  <si>
    <t>VRN3</t>
  </si>
  <si>
    <t>Zařízení staveniště</t>
  </si>
  <si>
    <t>138</t>
  </si>
  <si>
    <t>030001000</t>
  </si>
  <si>
    <t>Základní rozdělení průvodních činností a nákladů zařízení staveniště</t>
  </si>
  <si>
    <t>Kč</t>
  </si>
  <si>
    <t>1024</t>
  </si>
  <si>
    <t>1583535026</t>
  </si>
  <si>
    <t>VRN4</t>
  </si>
  <si>
    <t>Inženýrská činnost</t>
  </si>
  <si>
    <t>139</t>
  </si>
  <si>
    <t>040001000</t>
  </si>
  <si>
    <t>Základní rozdělení průvodních činností a nákladů inženýrská činnost</t>
  </si>
  <si>
    <t>1475115250</t>
  </si>
  <si>
    <t>VRN6</t>
  </si>
  <si>
    <t>Územní vlivy</t>
  </si>
  <si>
    <t>140</t>
  </si>
  <si>
    <t>065002000</t>
  </si>
  <si>
    <t>Hlavní tituly průvodních činností a nákladů územní vlivy mimostaveništní doprava materiálů a výrobků</t>
  </si>
  <si>
    <t>841127333</t>
  </si>
  <si>
    <t>VRN7</t>
  </si>
  <si>
    <t>Provozní vlivy</t>
  </si>
  <si>
    <t>141</t>
  </si>
  <si>
    <t>070001000</t>
  </si>
  <si>
    <t>Základní rozdělení průvodních činností a nákladů provozní vlivy</t>
  </si>
  <si>
    <t>-1462056339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</si>
  <si>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</si>
  <si>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</si>
  <si>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</si>
  <si>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</si>
  <si>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</si>
  <si>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</si>
  <si>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</si>
  <si>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</si>
  <si>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</si>
  <si>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</si>
  <si>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</si>
  <si>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</si>
  <si>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</si>
  <si>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</si>
  <si>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</si>
  <si>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</si>
  <si>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</si>
  <si>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</si>
  <si>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</si>
  <si>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</si>
  <si>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</si>
  <si>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</si>
  <si>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</si>
  <si>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</si>
  <si>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</si>
  <si>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</si>
  <si>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</si>
  <si>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</si>
  <si>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</si>
  <si>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</si>
  <si>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</si>
  <si>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</si>
  <si>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</si>
  <si>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</si>
  <si>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</si>
  <si>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</si>
  <si>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</si>
  <si>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</si>
  <si>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</si>
  <si>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</si>
  <si>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</si>
  <si>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</si>
  <si>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</si>
  <si>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</si>
  <si>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</si>
  <si>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</si>
  <si>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</si>
  <si>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</si>
  <si>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</si>
  <si>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</si>
  <si>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</si>
  <si>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</si>
  <si>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</si>
  <si>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</si>
  <si>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</si>
  <si>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</si>
  <si>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</si>
  <si>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</si>
  <si>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</si>
  <si>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</si>
  <si>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</si>
  <si>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</si>
  <si>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</si>
  <si>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</si>
  <si>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</si>
  <si>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</si>
  <si>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</si>
  <si>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</si>
  <si>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</si>
  <si>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</si>
  <si>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</si>
  <si>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</si>
  <si>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</si>
  <si>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</si>
  <si>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</si>
  <si>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</si>
  <si>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</si>
  <si>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</si>
  <si>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</si>
  <si>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</si>
  <si>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</si>
  <si>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</si>
  <si>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</si>
  <si>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</si>
  <si>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</si>
  <si>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</si>
  <si>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</si>
  <si>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</si>
  <si>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</si>
  <si>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</si>
  <si>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</si>
  <si>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</si>
  <si>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</si>
  <si>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</si>
  <si>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</si>
  <si>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</si>
  <si>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</si>
  <si>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</si>
  <si>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</si>
  <si>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</si>
  <si>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</si>
  <si>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</si>
  <si>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</si>
  <si>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</si>
  <si>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</si>
  <si>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</si>
  <si>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</si>
  <si>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</si>
  <si>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</si>
  <si>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</si>
  <si>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</si>
  <si>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</si>
  <si>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</si>
  <si>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</si>
  <si>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</si>
  <si>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</si>
  <si>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</si>
  <si>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</si>
  <si>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</si>
  <si>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</si>
  <si>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</si>
  <si>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</si>
  <si>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</si>
  <si>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</si>
  <si>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</si>
  <si>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</si>
  <si>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</si>
  <si>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</si>
  <si>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</si>
  <si>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</si>
  <si>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</si>
  <si>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</si>
  <si>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</si>
  <si>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</si>
  <si>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</si>
  <si>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</si>
  <si>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</si>
  <si>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</si>
  <si>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</si>
  <si>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</si>
  <si>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</si>
  <si>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</si>
  <si>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</si>
  <si>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</si>
  <si>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</si>
  <si>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</si>
  <si>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</si>
  <si>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</si>
  <si>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</si>
  <si>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</si>
  <si>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</si>
  <si>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</si>
  <si>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</si>
  <si>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</si>
  <si>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</si>
  <si>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</si>
  <si>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</si>
  <si>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</si>
  <si>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</si>
  <si>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</si>
  <si>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</si>
  <si>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</si>
  <si>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</si>
  <si>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</si>
  <si>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</si>
  <si>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</si>
  <si>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</si>
  <si>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</si>
  <si>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</si>
  <si>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</si>
  <si>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</si>
  <si>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</si>
  <si>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</si>
  <si>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</si>
  <si>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</si>
  <si>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</si>
  <si>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</si>
  <si>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</si>
  <si>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</si>
  <si>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</si>
  <si>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</si>
  <si>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</si>
  <si>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</si>
  <si>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</si>
  <si>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</si>
  <si>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</si>
  <si>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</si>
  <si>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</si>
  <si>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</si>
  <si>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</si>
  <si>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baterie pro hygienické a zdravotnické zařízení baterie dřezové otočná páková SIKO Multi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</si>
</sst>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40" fillId="0" borderId="0" applyAlignment="0">
      <alignment vertical="top" wrapText="1"/>
      <protection locked="0"/>
    </xf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7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5" xfId="0" applyNumberFormat="1" applyFont="1" applyBorder="1" applyAlignment="1"/>
    <xf numFmtId="166" fontId="28" fillId="0" borderId="16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7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4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4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0" fillId="4" borderId="27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5" fillId="2" borderId="0" xfId="1" applyFill="1"/>
    <xf numFmtId="0" fontId="36" fillId="0" borderId="0" xfId="1" applyFont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3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38" fillId="2" borderId="0" xfId="0" applyFont="1" applyFill="1" applyAlignment="1" applyProtection="1">
      <alignment vertical="center"/>
      <protection locked="0"/>
    </xf>
    <xf numFmtId="0" fontId="40" fillId="0" borderId="0" xfId="2" applyAlignment="1">
      <alignment vertical="top"/>
      <protection locked="0"/>
    </xf>
    <xf numFmtId="0" fontId="41" fillId="0" borderId="28" xfId="2" applyFont="1" applyBorder="1" applyAlignment="1">
      <alignment vertical="center" wrapText="1"/>
      <protection locked="0"/>
    </xf>
    <xf numFmtId="0" fontId="41" fillId="0" borderId="29" xfId="2" applyFont="1" applyBorder="1" applyAlignment="1">
      <alignment vertical="center" wrapText="1"/>
      <protection locked="0"/>
    </xf>
    <xf numFmtId="0" fontId="41" fillId="0" borderId="30" xfId="2" applyFont="1" applyBorder="1" applyAlignment="1">
      <alignment vertical="center" wrapText="1"/>
      <protection locked="0"/>
    </xf>
    <xf numFmtId="0" fontId="41" fillId="0" borderId="31" xfId="2" applyFont="1" applyBorder="1" applyAlignment="1">
      <alignment horizontal="center" vertical="center" wrapText="1"/>
      <protection locked="0"/>
    </xf>
    <xf numFmtId="0" fontId="41" fillId="0" borderId="32" xfId="2" applyFont="1" applyBorder="1" applyAlignment="1">
      <alignment horizontal="center" vertical="center" wrapText="1"/>
      <protection locked="0"/>
    </xf>
    <xf numFmtId="0" fontId="40" fillId="0" borderId="0" xfId="2" applyAlignment="1">
      <alignment horizontal="center" vertical="center"/>
      <protection locked="0"/>
    </xf>
    <xf numFmtId="0" fontId="41" fillId="0" borderId="31" xfId="2" applyFont="1" applyBorder="1" applyAlignment="1">
      <alignment vertical="center" wrapText="1"/>
      <protection locked="0"/>
    </xf>
    <xf numFmtId="0" fontId="41" fillId="0" borderId="32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49" fontId="44" fillId="0" borderId="0" xfId="2" applyNumberFormat="1" applyFont="1" applyBorder="1" applyAlignment="1">
      <alignment vertical="center" wrapText="1"/>
      <protection locked="0"/>
    </xf>
    <xf numFmtId="0" fontId="41" fillId="0" borderId="34" xfId="2" applyFont="1" applyBorder="1" applyAlignment="1">
      <alignment vertical="center" wrapText="1"/>
      <protection locked="0"/>
    </xf>
    <xf numFmtId="0" fontId="47" fillId="0" borderId="33" xfId="2" applyFont="1" applyBorder="1" applyAlignment="1">
      <alignment vertical="center" wrapText="1"/>
      <protection locked="0"/>
    </xf>
    <xf numFmtId="0" fontId="41" fillId="0" borderId="35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vertical="top"/>
      <protection locked="0"/>
    </xf>
    <xf numFmtId="0" fontId="41" fillId="0" borderId="0" xfId="2" applyFont="1" applyAlignment="1">
      <alignment vertical="top"/>
      <protection locked="0"/>
    </xf>
    <xf numFmtId="0" fontId="41" fillId="0" borderId="28" xfId="2" applyFont="1" applyBorder="1" applyAlignment="1">
      <alignment horizontal="left" vertical="center"/>
      <protection locked="0"/>
    </xf>
    <xf numFmtId="0" fontId="41" fillId="0" borderId="29" xfId="2" applyFont="1" applyBorder="1" applyAlignment="1">
      <alignment horizontal="left" vertical="center"/>
      <protection locked="0"/>
    </xf>
    <xf numFmtId="0" fontId="41" fillId="0" borderId="30" xfId="2" applyFont="1" applyBorder="1" applyAlignment="1">
      <alignment horizontal="left" vertical="center"/>
      <protection locked="0"/>
    </xf>
    <xf numFmtId="0" fontId="41" fillId="0" borderId="31" xfId="2" applyFont="1" applyBorder="1" applyAlignment="1">
      <alignment horizontal="left" vertical="center"/>
      <protection locked="0"/>
    </xf>
    <xf numFmtId="0" fontId="41" fillId="0" borderId="32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8" fillId="0" borderId="0" xfId="2" applyFont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center" vertical="center"/>
      <protection locked="0"/>
    </xf>
    <xf numFmtId="0" fontId="48" fillId="0" borderId="33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4" fillId="0" borderId="0" xfId="2" applyFont="1" applyAlignment="1">
      <alignment horizontal="left" vertical="center"/>
      <protection locked="0"/>
    </xf>
    <xf numFmtId="0" fontId="44" fillId="0" borderId="0" xfId="2" applyFont="1" applyBorder="1" applyAlignment="1">
      <alignment horizontal="center" vertical="center"/>
      <protection locked="0"/>
    </xf>
    <xf numFmtId="0" fontId="44" fillId="0" borderId="31" xfId="2" applyFont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center" vertical="center"/>
      <protection locked="0"/>
    </xf>
    <xf numFmtId="0" fontId="41" fillId="0" borderId="34" xfId="2" applyFont="1" applyBorder="1" applyAlignment="1">
      <alignment horizontal="left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1" fillId="0" borderId="35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center" vertical="center" wrapText="1"/>
      <protection locked="0"/>
    </xf>
    <xf numFmtId="0" fontId="41" fillId="0" borderId="28" xfId="2" applyFont="1" applyBorder="1" applyAlignment="1">
      <alignment horizontal="left" vertical="center" wrapText="1"/>
      <protection locked="0"/>
    </xf>
    <xf numFmtId="0" fontId="41" fillId="0" borderId="29" xfId="2" applyFont="1" applyBorder="1" applyAlignment="1">
      <alignment horizontal="left" vertical="center" wrapText="1"/>
      <protection locked="0"/>
    </xf>
    <xf numFmtId="0" fontId="41" fillId="0" borderId="30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 wrapText="1"/>
      <protection locked="0"/>
    </xf>
    <xf numFmtId="0" fontId="48" fillId="0" borderId="31" xfId="2" applyFont="1" applyBorder="1" applyAlignment="1">
      <alignment horizontal="left" vertical="center" wrapText="1"/>
      <protection locked="0"/>
    </xf>
    <xf numFmtId="0" fontId="48" fillId="0" borderId="32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/>
      <protection locked="0"/>
    </xf>
    <xf numFmtId="0" fontId="44" fillId="0" borderId="34" xfId="2" applyFont="1" applyBorder="1" applyAlignment="1">
      <alignment horizontal="left" vertical="center" wrapText="1"/>
      <protection locked="0"/>
    </xf>
    <xf numFmtId="0" fontId="44" fillId="0" borderId="33" xfId="2" applyFont="1" applyBorder="1" applyAlignment="1">
      <alignment horizontal="left" vertical="center" wrapText="1"/>
      <protection locked="0"/>
    </xf>
    <xf numFmtId="0" fontId="44" fillId="0" borderId="35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left" vertical="top"/>
      <protection locked="0"/>
    </xf>
    <xf numFmtId="0" fontId="44" fillId="0" borderId="0" xfId="2" applyFont="1" applyBorder="1" applyAlignment="1">
      <alignment horizontal="center" vertical="top"/>
      <protection locked="0"/>
    </xf>
    <xf numFmtId="0" fontId="44" fillId="0" borderId="34" xfId="2" applyFont="1" applyBorder="1" applyAlignment="1">
      <alignment horizontal="left" vertical="center"/>
      <protection locked="0"/>
    </xf>
    <xf numFmtId="0" fontId="44" fillId="0" borderId="35" xfId="2" applyFont="1" applyBorder="1" applyAlignment="1">
      <alignment horizontal="left" vertical="center"/>
      <protection locked="0"/>
    </xf>
    <xf numFmtId="0" fontId="48" fillId="0" borderId="0" xfId="2" applyFont="1" applyAlignment="1">
      <alignment vertical="center"/>
      <protection locked="0"/>
    </xf>
    <xf numFmtId="0" fontId="43" fillId="0" borderId="0" xfId="2" applyFont="1" applyBorder="1" applyAlignment="1">
      <alignment vertical="center"/>
      <protection locked="0"/>
    </xf>
    <xf numFmtId="0" fontId="48" fillId="0" borderId="33" xfId="2" applyFont="1" applyBorder="1" applyAlignment="1">
      <alignment vertical="center"/>
      <protection locked="0"/>
    </xf>
    <xf numFmtId="0" fontId="43" fillId="0" borderId="33" xfId="2" applyFont="1" applyBorder="1" applyAlignment="1">
      <alignment vertical="center"/>
      <protection locked="0"/>
    </xf>
    <xf numFmtId="0" fontId="40" fillId="0" borderId="0" xfId="2" applyBorder="1" applyAlignment="1">
      <alignment vertical="top"/>
      <protection locked="0"/>
    </xf>
    <xf numFmtId="49" fontId="44" fillId="0" borderId="0" xfId="2" applyNumberFormat="1" applyFont="1" applyBorder="1" applyAlignment="1">
      <alignment horizontal="left" vertical="center"/>
      <protection locked="0"/>
    </xf>
    <xf numFmtId="0" fontId="40" fillId="0" borderId="33" xfId="2" applyBorder="1" applyAlignment="1">
      <alignment vertical="top"/>
      <protection locked="0"/>
    </xf>
    <xf numFmtId="0" fontId="43" fillId="0" borderId="33" xfId="2" applyFont="1" applyBorder="1" applyAlignment="1">
      <alignment horizontal="left"/>
      <protection locked="0"/>
    </xf>
    <xf numFmtId="0" fontId="48" fillId="0" borderId="33" xfId="2" applyFont="1" applyBorder="1" applyAlignment="1">
      <protection locked="0"/>
    </xf>
    <xf numFmtId="0" fontId="41" fillId="0" borderId="31" xfId="2" applyFont="1" applyBorder="1" applyAlignment="1">
      <alignment vertical="top"/>
      <protection locked="0"/>
    </xf>
    <xf numFmtId="0" fontId="41" fillId="0" borderId="32" xfId="2" applyFont="1" applyBorder="1" applyAlignment="1">
      <alignment vertical="top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41" fillId="0" borderId="34" xfId="2" applyFont="1" applyBorder="1" applyAlignment="1">
      <alignment vertical="top"/>
      <protection locked="0"/>
    </xf>
    <xf numFmtId="0" fontId="41" fillId="0" borderId="33" xfId="2" applyFont="1" applyBorder="1" applyAlignment="1">
      <alignment vertical="top"/>
      <protection locked="0"/>
    </xf>
    <xf numFmtId="0" fontId="41" fillId="0" borderId="35" xfId="2" applyFont="1" applyBorder="1" applyAlignment="1">
      <alignment vertical="top"/>
      <protection locked="0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0" fontId="39" fillId="2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4" fillId="0" borderId="0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center" vertical="center" wrapText="1"/>
      <protection locked="0"/>
    </xf>
    <xf numFmtId="0" fontId="43" fillId="0" borderId="33" xfId="2" applyFont="1" applyBorder="1" applyAlignment="1">
      <alignment horizontal="left" wrapText="1"/>
      <protection locked="0"/>
    </xf>
    <xf numFmtId="0" fontId="42" fillId="0" borderId="0" xfId="2" applyFont="1" applyBorder="1" applyAlignment="1">
      <alignment horizontal="center" vertical="center"/>
      <protection locked="0"/>
    </xf>
    <xf numFmtId="49" fontId="44" fillId="0" borderId="0" xfId="2" applyNumberFormat="1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left" vertical="top"/>
      <protection locked="0"/>
    </xf>
    <xf numFmtId="0" fontId="43" fillId="0" borderId="33" xfId="2" applyFont="1" applyBorder="1" applyAlignment="1">
      <alignment horizontal="left"/>
      <protection locked="0"/>
    </xf>
    <xf numFmtId="0" fontId="44" fillId="0" borderId="0" xfId="2" applyFont="1" applyBorder="1" applyAlignment="1">
      <alignment horizontal="left" vertical="center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4DAFA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B5452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AN8" sqref="AN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38" t="s">
        <v>0</v>
      </c>
      <c r="B1" s="239"/>
      <c r="C1" s="239"/>
      <c r="D1" s="240" t="s">
        <v>1</v>
      </c>
      <c r="E1" s="239"/>
      <c r="F1" s="239"/>
      <c r="G1" s="239"/>
      <c r="H1" s="239"/>
      <c r="I1" s="239"/>
      <c r="J1" s="239"/>
      <c r="K1" s="241" t="s">
        <v>995</v>
      </c>
      <c r="L1" s="241"/>
      <c r="M1" s="241"/>
      <c r="N1" s="241"/>
      <c r="O1" s="241"/>
      <c r="P1" s="241"/>
      <c r="Q1" s="241"/>
      <c r="R1" s="241"/>
      <c r="S1" s="241"/>
      <c r="T1" s="239"/>
      <c r="U1" s="239"/>
      <c r="V1" s="239"/>
      <c r="W1" s="241" t="s">
        <v>996</v>
      </c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33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2</v>
      </c>
      <c r="BB1" s="15" t="s">
        <v>3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4</v>
      </c>
      <c r="BU1" s="17" t="s">
        <v>4</v>
      </c>
      <c r="BV1" s="17" t="s">
        <v>5</v>
      </c>
    </row>
    <row r="2" spans="1:74" ht="36.950000000000003" customHeight="1" x14ac:dyDescent="0.3">
      <c r="AR2" s="342" t="s">
        <v>6</v>
      </c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18" t="s">
        <v>7</v>
      </c>
      <c r="BT2" s="18" t="s">
        <v>8</v>
      </c>
    </row>
    <row r="3" spans="1:74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7</v>
      </c>
      <c r="BT3" s="18" t="s">
        <v>9</v>
      </c>
    </row>
    <row r="4" spans="1:74" ht="36.950000000000003" customHeight="1" x14ac:dyDescent="0.3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11</v>
      </c>
      <c r="BE4" s="27" t="s">
        <v>12</v>
      </c>
      <c r="BS4" s="18" t="s">
        <v>13</v>
      </c>
    </row>
    <row r="5" spans="1:74" ht="14.45" customHeight="1" x14ac:dyDescent="0.3">
      <c r="B5" s="22"/>
      <c r="C5" s="23"/>
      <c r="D5" s="28" t="s">
        <v>14</v>
      </c>
      <c r="E5" s="23"/>
      <c r="F5" s="23"/>
      <c r="G5" s="23"/>
      <c r="H5" s="23"/>
      <c r="I5" s="23"/>
      <c r="J5" s="23"/>
      <c r="K5" s="329" t="s">
        <v>15</v>
      </c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23"/>
      <c r="AQ5" s="25"/>
      <c r="BE5" s="325" t="s">
        <v>16</v>
      </c>
      <c r="BS5" s="18" t="s">
        <v>7</v>
      </c>
    </row>
    <row r="6" spans="1:74" ht="36.950000000000003" customHeight="1" x14ac:dyDescent="0.3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31" t="s">
        <v>18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23"/>
      <c r="AQ6" s="25"/>
      <c r="BE6" s="326"/>
      <c r="BS6" s="18" t="s">
        <v>7</v>
      </c>
    </row>
    <row r="7" spans="1:74" ht="14.45" customHeight="1" x14ac:dyDescent="0.3">
      <c r="B7" s="22"/>
      <c r="C7" s="23"/>
      <c r="D7" s="31" t="s">
        <v>19</v>
      </c>
      <c r="E7" s="23"/>
      <c r="F7" s="23"/>
      <c r="G7" s="23"/>
      <c r="H7" s="23"/>
      <c r="I7" s="23"/>
      <c r="J7" s="23"/>
      <c r="K7" s="29" t="s">
        <v>3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1" t="s">
        <v>20</v>
      </c>
      <c r="AL7" s="23"/>
      <c r="AM7" s="23"/>
      <c r="AN7" s="29" t="s">
        <v>3</v>
      </c>
      <c r="AO7" s="23"/>
      <c r="AP7" s="23"/>
      <c r="AQ7" s="25"/>
      <c r="BE7" s="326"/>
      <c r="BS7" s="18" t="s">
        <v>7</v>
      </c>
    </row>
    <row r="8" spans="1:74" ht="14.45" customHeight="1" x14ac:dyDescent="0.3">
      <c r="B8" s="22"/>
      <c r="C8" s="23"/>
      <c r="D8" s="31" t="s">
        <v>21</v>
      </c>
      <c r="E8" s="23"/>
      <c r="F8" s="23"/>
      <c r="G8" s="23"/>
      <c r="H8" s="23"/>
      <c r="I8" s="23"/>
      <c r="J8" s="23"/>
      <c r="K8" s="29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1" t="s">
        <v>23</v>
      </c>
      <c r="AL8" s="23"/>
      <c r="AM8" s="23"/>
      <c r="AN8" s="32"/>
      <c r="AO8" s="23"/>
      <c r="AP8" s="23"/>
      <c r="AQ8" s="25"/>
      <c r="BE8" s="326"/>
      <c r="BS8" s="18" t="s">
        <v>7</v>
      </c>
    </row>
    <row r="9" spans="1:74" ht="14.45" customHeight="1" x14ac:dyDescent="0.3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5"/>
      <c r="BE9" s="326"/>
      <c r="BS9" s="18" t="s">
        <v>7</v>
      </c>
    </row>
    <row r="10" spans="1:74" ht="14.45" customHeight="1" x14ac:dyDescent="0.3">
      <c r="B10" s="22"/>
      <c r="C10" s="23"/>
      <c r="D10" s="31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1" t="s">
        <v>25</v>
      </c>
      <c r="AL10" s="23"/>
      <c r="AM10" s="23"/>
      <c r="AN10" s="29" t="s">
        <v>3</v>
      </c>
      <c r="AO10" s="23"/>
      <c r="AP10" s="23"/>
      <c r="AQ10" s="25"/>
      <c r="BE10" s="326"/>
      <c r="BS10" s="18" t="s">
        <v>26</v>
      </c>
    </row>
    <row r="11" spans="1:74" ht="18.399999999999999" customHeight="1" x14ac:dyDescent="0.3">
      <c r="B11" s="22"/>
      <c r="C11" s="23"/>
      <c r="D11" s="23"/>
      <c r="E11" s="29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1" t="s">
        <v>27</v>
      </c>
      <c r="AL11" s="23"/>
      <c r="AM11" s="23"/>
      <c r="AN11" s="29" t="s">
        <v>3</v>
      </c>
      <c r="AO11" s="23"/>
      <c r="AP11" s="23"/>
      <c r="AQ11" s="25"/>
      <c r="BE11" s="326"/>
      <c r="BS11" s="18" t="s">
        <v>26</v>
      </c>
    </row>
    <row r="12" spans="1:74" ht="6.95" customHeight="1" x14ac:dyDescent="0.3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E12" s="326"/>
      <c r="BS12" s="18" t="s">
        <v>26</v>
      </c>
    </row>
    <row r="13" spans="1:74" ht="14.45" customHeight="1" x14ac:dyDescent="0.3">
      <c r="B13" s="22"/>
      <c r="C13" s="23"/>
      <c r="D13" s="31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1" t="s">
        <v>25</v>
      </c>
      <c r="AL13" s="23"/>
      <c r="AM13" s="23"/>
      <c r="AN13" s="33" t="s">
        <v>29</v>
      </c>
      <c r="AO13" s="23"/>
      <c r="AP13" s="23"/>
      <c r="AQ13" s="25"/>
      <c r="BE13" s="326"/>
      <c r="BS13" s="18" t="s">
        <v>26</v>
      </c>
    </row>
    <row r="14" spans="1:74" ht="15" x14ac:dyDescent="0.3">
      <c r="B14" s="22"/>
      <c r="C14" s="23"/>
      <c r="D14" s="23"/>
      <c r="E14" s="332" t="s">
        <v>29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1" t="s">
        <v>27</v>
      </c>
      <c r="AL14" s="23"/>
      <c r="AM14" s="23"/>
      <c r="AN14" s="33" t="s">
        <v>29</v>
      </c>
      <c r="AO14" s="23"/>
      <c r="AP14" s="23"/>
      <c r="AQ14" s="25"/>
      <c r="BE14" s="326"/>
      <c r="BS14" s="18" t="s">
        <v>26</v>
      </c>
    </row>
    <row r="15" spans="1:74" ht="6.95" customHeight="1" x14ac:dyDescent="0.3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E15" s="326"/>
      <c r="BS15" s="18" t="s">
        <v>4</v>
      </c>
    </row>
    <row r="16" spans="1:74" ht="14.45" customHeight="1" x14ac:dyDescent="0.3">
      <c r="B16" s="22"/>
      <c r="C16" s="23"/>
      <c r="D16" s="31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1" t="s">
        <v>25</v>
      </c>
      <c r="AL16" s="23"/>
      <c r="AM16" s="23"/>
      <c r="AN16" s="29" t="s">
        <v>3</v>
      </c>
      <c r="AO16" s="23"/>
      <c r="AP16" s="23"/>
      <c r="AQ16" s="25"/>
      <c r="BE16" s="326"/>
      <c r="BS16" s="18" t="s">
        <v>4</v>
      </c>
    </row>
    <row r="17" spans="2:71" ht="18.399999999999999" customHeight="1" x14ac:dyDescent="0.3">
      <c r="B17" s="22"/>
      <c r="C17" s="23"/>
      <c r="D17" s="23"/>
      <c r="E17" s="29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1" t="s">
        <v>27</v>
      </c>
      <c r="AL17" s="23"/>
      <c r="AM17" s="23"/>
      <c r="AN17" s="29" t="s">
        <v>3</v>
      </c>
      <c r="AO17" s="23"/>
      <c r="AP17" s="23"/>
      <c r="AQ17" s="25"/>
      <c r="BE17" s="326"/>
      <c r="BS17" s="18" t="s">
        <v>31</v>
      </c>
    </row>
    <row r="18" spans="2:71" ht="6.95" customHeight="1" x14ac:dyDescent="0.3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E18" s="326"/>
      <c r="BS18" s="18" t="s">
        <v>7</v>
      </c>
    </row>
    <row r="19" spans="2:71" ht="14.45" customHeight="1" x14ac:dyDescent="0.3">
      <c r="B19" s="22"/>
      <c r="C19" s="23"/>
      <c r="D19" s="31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E19" s="326"/>
      <c r="BS19" s="18" t="s">
        <v>7</v>
      </c>
    </row>
    <row r="20" spans="2:71" ht="22.5" customHeight="1" x14ac:dyDescent="0.3">
      <c r="B20" s="22"/>
      <c r="C20" s="23"/>
      <c r="D20" s="23"/>
      <c r="E20" s="333" t="s">
        <v>3</v>
      </c>
      <c r="F20" s="330"/>
      <c r="G20" s="330"/>
      <c r="H20" s="330"/>
      <c r="I20" s="330"/>
      <c r="J20" s="330"/>
      <c r="K20" s="330"/>
      <c r="L20" s="330"/>
      <c r="M20" s="330"/>
      <c r="N20" s="330"/>
      <c r="O20" s="330"/>
      <c r="P20" s="330"/>
      <c r="Q20" s="330"/>
      <c r="R20" s="330"/>
      <c r="S20" s="330"/>
      <c r="T20" s="330"/>
      <c r="U20" s="330"/>
      <c r="V20" s="330"/>
      <c r="W20" s="330"/>
      <c r="X20" s="330"/>
      <c r="Y20" s="330"/>
      <c r="Z20" s="330"/>
      <c r="AA20" s="330"/>
      <c r="AB20" s="330"/>
      <c r="AC20" s="330"/>
      <c r="AD20" s="330"/>
      <c r="AE20" s="330"/>
      <c r="AF20" s="330"/>
      <c r="AG20" s="330"/>
      <c r="AH20" s="330"/>
      <c r="AI20" s="330"/>
      <c r="AJ20" s="330"/>
      <c r="AK20" s="330"/>
      <c r="AL20" s="330"/>
      <c r="AM20" s="330"/>
      <c r="AN20" s="330"/>
      <c r="AO20" s="23"/>
      <c r="AP20" s="23"/>
      <c r="AQ20" s="25"/>
      <c r="BE20" s="326"/>
      <c r="BS20" s="18" t="s">
        <v>4</v>
      </c>
    </row>
    <row r="21" spans="2:71" ht="6.95" customHeight="1" x14ac:dyDescent="0.3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  <c r="BE21" s="326"/>
    </row>
    <row r="22" spans="2:71" ht="6.95" customHeight="1" x14ac:dyDescent="0.3">
      <c r="B22" s="22"/>
      <c r="C22" s="2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3"/>
      <c r="AQ22" s="25"/>
      <c r="BE22" s="326"/>
    </row>
    <row r="23" spans="2:71" s="1" customFormat="1" ht="25.9" customHeight="1" x14ac:dyDescent="0.3">
      <c r="B23" s="35"/>
      <c r="C23" s="36"/>
      <c r="D23" s="37" t="s">
        <v>33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34">
        <f>ROUND(AG51,2)</f>
        <v>0</v>
      </c>
      <c r="AL23" s="335"/>
      <c r="AM23" s="335"/>
      <c r="AN23" s="335"/>
      <c r="AO23" s="335"/>
      <c r="AP23" s="36"/>
      <c r="AQ23" s="39"/>
      <c r="BE23" s="327"/>
    </row>
    <row r="24" spans="2:71" s="1" customFormat="1" ht="6.95" customHeight="1" x14ac:dyDescent="0.3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327"/>
    </row>
    <row r="25" spans="2:71" s="1" customFormat="1" x14ac:dyDescent="0.3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36" t="s">
        <v>34</v>
      </c>
      <c r="M25" s="337"/>
      <c r="N25" s="337"/>
      <c r="O25" s="337"/>
      <c r="P25" s="36"/>
      <c r="Q25" s="36"/>
      <c r="R25" s="36"/>
      <c r="S25" s="36"/>
      <c r="T25" s="36"/>
      <c r="U25" s="36"/>
      <c r="V25" s="36"/>
      <c r="W25" s="336" t="s">
        <v>35</v>
      </c>
      <c r="X25" s="337"/>
      <c r="Y25" s="337"/>
      <c r="Z25" s="337"/>
      <c r="AA25" s="337"/>
      <c r="AB25" s="337"/>
      <c r="AC25" s="337"/>
      <c r="AD25" s="337"/>
      <c r="AE25" s="337"/>
      <c r="AF25" s="36"/>
      <c r="AG25" s="36"/>
      <c r="AH25" s="36"/>
      <c r="AI25" s="36"/>
      <c r="AJ25" s="36"/>
      <c r="AK25" s="336" t="s">
        <v>36</v>
      </c>
      <c r="AL25" s="337"/>
      <c r="AM25" s="337"/>
      <c r="AN25" s="337"/>
      <c r="AO25" s="337"/>
      <c r="AP25" s="36"/>
      <c r="AQ25" s="39"/>
      <c r="BE25" s="327"/>
    </row>
    <row r="26" spans="2:71" s="2" customFormat="1" ht="14.45" customHeight="1" x14ac:dyDescent="0.3">
      <c r="B26" s="41"/>
      <c r="C26" s="42"/>
      <c r="D26" s="43" t="s">
        <v>37</v>
      </c>
      <c r="E26" s="42"/>
      <c r="F26" s="43" t="s">
        <v>38</v>
      </c>
      <c r="G26" s="42"/>
      <c r="H26" s="42"/>
      <c r="I26" s="42"/>
      <c r="J26" s="42"/>
      <c r="K26" s="42"/>
      <c r="L26" s="324">
        <v>0.21</v>
      </c>
      <c r="M26" s="323"/>
      <c r="N26" s="323"/>
      <c r="O26" s="323"/>
      <c r="P26" s="42"/>
      <c r="Q26" s="42"/>
      <c r="R26" s="42"/>
      <c r="S26" s="42"/>
      <c r="T26" s="42"/>
      <c r="U26" s="42"/>
      <c r="V26" s="42"/>
      <c r="W26" s="322">
        <f>ROUND(AZ51,2)</f>
        <v>0</v>
      </c>
      <c r="X26" s="323"/>
      <c r="Y26" s="323"/>
      <c r="Z26" s="323"/>
      <c r="AA26" s="323"/>
      <c r="AB26" s="323"/>
      <c r="AC26" s="323"/>
      <c r="AD26" s="323"/>
      <c r="AE26" s="323"/>
      <c r="AF26" s="42"/>
      <c r="AG26" s="42"/>
      <c r="AH26" s="42"/>
      <c r="AI26" s="42"/>
      <c r="AJ26" s="42"/>
      <c r="AK26" s="322">
        <f>ROUND(AV51,2)</f>
        <v>0</v>
      </c>
      <c r="AL26" s="323"/>
      <c r="AM26" s="323"/>
      <c r="AN26" s="323"/>
      <c r="AO26" s="323"/>
      <c r="AP26" s="42"/>
      <c r="AQ26" s="44"/>
      <c r="BE26" s="328"/>
    </row>
    <row r="27" spans="2:71" s="2" customFormat="1" ht="14.45" customHeight="1" x14ac:dyDescent="0.3">
      <c r="B27" s="41"/>
      <c r="C27" s="42"/>
      <c r="D27" s="42"/>
      <c r="E27" s="42"/>
      <c r="F27" s="43" t="s">
        <v>39</v>
      </c>
      <c r="G27" s="42"/>
      <c r="H27" s="42"/>
      <c r="I27" s="42"/>
      <c r="J27" s="42"/>
      <c r="K27" s="42"/>
      <c r="L27" s="324">
        <v>0.15</v>
      </c>
      <c r="M27" s="323"/>
      <c r="N27" s="323"/>
      <c r="O27" s="323"/>
      <c r="P27" s="42"/>
      <c r="Q27" s="42"/>
      <c r="R27" s="42"/>
      <c r="S27" s="42"/>
      <c r="T27" s="42"/>
      <c r="U27" s="42"/>
      <c r="V27" s="42"/>
      <c r="W27" s="322">
        <f>ROUND(BA51,2)</f>
        <v>0</v>
      </c>
      <c r="X27" s="323"/>
      <c r="Y27" s="323"/>
      <c r="Z27" s="323"/>
      <c r="AA27" s="323"/>
      <c r="AB27" s="323"/>
      <c r="AC27" s="323"/>
      <c r="AD27" s="323"/>
      <c r="AE27" s="323"/>
      <c r="AF27" s="42"/>
      <c r="AG27" s="42"/>
      <c r="AH27" s="42"/>
      <c r="AI27" s="42"/>
      <c r="AJ27" s="42"/>
      <c r="AK27" s="322">
        <f>ROUND(AW51,2)</f>
        <v>0</v>
      </c>
      <c r="AL27" s="323"/>
      <c r="AM27" s="323"/>
      <c r="AN27" s="323"/>
      <c r="AO27" s="323"/>
      <c r="AP27" s="42"/>
      <c r="AQ27" s="44"/>
      <c r="BE27" s="328"/>
    </row>
    <row r="28" spans="2:71" s="2" customFormat="1" ht="14.45" hidden="1" customHeight="1" x14ac:dyDescent="0.3">
      <c r="B28" s="41"/>
      <c r="C28" s="42"/>
      <c r="D28" s="42"/>
      <c r="E28" s="42"/>
      <c r="F28" s="43" t="s">
        <v>40</v>
      </c>
      <c r="G28" s="42"/>
      <c r="H28" s="42"/>
      <c r="I28" s="42"/>
      <c r="J28" s="42"/>
      <c r="K28" s="42"/>
      <c r="L28" s="324">
        <v>0.21</v>
      </c>
      <c r="M28" s="323"/>
      <c r="N28" s="323"/>
      <c r="O28" s="323"/>
      <c r="P28" s="42"/>
      <c r="Q28" s="42"/>
      <c r="R28" s="42"/>
      <c r="S28" s="42"/>
      <c r="T28" s="42"/>
      <c r="U28" s="42"/>
      <c r="V28" s="42"/>
      <c r="W28" s="322">
        <f>ROUND(BB51,2)</f>
        <v>0</v>
      </c>
      <c r="X28" s="323"/>
      <c r="Y28" s="323"/>
      <c r="Z28" s="323"/>
      <c r="AA28" s="323"/>
      <c r="AB28" s="323"/>
      <c r="AC28" s="323"/>
      <c r="AD28" s="323"/>
      <c r="AE28" s="323"/>
      <c r="AF28" s="42"/>
      <c r="AG28" s="42"/>
      <c r="AH28" s="42"/>
      <c r="AI28" s="42"/>
      <c r="AJ28" s="42"/>
      <c r="AK28" s="322">
        <v>0</v>
      </c>
      <c r="AL28" s="323"/>
      <c r="AM28" s="323"/>
      <c r="AN28" s="323"/>
      <c r="AO28" s="323"/>
      <c r="AP28" s="42"/>
      <c r="AQ28" s="44"/>
      <c r="BE28" s="328"/>
    </row>
    <row r="29" spans="2:71" s="2" customFormat="1" ht="14.45" hidden="1" customHeight="1" x14ac:dyDescent="0.3">
      <c r="B29" s="41"/>
      <c r="C29" s="42"/>
      <c r="D29" s="42"/>
      <c r="E29" s="42"/>
      <c r="F29" s="43" t="s">
        <v>41</v>
      </c>
      <c r="G29" s="42"/>
      <c r="H29" s="42"/>
      <c r="I29" s="42"/>
      <c r="J29" s="42"/>
      <c r="K29" s="42"/>
      <c r="L29" s="324">
        <v>0.15</v>
      </c>
      <c r="M29" s="323"/>
      <c r="N29" s="323"/>
      <c r="O29" s="323"/>
      <c r="P29" s="42"/>
      <c r="Q29" s="42"/>
      <c r="R29" s="42"/>
      <c r="S29" s="42"/>
      <c r="T29" s="42"/>
      <c r="U29" s="42"/>
      <c r="V29" s="42"/>
      <c r="W29" s="322">
        <f>ROUND(BC51,2)</f>
        <v>0</v>
      </c>
      <c r="X29" s="323"/>
      <c r="Y29" s="323"/>
      <c r="Z29" s="323"/>
      <c r="AA29" s="323"/>
      <c r="AB29" s="323"/>
      <c r="AC29" s="323"/>
      <c r="AD29" s="323"/>
      <c r="AE29" s="323"/>
      <c r="AF29" s="42"/>
      <c r="AG29" s="42"/>
      <c r="AH29" s="42"/>
      <c r="AI29" s="42"/>
      <c r="AJ29" s="42"/>
      <c r="AK29" s="322">
        <v>0</v>
      </c>
      <c r="AL29" s="323"/>
      <c r="AM29" s="323"/>
      <c r="AN29" s="323"/>
      <c r="AO29" s="323"/>
      <c r="AP29" s="42"/>
      <c r="AQ29" s="44"/>
      <c r="BE29" s="328"/>
    </row>
    <row r="30" spans="2:71" s="2" customFormat="1" ht="14.45" hidden="1" customHeight="1" x14ac:dyDescent="0.3">
      <c r="B30" s="41"/>
      <c r="C30" s="42"/>
      <c r="D30" s="42"/>
      <c r="E30" s="42"/>
      <c r="F30" s="43" t="s">
        <v>42</v>
      </c>
      <c r="G30" s="42"/>
      <c r="H30" s="42"/>
      <c r="I30" s="42"/>
      <c r="J30" s="42"/>
      <c r="K30" s="42"/>
      <c r="L30" s="324">
        <v>0</v>
      </c>
      <c r="M30" s="323"/>
      <c r="N30" s="323"/>
      <c r="O30" s="323"/>
      <c r="P30" s="42"/>
      <c r="Q30" s="42"/>
      <c r="R30" s="42"/>
      <c r="S30" s="42"/>
      <c r="T30" s="42"/>
      <c r="U30" s="42"/>
      <c r="V30" s="42"/>
      <c r="W30" s="322">
        <f>ROUND(BD51,2)</f>
        <v>0</v>
      </c>
      <c r="X30" s="323"/>
      <c r="Y30" s="323"/>
      <c r="Z30" s="323"/>
      <c r="AA30" s="323"/>
      <c r="AB30" s="323"/>
      <c r="AC30" s="323"/>
      <c r="AD30" s="323"/>
      <c r="AE30" s="323"/>
      <c r="AF30" s="42"/>
      <c r="AG30" s="42"/>
      <c r="AH30" s="42"/>
      <c r="AI30" s="42"/>
      <c r="AJ30" s="42"/>
      <c r="AK30" s="322">
        <v>0</v>
      </c>
      <c r="AL30" s="323"/>
      <c r="AM30" s="323"/>
      <c r="AN30" s="323"/>
      <c r="AO30" s="323"/>
      <c r="AP30" s="42"/>
      <c r="AQ30" s="44"/>
      <c r="BE30" s="328"/>
    </row>
    <row r="31" spans="2:71" s="1" customFormat="1" ht="6.95" customHeight="1" x14ac:dyDescent="0.3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327"/>
    </row>
    <row r="32" spans="2:71" s="1" customFormat="1" ht="25.9" customHeight="1" x14ac:dyDescent="0.3">
      <c r="B32" s="35"/>
      <c r="C32" s="45"/>
      <c r="D32" s="46" t="s">
        <v>43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44</v>
      </c>
      <c r="U32" s="47"/>
      <c r="V32" s="47"/>
      <c r="W32" s="47"/>
      <c r="X32" s="338" t="s">
        <v>45</v>
      </c>
      <c r="Y32" s="339"/>
      <c r="Z32" s="339"/>
      <c r="AA32" s="339"/>
      <c r="AB32" s="339"/>
      <c r="AC32" s="47"/>
      <c r="AD32" s="47"/>
      <c r="AE32" s="47"/>
      <c r="AF32" s="47"/>
      <c r="AG32" s="47"/>
      <c r="AH32" s="47"/>
      <c r="AI32" s="47"/>
      <c r="AJ32" s="47"/>
      <c r="AK32" s="340">
        <f>SUM(AK23:AK30)</f>
        <v>0</v>
      </c>
      <c r="AL32" s="339"/>
      <c r="AM32" s="339"/>
      <c r="AN32" s="339"/>
      <c r="AO32" s="341"/>
      <c r="AP32" s="45"/>
      <c r="AQ32" s="49"/>
      <c r="BE32" s="327"/>
    </row>
    <row r="33" spans="2:56" s="1" customFormat="1" ht="6.95" customHeight="1" x14ac:dyDescent="0.3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 x14ac:dyDescent="0.3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 x14ac:dyDescent="0.3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5"/>
    </row>
    <row r="39" spans="2:56" s="1" customFormat="1" ht="36.950000000000003" customHeight="1" x14ac:dyDescent="0.3">
      <c r="B39" s="35"/>
      <c r="C39" s="55" t="s">
        <v>46</v>
      </c>
      <c r="AR39" s="35"/>
    </row>
    <row r="40" spans="2:56" s="1" customFormat="1" ht="6.95" customHeight="1" x14ac:dyDescent="0.3">
      <c r="B40" s="35"/>
      <c r="AR40" s="35"/>
    </row>
    <row r="41" spans="2:56" s="3" customFormat="1" ht="14.45" customHeight="1" x14ac:dyDescent="0.3">
      <c r="B41" s="56"/>
      <c r="C41" s="57" t="s">
        <v>14</v>
      </c>
      <c r="L41" s="3" t="str">
        <f>K5</f>
        <v>MUKRNOV</v>
      </c>
      <c r="AR41" s="56"/>
    </row>
    <row r="42" spans="2:56" s="4" customFormat="1" ht="36.950000000000003" customHeight="1" x14ac:dyDescent="0.3">
      <c r="B42" s="58"/>
      <c r="C42" s="59" t="s">
        <v>17</v>
      </c>
      <c r="L42" s="348" t="str">
        <f>K6</f>
        <v>Stavební úpravy radnice 3.NP</v>
      </c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R42" s="58"/>
    </row>
    <row r="43" spans="2:56" s="1" customFormat="1" ht="6.95" customHeight="1" x14ac:dyDescent="0.3">
      <c r="B43" s="35"/>
      <c r="AR43" s="35"/>
    </row>
    <row r="44" spans="2:56" s="1" customFormat="1" ht="15" x14ac:dyDescent="0.3">
      <c r="B44" s="35"/>
      <c r="C44" s="57" t="s">
        <v>21</v>
      </c>
      <c r="L44" s="60" t="str">
        <f>IF(K8="","",K8)</f>
        <v xml:space="preserve"> </v>
      </c>
      <c r="AI44" s="57" t="s">
        <v>23</v>
      </c>
      <c r="AM44" s="350" t="str">
        <f>IF(AN8= "","",AN8)</f>
        <v/>
      </c>
      <c r="AN44" s="327"/>
      <c r="AR44" s="35"/>
    </row>
    <row r="45" spans="2:56" s="1" customFormat="1" ht="6.95" customHeight="1" x14ac:dyDescent="0.3">
      <c r="B45" s="35"/>
      <c r="AR45" s="35"/>
    </row>
    <row r="46" spans="2:56" s="1" customFormat="1" ht="15" x14ac:dyDescent="0.3">
      <c r="B46" s="35"/>
      <c r="C46" s="57" t="s">
        <v>24</v>
      </c>
      <c r="L46" s="3" t="str">
        <f>IF(E11= "","",E11)</f>
        <v xml:space="preserve"> </v>
      </c>
      <c r="AI46" s="57" t="s">
        <v>30</v>
      </c>
      <c r="AM46" s="351" t="str">
        <f>IF(E17="","",E17)</f>
        <v xml:space="preserve"> </v>
      </c>
      <c r="AN46" s="327"/>
      <c r="AO46" s="327"/>
      <c r="AP46" s="327"/>
      <c r="AR46" s="35"/>
      <c r="AS46" s="352" t="s">
        <v>47</v>
      </c>
      <c r="AT46" s="353"/>
      <c r="AU46" s="62"/>
      <c r="AV46" s="62"/>
      <c r="AW46" s="62"/>
      <c r="AX46" s="62"/>
      <c r="AY46" s="62"/>
      <c r="AZ46" s="62"/>
      <c r="BA46" s="62"/>
      <c r="BB46" s="62"/>
      <c r="BC46" s="62"/>
      <c r="BD46" s="63"/>
    </row>
    <row r="47" spans="2:56" s="1" customFormat="1" ht="15" x14ac:dyDescent="0.3">
      <c r="B47" s="35"/>
      <c r="C47" s="57" t="s">
        <v>28</v>
      </c>
      <c r="L47" s="3" t="str">
        <f>IF(E14= "Vyplň údaj","",E14)</f>
        <v/>
      </c>
      <c r="AR47" s="35"/>
      <c r="AS47" s="354"/>
      <c r="AT47" s="337"/>
      <c r="AU47" s="36"/>
      <c r="AV47" s="36"/>
      <c r="AW47" s="36"/>
      <c r="AX47" s="36"/>
      <c r="AY47" s="36"/>
      <c r="AZ47" s="36"/>
      <c r="BA47" s="36"/>
      <c r="BB47" s="36"/>
      <c r="BC47" s="36"/>
      <c r="BD47" s="65"/>
    </row>
    <row r="48" spans="2:56" s="1" customFormat="1" ht="10.9" customHeight="1" x14ac:dyDescent="0.3">
      <c r="B48" s="35"/>
      <c r="AR48" s="35"/>
      <c r="AS48" s="354"/>
      <c r="AT48" s="337"/>
      <c r="AU48" s="36"/>
      <c r="AV48" s="36"/>
      <c r="AW48" s="36"/>
      <c r="AX48" s="36"/>
      <c r="AY48" s="36"/>
      <c r="AZ48" s="36"/>
      <c r="BA48" s="36"/>
      <c r="BB48" s="36"/>
      <c r="BC48" s="36"/>
      <c r="BD48" s="65"/>
    </row>
    <row r="49" spans="1:90" s="1" customFormat="1" ht="29.25" customHeight="1" x14ac:dyDescent="0.3">
      <c r="B49" s="35"/>
      <c r="C49" s="355" t="s">
        <v>48</v>
      </c>
      <c r="D49" s="356"/>
      <c r="E49" s="356"/>
      <c r="F49" s="356"/>
      <c r="G49" s="356"/>
      <c r="H49" s="66"/>
      <c r="I49" s="357" t="s">
        <v>49</v>
      </c>
      <c r="J49" s="356"/>
      <c r="K49" s="356"/>
      <c r="L49" s="356"/>
      <c r="M49" s="356"/>
      <c r="N49" s="356"/>
      <c r="O49" s="356"/>
      <c r="P49" s="356"/>
      <c r="Q49" s="356"/>
      <c r="R49" s="356"/>
      <c r="S49" s="356"/>
      <c r="T49" s="356"/>
      <c r="U49" s="356"/>
      <c r="V49" s="356"/>
      <c r="W49" s="356"/>
      <c r="X49" s="356"/>
      <c r="Y49" s="356"/>
      <c r="Z49" s="356"/>
      <c r="AA49" s="356"/>
      <c r="AB49" s="356"/>
      <c r="AC49" s="356"/>
      <c r="AD49" s="356"/>
      <c r="AE49" s="356"/>
      <c r="AF49" s="356"/>
      <c r="AG49" s="358" t="s">
        <v>50</v>
      </c>
      <c r="AH49" s="356"/>
      <c r="AI49" s="356"/>
      <c r="AJ49" s="356"/>
      <c r="AK49" s="356"/>
      <c r="AL49" s="356"/>
      <c r="AM49" s="356"/>
      <c r="AN49" s="357" t="s">
        <v>51</v>
      </c>
      <c r="AO49" s="356"/>
      <c r="AP49" s="356"/>
      <c r="AQ49" s="67" t="s">
        <v>52</v>
      </c>
      <c r="AR49" s="35"/>
      <c r="AS49" s="68" t="s">
        <v>53</v>
      </c>
      <c r="AT49" s="69" t="s">
        <v>54</v>
      </c>
      <c r="AU49" s="69" t="s">
        <v>55</v>
      </c>
      <c r="AV49" s="69" t="s">
        <v>56</v>
      </c>
      <c r="AW49" s="69" t="s">
        <v>57</v>
      </c>
      <c r="AX49" s="69" t="s">
        <v>58</v>
      </c>
      <c r="AY49" s="69" t="s">
        <v>59</v>
      </c>
      <c r="AZ49" s="69" t="s">
        <v>60</v>
      </c>
      <c r="BA49" s="69" t="s">
        <v>61</v>
      </c>
      <c r="BB49" s="69" t="s">
        <v>62</v>
      </c>
      <c r="BC49" s="69" t="s">
        <v>63</v>
      </c>
      <c r="BD49" s="70" t="s">
        <v>64</v>
      </c>
    </row>
    <row r="50" spans="1:90" s="1" customFormat="1" ht="10.9" customHeight="1" x14ac:dyDescent="0.3">
      <c r="B50" s="35"/>
      <c r="AR50" s="35"/>
      <c r="AS50" s="71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0" s="4" customFormat="1" ht="32.450000000000003" customHeight="1" x14ac:dyDescent="0.3">
      <c r="B51" s="58"/>
      <c r="C51" s="72" t="s">
        <v>65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346">
        <f>ROUND(AG52,2)</f>
        <v>0</v>
      </c>
      <c r="AH51" s="346"/>
      <c r="AI51" s="346"/>
      <c r="AJ51" s="346"/>
      <c r="AK51" s="346"/>
      <c r="AL51" s="346"/>
      <c r="AM51" s="346"/>
      <c r="AN51" s="347">
        <f>SUM(AG51,AT51)</f>
        <v>0</v>
      </c>
      <c r="AO51" s="347"/>
      <c r="AP51" s="347"/>
      <c r="AQ51" s="74" t="s">
        <v>3</v>
      </c>
      <c r="AR51" s="58"/>
      <c r="AS51" s="75">
        <f>ROUND(AS52,2)</f>
        <v>0</v>
      </c>
      <c r="AT51" s="76">
        <f>ROUND(SUM(AV51:AW51),2)</f>
        <v>0</v>
      </c>
      <c r="AU51" s="77">
        <f>ROUND(AU52,5)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ROUND(AZ52,2)</f>
        <v>0</v>
      </c>
      <c r="BA51" s="76">
        <f>ROUND(BA52,2)</f>
        <v>0</v>
      </c>
      <c r="BB51" s="76">
        <f>ROUND(BB52,2)</f>
        <v>0</v>
      </c>
      <c r="BC51" s="76">
        <f>ROUND(BC52,2)</f>
        <v>0</v>
      </c>
      <c r="BD51" s="78">
        <f>ROUND(BD52,2)</f>
        <v>0</v>
      </c>
      <c r="BS51" s="59" t="s">
        <v>66</v>
      </c>
      <c r="BT51" s="59" t="s">
        <v>67</v>
      </c>
      <c r="BV51" s="59" t="s">
        <v>68</v>
      </c>
      <c r="BW51" s="59" t="s">
        <v>5</v>
      </c>
      <c r="BX51" s="59" t="s">
        <v>69</v>
      </c>
      <c r="CL51" s="59" t="s">
        <v>3</v>
      </c>
    </row>
    <row r="52" spans="1:90" s="5" customFormat="1" ht="37.5" customHeight="1" x14ac:dyDescent="0.3">
      <c r="A52" s="234" t="s">
        <v>997</v>
      </c>
      <c r="B52" s="79"/>
      <c r="C52" s="80"/>
      <c r="D52" s="345" t="s">
        <v>15</v>
      </c>
      <c r="E52" s="344"/>
      <c r="F52" s="344"/>
      <c r="G52" s="344"/>
      <c r="H52" s="344"/>
      <c r="I52" s="81"/>
      <c r="J52" s="345" t="s">
        <v>18</v>
      </c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3">
        <f>'MUKRNOV - Stavební úpravy...'!J25</f>
        <v>0</v>
      </c>
      <c r="AH52" s="344"/>
      <c r="AI52" s="344"/>
      <c r="AJ52" s="344"/>
      <c r="AK52" s="344"/>
      <c r="AL52" s="344"/>
      <c r="AM52" s="344"/>
      <c r="AN52" s="343">
        <f>SUM(AG52,AT52)</f>
        <v>0</v>
      </c>
      <c r="AO52" s="344"/>
      <c r="AP52" s="344"/>
      <c r="AQ52" s="82" t="s">
        <v>70</v>
      </c>
      <c r="AR52" s="79"/>
      <c r="AS52" s="83">
        <v>0</v>
      </c>
      <c r="AT52" s="84">
        <f>ROUND(SUM(AV52:AW52),2)</f>
        <v>0</v>
      </c>
      <c r="AU52" s="85">
        <f>'MUKRNOV - Stavební úpravy...'!P99</f>
        <v>0</v>
      </c>
      <c r="AV52" s="84">
        <f>'MUKRNOV - Stavební úpravy...'!J28</f>
        <v>0</v>
      </c>
      <c r="AW52" s="84">
        <f>'MUKRNOV - Stavební úpravy...'!J29</f>
        <v>0</v>
      </c>
      <c r="AX52" s="84">
        <f>'MUKRNOV - Stavební úpravy...'!J30</f>
        <v>0</v>
      </c>
      <c r="AY52" s="84">
        <f>'MUKRNOV - Stavební úpravy...'!J31</f>
        <v>0</v>
      </c>
      <c r="AZ52" s="84">
        <f>'MUKRNOV - Stavební úpravy...'!F28</f>
        <v>0</v>
      </c>
      <c r="BA52" s="84">
        <f>'MUKRNOV - Stavební úpravy...'!F29</f>
        <v>0</v>
      </c>
      <c r="BB52" s="84">
        <f>'MUKRNOV - Stavební úpravy...'!F30</f>
        <v>0</v>
      </c>
      <c r="BC52" s="84">
        <f>'MUKRNOV - Stavební úpravy...'!F31</f>
        <v>0</v>
      </c>
      <c r="BD52" s="86">
        <f>'MUKRNOV - Stavební úpravy...'!F32</f>
        <v>0</v>
      </c>
      <c r="BT52" s="87" t="s">
        <v>71</v>
      </c>
      <c r="BU52" s="87" t="s">
        <v>72</v>
      </c>
      <c r="BV52" s="87" t="s">
        <v>68</v>
      </c>
      <c r="BW52" s="87" t="s">
        <v>5</v>
      </c>
      <c r="BX52" s="87" t="s">
        <v>69</v>
      </c>
      <c r="CL52" s="87" t="s">
        <v>3</v>
      </c>
    </row>
    <row r="53" spans="1:90" s="1" customFormat="1" ht="30" customHeight="1" x14ac:dyDescent="0.3">
      <c r="B53" s="35"/>
      <c r="AR53" s="35"/>
    </row>
    <row r="54" spans="1:90" s="1" customFormat="1" ht="6.95" customHeight="1" x14ac:dyDescent="0.3"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35"/>
    </row>
  </sheetData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MUKRNOV - Stavební úpravy...'!C2" tooltip="MUKRNOV - Stavební úpravy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55"/>
  <sheetViews>
    <sheetView showGridLines="0" workbookViewId="0">
      <pane ySplit="1" topLeftCell="A67" activePane="bottomLeft" state="frozen"/>
      <selection pane="bottomLeft" activeCell="L1" sqref="L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236"/>
      <c r="C1" s="236"/>
      <c r="D1" s="235" t="s">
        <v>1</v>
      </c>
      <c r="E1" s="236"/>
      <c r="F1" s="237" t="s">
        <v>998</v>
      </c>
      <c r="G1" s="359" t="s">
        <v>999</v>
      </c>
      <c r="H1" s="359"/>
      <c r="I1" s="242"/>
      <c r="J1" s="237" t="s">
        <v>1000</v>
      </c>
      <c r="K1" s="235" t="s">
        <v>73</v>
      </c>
      <c r="L1" s="237" t="s">
        <v>1001</v>
      </c>
      <c r="M1" s="237"/>
      <c r="N1" s="237"/>
      <c r="O1" s="237"/>
      <c r="P1" s="237"/>
      <c r="Q1" s="237"/>
      <c r="R1" s="237"/>
      <c r="S1" s="237"/>
      <c r="T1" s="237"/>
      <c r="U1" s="233"/>
      <c r="V1" s="23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342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5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89"/>
      <c r="J3" s="20"/>
      <c r="K3" s="21"/>
      <c r="AT3" s="18" t="s">
        <v>74</v>
      </c>
    </row>
    <row r="4" spans="1:70" ht="36.950000000000003" customHeight="1" x14ac:dyDescent="0.3">
      <c r="B4" s="22"/>
      <c r="C4" s="23"/>
      <c r="D4" s="24" t="s">
        <v>75</v>
      </c>
      <c r="E4" s="23"/>
      <c r="F4" s="23"/>
      <c r="G4" s="23"/>
      <c r="H4" s="23"/>
      <c r="I4" s="90"/>
      <c r="J4" s="23"/>
      <c r="K4" s="25"/>
      <c r="M4" s="26" t="s">
        <v>11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90"/>
      <c r="J5" s="23"/>
      <c r="K5" s="25"/>
    </row>
    <row r="6" spans="1:70" s="1" customFormat="1" ht="15" x14ac:dyDescent="0.3">
      <c r="B6" s="35"/>
      <c r="C6" s="36"/>
      <c r="D6" s="31" t="s">
        <v>17</v>
      </c>
      <c r="E6" s="36"/>
      <c r="F6" s="36"/>
      <c r="G6" s="36"/>
      <c r="H6" s="36"/>
      <c r="I6" s="91"/>
      <c r="J6" s="36"/>
      <c r="K6" s="39"/>
    </row>
    <row r="7" spans="1:70" s="1" customFormat="1" ht="36.950000000000003" customHeight="1" x14ac:dyDescent="0.3">
      <c r="B7" s="35"/>
      <c r="C7" s="36"/>
      <c r="D7" s="36"/>
      <c r="E7" s="360" t="s">
        <v>18</v>
      </c>
      <c r="F7" s="337"/>
      <c r="G7" s="337"/>
      <c r="H7" s="337"/>
      <c r="I7" s="91"/>
      <c r="J7" s="36"/>
      <c r="K7" s="39"/>
    </row>
    <row r="8" spans="1:70" s="1" customFormat="1" x14ac:dyDescent="0.3">
      <c r="B8" s="35"/>
      <c r="C8" s="36"/>
      <c r="D8" s="36"/>
      <c r="E8" s="36"/>
      <c r="F8" s="36"/>
      <c r="G8" s="36"/>
      <c r="H8" s="36"/>
      <c r="I8" s="91"/>
      <c r="J8" s="36"/>
      <c r="K8" s="39"/>
    </row>
    <row r="9" spans="1:70" s="1" customFormat="1" ht="14.45" customHeight="1" x14ac:dyDescent="0.3">
      <c r="B9" s="35"/>
      <c r="C9" s="36"/>
      <c r="D9" s="31" t="s">
        <v>19</v>
      </c>
      <c r="E9" s="36"/>
      <c r="F9" s="29" t="s">
        <v>3</v>
      </c>
      <c r="G9" s="36"/>
      <c r="H9" s="36"/>
      <c r="I9" s="92" t="s">
        <v>20</v>
      </c>
      <c r="J9" s="29" t="s">
        <v>3</v>
      </c>
      <c r="K9" s="39"/>
    </row>
    <row r="10" spans="1:70" s="1" customFormat="1" ht="14.45" customHeight="1" x14ac:dyDescent="0.3">
      <c r="B10" s="35"/>
      <c r="C10" s="36"/>
      <c r="D10" s="31" t="s">
        <v>21</v>
      </c>
      <c r="E10" s="36"/>
      <c r="F10" s="29" t="s">
        <v>22</v>
      </c>
      <c r="G10" s="36"/>
      <c r="H10" s="36"/>
      <c r="I10" s="92" t="s">
        <v>23</v>
      </c>
      <c r="J10" s="93"/>
      <c r="K10" s="39"/>
    </row>
    <row r="11" spans="1:70" s="1" customFormat="1" ht="10.9" customHeight="1" x14ac:dyDescent="0.3">
      <c r="B11" s="35"/>
      <c r="C11" s="36"/>
      <c r="D11" s="36"/>
      <c r="E11" s="36"/>
      <c r="F11" s="36"/>
      <c r="G11" s="36"/>
      <c r="H11" s="36"/>
      <c r="I11" s="91"/>
      <c r="J11" s="36"/>
      <c r="K11" s="39"/>
    </row>
    <row r="12" spans="1:70" s="1" customFormat="1" ht="14.45" customHeight="1" x14ac:dyDescent="0.3">
      <c r="B12" s="35"/>
      <c r="C12" s="36"/>
      <c r="D12" s="31" t="s">
        <v>24</v>
      </c>
      <c r="E12" s="36"/>
      <c r="F12" s="36"/>
      <c r="G12" s="36"/>
      <c r="H12" s="36"/>
      <c r="I12" s="92" t="s">
        <v>25</v>
      </c>
      <c r="J12" s="29" t="str">
        <f>IF('Rekapitulace stavby'!AN10="","",'Rekapitulace stavby'!AN10)</f>
        <v/>
      </c>
      <c r="K12" s="39"/>
    </row>
    <row r="13" spans="1:70" s="1" customFormat="1" ht="18" customHeight="1" x14ac:dyDescent="0.3">
      <c r="B13" s="35"/>
      <c r="C13" s="36"/>
      <c r="D13" s="36"/>
      <c r="E13" s="29" t="str">
        <f>IF('Rekapitulace stavby'!E11="","",'Rekapitulace stavby'!E11)</f>
        <v xml:space="preserve"> </v>
      </c>
      <c r="F13" s="36"/>
      <c r="G13" s="36"/>
      <c r="H13" s="36"/>
      <c r="I13" s="92" t="s">
        <v>27</v>
      </c>
      <c r="J13" s="29" t="str">
        <f>IF('Rekapitulace stavby'!AN11="","",'Rekapitulace stavby'!AN11)</f>
        <v/>
      </c>
      <c r="K13" s="39"/>
    </row>
    <row r="14" spans="1:70" s="1" customFormat="1" ht="6.95" customHeight="1" x14ac:dyDescent="0.3">
      <c r="B14" s="35"/>
      <c r="C14" s="36"/>
      <c r="D14" s="36"/>
      <c r="E14" s="36"/>
      <c r="F14" s="36"/>
      <c r="G14" s="36"/>
      <c r="H14" s="36"/>
      <c r="I14" s="91"/>
      <c r="J14" s="36"/>
      <c r="K14" s="39"/>
    </row>
    <row r="15" spans="1:70" s="1" customFormat="1" ht="14.45" customHeight="1" x14ac:dyDescent="0.3">
      <c r="B15" s="35"/>
      <c r="C15" s="36"/>
      <c r="D15" s="31" t="s">
        <v>28</v>
      </c>
      <c r="E15" s="36"/>
      <c r="F15" s="36"/>
      <c r="G15" s="36"/>
      <c r="H15" s="36"/>
      <c r="I15" s="92" t="s">
        <v>25</v>
      </c>
      <c r="J15" s="29" t="str">
        <f>IF('Rekapitulace stavby'!AN13="Vyplň údaj","",IF('Rekapitulace stavby'!AN13="","",'Rekapitulace stavby'!AN13))</f>
        <v/>
      </c>
      <c r="K15" s="39"/>
    </row>
    <row r="16" spans="1:70" s="1" customFormat="1" ht="18" customHeight="1" x14ac:dyDescent="0.3">
      <c r="B16" s="35"/>
      <c r="C16" s="36"/>
      <c r="D16" s="36"/>
      <c r="E16" s="29" t="str">
        <f>IF('Rekapitulace stavby'!E14="Vyplň údaj","",IF('Rekapitulace stavby'!E14="","",'Rekapitulace stavby'!E14))</f>
        <v/>
      </c>
      <c r="F16" s="36"/>
      <c r="G16" s="36"/>
      <c r="H16" s="36"/>
      <c r="I16" s="92" t="s">
        <v>27</v>
      </c>
      <c r="J16" s="29" t="str">
        <f>IF('Rekapitulace stavby'!AN14="Vyplň údaj","",IF('Rekapitulace stavby'!AN14="","",'Rekapitulace stavby'!AN14))</f>
        <v/>
      </c>
      <c r="K16" s="39"/>
    </row>
    <row r="17" spans="2:11" s="1" customFormat="1" ht="6.95" customHeight="1" x14ac:dyDescent="0.3">
      <c r="B17" s="35"/>
      <c r="C17" s="36"/>
      <c r="D17" s="36"/>
      <c r="E17" s="36"/>
      <c r="F17" s="36"/>
      <c r="G17" s="36"/>
      <c r="H17" s="36"/>
      <c r="I17" s="91"/>
      <c r="J17" s="36"/>
      <c r="K17" s="39"/>
    </row>
    <row r="18" spans="2:11" s="1" customFormat="1" ht="14.45" customHeight="1" x14ac:dyDescent="0.3">
      <c r="B18" s="35"/>
      <c r="C18" s="36"/>
      <c r="D18" s="31" t="s">
        <v>30</v>
      </c>
      <c r="E18" s="36"/>
      <c r="F18" s="36"/>
      <c r="G18" s="36"/>
      <c r="H18" s="36"/>
      <c r="I18" s="92" t="s">
        <v>25</v>
      </c>
      <c r="J18" s="29" t="str">
        <f>IF('Rekapitulace stavby'!AN16="","",'Rekapitulace stavby'!AN16)</f>
        <v/>
      </c>
      <c r="K18" s="39"/>
    </row>
    <row r="19" spans="2:11" s="1" customFormat="1" ht="18" customHeight="1" x14ac:dyDescent="0.3">
      <c r="B19" s="35"/>
      <c r="C19" s="36"/>
      <c r="D19" s="36"/>
      <c r="E19" s="29" t="str">
        <f>IF('Rekapitulace stavby'!E17="","",'Rekapitulace stavby'!E17)</f>
        <v xml:space="preserve"> </v>
      </c>
      <c r="F19" s="36"/>
      <c r="G19" s="36"/>
      <c r="H19" s="36"/>
      <c r="I19" s="92" t="s">
        <v>27</v>
      </c>
      <c r="J19" s="29" t="str">
        <f>IF('Rekapitulace stavby'!AN17="","",'Rekapitulace stavby'!AN17)</f>
        <v/>
      </c>
      <c r="K19" s="39"/>
    </row>
    <row r="20" spans="2:11" s="1" customFormat="1" ht="6.95" customHeight="1" x14ac:dyDescent="0.3">
      <c r="B20" s="35"/>
      <c r="C20" s="36"/>
      <c r="D20" s="36"/>
      <c r="E20" s="36"/>
      <c r="F20" s="36"/>
      <c r="G20" s="36"/>
      <c r="H20" s="36"/>
      <c r="I20" s="91"/>
      <c r="J20" s="36"/>
      <c r="K20" s="39"/>
    </row>
    <row r="21" spans="2:11" s="1" customFormat="1" ht="14.45" customHeight="1" x14ac:dyDescent="0.3">
      <c r="B21" s="35"/>
      <c r="C21" s="36"/>
      <c r="D21" s="31" t="s">
        <v>32</v>
      </c>
      <c r="E21" s="36"/>
      <c r="F21" s="36"/>
      <c r="G21" s="36"/>
      <c r="H21" s="36"/>
      <c r="I21" s="91"/>
      <c r="J21" s="36"/>
      <c r="K21" s="39"/>
    </row>
    <row r="22" spans="2:11" s="6" customFormat="1" ht="22.5" customHeight="1" x14ac:dyDescent="0.3">
      <c r="B22" s="94"/>
      <c r="C22" s="95"/>
      <c r="D22" s="95"/>
      <c r="E22" s="333" t="s">
        <v>3</v>
      </c>
      <c r="F22" s="361"/>
      <c r="G22" s="361"/>
      <c r="H22" s="361"/>
      <c r="I22" s="96"/>
      <c r="J22" s="95"/>
      <c r="K22" s="97"/>
    </row>
    <row r="23" spans="2:11" s="1" customFormat="1" ht="6.95" customHeight="1" x14ac:dyDescent="0.3">
      <c r="B23" s="35"/>
      <c r="C23" s="36"/>
      <c r="D23" s="36"/>
      <c r="E23" s="36"/>
      <c r="F23" s="36"/>
      <c r="G23" s="36"/>
      <c r="H23" s="36"/>
      <c r="I23" s="91"/>
      <c r="J23" s="36"/>
      <c r="K23" s="39"/>
    </row>
    <row r="24" spans="2:11" s="1" customFormat="1" ht="6.95" customHeight="1" x14ac:dyDescent="0.3">
      <c r="B24" s="35"/>
      <c r="C24" s="36"/>
      <c r="D24" s="62"/>
      <c r="E24" s="62"/>
      <c r="F24" s="62"/>
      <c r="G24" s="62"/>
      <c r="H24" s="62"/>
      <c r="I24" s="98"/>
      <c r="J24" s="62"/>
      <c r="K24" s="99"/>
    </row>
    <row r="25" spans="2:11" s="1" customFormat="1" ht="25.35" customHeight="1" x14ac:dyDescent="0.3">
      <c r="B25" s="35"/>
      <c r="C25" s="36"/>
      <c r="D25" s="100" t="s">
        <v>33</v>
      </c>
      <c r="E25" s="36"/>
      <c r="F25" s="36"/>
      <c r="G25" s="36"/>
      <c r="H25" s="36"/>
      <c r="I25" s="91"/>
      <c r="J25" s="101">
        <f>ROUND(J99,2)</f>
        <v>0</v>
      </c>
      <c r="K25" s="39"/>
    </row>
    <row r="26" spans="2:11" s="1" customFormat="1" ht="6.95" customHeight="1" x14ac:dyDescent="0.3">
      <c r="B26" s="35"/>
      <c r="C26" s="36"/>
      <c r="D26" s="62"/>
      <c r="E26" s="62"/>
      <c r="F26" s="62"/>
      <c r="G26" s="62"/>
      <c r="H26" s="62"/>
      <c r="I26" s="98"/>
      <c r="J26" s="62"/>
      <c r="K26" s="99"/>
    </row>
    <row r="27" spans="2:11" s="1" customFormat="1" ht="14.45" customHeight="1" x14ac:dyDescent="0.3">
      <c r="B27" s="35"/>
      <c r="C27" s="36"/>
      <c r="D27" s="36"/>
      <c r="E27" s="36"/>
      <c r="F27" s="40" t="s">
        <v>35</v>
      </c>
      <c r="G27" s="36"/>
      <c r="H27" s="36"/>
      <c r="I27" s="102" t="s">
        <v>34</v>
      </c>
      <c r="J27" s="40" t="s">
        <v>36</v>
      </c>
      <c r="K27" s="39"/>
    </row>
    <row r="28" spans="2:11" s="1" customFormat="1" ht="14.45" customHeight="1" x14ac:dyDescent="0.3">
      <c r="B28" s="35"/>
      <c r="C28" s="36"/>
      <c r="D28" s="43" t="s">
        <v>37</v>
      </c>
      <c r="E28" s="43" t="s">
        <v>38</v>
      </c>
      <c r="F28" s="103">
        <f>ROUND(SUM(BE99:BE654), 2)</f>
        <v>0</v>
      </c>
      <c r="G28" s="36"/>
      <c r="H28" s="36"/>
      <c r="I28" s="104">
        <v>0.21</v>
      </c>
      <c r="J28" s="103">
        <f>ROUND(ROUND((SUM(BE99:BE654)), 2)*I28, 2)</f>
        <v>0</v>
      </c>
      <c r="K28" s="39"/>
    </row>
    <row r="29" spans="2:11" s="1" customFormat="1" ht="14.45" customHeight="1" x14ac:dyDescent="0.3">
      <c r="B29" s="35"/>
      <c r="C29" s="36"/>
      <c r="D29" s="36"/>
      <c r="E29" s="43" t="s">
        <v>39</v>
      </c>
      <c r="F29" s="103">
        <f>ROUND(SUM(BF99:BF654), 2)</f>
        <v>0</v>
      </c>
      <c r="G29" s="36"/>
      <c r="H29" s="36"/>
      <c r="I29" s="104">
        <v>0.15</v>
      </c>
      <c r="J29" s="103">
        <f>ROUND(ROUND((SUM(BF99:BF654)), 2)*I29, 2)</f>
        <v>0</v>
      </c>
      <c r="K29" s="39"/>
    </row>
    <row r="30" spans="2:11" s="1" customFormat="1" ht="14.45" hidden="1" customHeight="1" x14ac:dyDescent="0.3">
      <c r="B30" s="35"/>
      <c r="C30" s="36"/>
      <c r="D30" s="36"/>
      <c r="E30" s="43" t="s">
        <v>40</v>
      </c>
      <c r="F30" s="103">
        <f>ROUND(SUM(BG99:BG654), 2)</f>
        <v>0</v>
      </c>
      <c r="G30" s="36"/>
      <c r="H30" s="36"/>
      <c r="I30" s="104">
        <v>0.21</v>
      </c>
      <c r="J30" s="103">
        <v>0</v>
      </c>
      <c r="K30" s="39"/>
    </row>
    <row r="31" spans="2:11" s="1" customFormat="1" ht="14.45" hidden="1" customHeight="1" x14ac:dyDescent="0.3">
      <c r="B31" s="35"/>
      <c r="C31" s="36"/>
      <c r="D31" s="36"/>
      <c r="E31" s="43" t="s">
        <v>41</v>
      </c>
      <c r="F31" s="103">
        <f>ROUND(SUM(BH99:BH654), 2)</f>
        <v>0</v>
      </c>
      <c r="G31" s="36"/>
      <c r="H31" s="36"/>
      <c r="I31" s="104">
        <v>0.15</v>
      </c>
      <c r="J31" s="103"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42</v>
      </c>
      <c r="F32" s="103">
        <f>ROUND(SUM(BI99:BI654), 2)</f>
        <v>0</v>
      </c>
      <c r="G32" s="36"/>
      <c r="H32" s="36"/>
      <c r="I32" s="104">
        <v>0</v>
      </c>
      <c r="J32" s="103">
        <v>0</v>
      </c>
      <c r="K32" s="39"/>
    </row>
    <row r="33" spans="2:11" s="1" customFormat="1" ht="6.95" customHeight="1" x14ac:dyDescent="0.3">
      <c r="B33" s="35"/>
      <c r="C33" s="36"/>
      <c r="D33" s="36"/>
      <c r="E33" s="36"/>
      <c r="F33" s="36"/>
      <c r="G33" s="36"/>
      <c r="H33" s="36"/>
      <c r="I33" s="91"/>
      <c r="J33" s="36"/>
      <c r="K33" s="39"/>
    </row>
    <row r="34" spans="2:11" s="1" customFormat="1" ht="25.35" customHeight="1" x14ac:dyDescent="0.3">
      <c r="B34" s="35"/>
      <c r="C34" s="105"/>
      <c r="D34" s="106" t="s">
        <v>43</v>
      </c>
      <c r="E34" s="66"/>
      <c r="F34" s="66"/>
      <c r="G34" s="107" t="s">
        <v>44</v>
      </c>
      <c r="H34" s="108" t="s">
        <v>45</v>
      </c>
      <c r="I34" s="109"/>
      <c r="J34" s="110">
        <f>SUM(J25:J32)</f>
        <v>0</v>
      </c>
      <c r="K34" s="111"/>
    </row>
    <row r="35" spans="2:11" s="1" customFormat="1" ht="14.45" customHeight="1" x14ac:dyDescent="0.3">
      <c r="B35" s="50"/>
      <c r="C35" s="51"/>
      <c r="D35" s="51"/>
      <c r="E35" s="51"/>
      <c r="F35" s="51"/>
      <c r="G35" s="51"/>
      <c r="H35" s="51"/>
      <c r="I35" s="112"/>
      <c r="J35" s="51"/>
      <c r="K35" s="52"/>
    </row>
    <row r="39" spans="2:11" s="1" customFormat="1" ht="6.95" customHeight="1" x14ac:dyDescent="0.3">
      <c r="B39" s="53"/>
      <c r="C39" s="54"/>
      <c r="D39" s="54"/>
      <c r="E39" s="54"/>
      <c r="F39" s="54"/>
      <c r="G39" s="54"/>
      <c r="H39" s="54"/>
      <c r="I39" s="113"/>
      <c r="J39" s="54"/>
      <c r="K39" s="114"/>
    </row>
    <row r="40" spans="2:11" s="1" customFormat="1" ht="36.950000000000003" customHeight="1" x14ac:dyDescent="0.3">
      <c r="B40" s="35"/>
      <c r="C40" s="24" t="s">
        <v>76</v>
      </c>
      <c r="D40" s="36"/>
      <c r="E40" s="36"/>
      <c r="F40" s="36"/>
      <c r="G40" s="36"/>
      <c r="H40" s="36"/>
      <c r="I40" s="91"/>
      <c r="J40" s="36"/>
      <c r="K40" s="39"/>
    </row>
    <row r="41" spans="2:11" s="1" customFormat="1" ht="6.95" customHeight="1" x14ac:dyDescent="0.3">
      <c r="B41" s="35"/>
      <c r="C41" s="36"/>
      <c r="D41" s="36"/>
      <c r="E41" s="36"/>
      <c r="F41" s="36"/>
      <c r="G41" s="36"/>
      <c r="H41" s="36"/>
      <c r="I41" s="91"/>
      <c r="J41" s="36"/>
      <c r="K41" s="39"/>
    </row>
    <row r="42" spans="2:11" s="1" customFormat="1" ht="14.45" customHeight="1" x14ac:dyDescent="0.3">
      <c r="B42" s="35"/>
      <c r="C42" s="31" t="s">
        <v>17</v>
      </c>
      <c r="D42" s="36"/>
      <c r="E42" s="36"/>
      <c r="F42" s="36"/>
      <c r="G42" s="36"/>
      <c r="H42" s="36"/>
      <c r="I42" s="91"/>
      <c r="J42" s="36"/>
      <c r="K42" s="39"/>
    </row>
    <row r="43" spans="2:11" s="1" customFormat="1" ht="23.25" customHeight="1" x14ac:dyDescent="0.3">
      <c r="B43" s="35"/>
      <c r="C43" s="36"/>
      <c r="D43" s="36"/>
      <c r="E43" s="360" t="str">
        <f>E7</f>
        <v>Stavební úpravy radnice 3.NP</v>
      </c>
      <c r="F43" s="337"/>
      <c r="G43" s="337"/>
      <c r="H43" s="337"/>
      <c r="I43" s="91"/>
      <c r="J43" s="36"/>
      <c r="K43" s="39"/>
    </row>
    <row r="44" spans="2:11" s="1" customFormat="1" ht="6.95" customHeight="1" x14ac:dyDescent="0.3">
      <c r="B44" s="35"/>
      <c r="C44" s="36"/>
      <c r="D44" s="36"/>
      <c r="E44" s="36"/>
      <c r="F44" s="36"/>
      <c r="G44" s="36"/>
      <c r="H44" s="36"/>
      <c r="I44" s="91"/>
      <c r="J44" s="36"/>
      <c r="K44" s="39"/>
    </row>
    <row r="45" spans="2:11" s="1" customFormat="1" ht="18" customHeight="1" x14ac:dyDescent="0.3">
      <c r="B45" s="35"/>
      <c r="C45" s="31" t="s">
        <v>21</v>
      </c>
      <c r="D45" s="36"/>
      <c r="E45" s="36"/>
      <c r="F45" s="29" t="str">
        <f>F10</f>
        <v xml:space="preserve"> </v>
      </c>
      <c r="G45" s="36"/>
      <c r="H45" s="36"/>
      <c r="I45" s="92" t="s">
        <v>23</v>
      </c>
      <c r="J45" s="93" t="str">
        <f>IF(J10="","",J10)</f>
        <v/>
      </c>
      <c r="K45" s="39"/>
    </row>
    <row r="46" spans="2:11" s="1" customFormat="1" ht="6.95" customHeight="1" x14ac:dyDescent="0.3">
      <c r="B46" s="35"/>
      <c r="C46" s="36"/>
      <c r="D46" s="36"/>
      <c r="E46" s="36"/>
      <c r="F46" s="36"/>
      <c r="G46" s="36"/>
      <c r="H46" s="36"/>
      <c r="I46" s="91"/>
      <c r="J46" s="36"/>
      <c r="K46" s="39"/>
    </row>
    <row r="47" spans="2:11" s="1" customFormat="1" ht="15" x14ac:dyDescent="0.3">
      <c r="B47" s="35"/>
      <c r="C47" s="31" t="s">
        <v>24</v>
      </c>
      <c r="D47" s="36"/>
      <c r="E47" s="36"/>
      <c r="F47" s="29" t="str">
        <f>E13</f>
        <v xml:space="preserve"> </v>
      </c>
      <c r="G47" s="36"/>
      <c r="H47" s="36"/>
      <c r="I47" s="92" t="s">
        <v>30</v>
      </c>
      <c r="J47" s="29" t="str">
        <f>E19</f>
        <v xml:space="preserve"> </v>
      </c>
      <c r="K47" s="39"/>
    </row>
    <row r="48" spans="2:11" s="1" customFormat="1" ht="14.45" customHeight="1" x14ac:dyDescent="0.3">
      <c r="B48" s="35"/>
      <c r="C48" s="31" t="s">
        <v>28</v>
      </c>
      <c r="D48" s="36"/>
      <c r="E48" s="36"/>
      <c r="F48" s="29" t="str">
        <f>IF(E16="","",E16)</f>
        <v/>
      </c>
      <c r="G48" s="36"/>
      <c r="H48" s="36"/>
      <c r="I48" s="91"/>
      <c r="J48" s="36"/>
      <c r="K48" s="39"/>
    </row>
    <row r="49" spans="2:47" s="1" customFormat="1" ht="10.35" customHeight="1" x14ac:dyDescent="0.3">
      <c r="B49" s="35"/>
      <c r="C49" s="36"/>
      <c r="D49" s="36"/>
      <c r="E49" s="36"/>
      <c r="F49" s="36"/>
      <c r="G49" s="36"/>
      <c r="H49" s="36"/>
      <c r="I49" s="91"/>
      <c r="J49" s="36"/>
      <c r="K49" s="39"/>
    </row>
    <row r="50" spans="2:47" s="1" customFormat="1" ht="29.25" customHeight="1" x14ac:dyDescent="0.3">
      <c r="B50" s="35"/>
      <c r="C50" s="115" t="s">
        <v>77</v>
      </c>
      <c r="D50" s="105"/>
      <c r="E50" s="105"/>
      <c r="F50" s="105"/>
      <c r="G50" s="105"/>
      <c r="H50" s="105"/>
      <c r="I50" s="116"/>
      <c r="J50" s="117" t="s">
        <v>78</v>
      </c>
      <c r="K50" s="118"/>
    </row>
    <row r="51" spans="2:47" s="1" customFormat="1" ht="10.35" customHeight="1" x14ac:dyDescent="0.3">
      <c r="B51" s="35"/>
      <c r="C51" s="36"/>
      <c r="D51" s="36"/>
      <c r="E51" s="36"/>
      <c r="F51" s="36"/>
      <c r="G51" s="36"/>
      <c r="H51" s="36"/>
      <c r="I51" s="91"/>
      <c r="J51" s="36"/>
      <c r="K51" s="39"/>
    </row>
    <row r="52" spans="2:47" s="1" customFormat="1" ht="29.25" customHeight="1" x14ac:dyDescent="0.3">
      <c r="B52" s="35"/>
      <c r="C52" s="119" t="s">
        <v>79</v>
      </c>
      <c r="D52" s="36"/>
      <c r="E52" s="36"/>
      <c r="F52" s="36"/>
      <c r="G52" s="36"/>
      <c r="H52" s="36"/>
      <c r="I52" s="91"/>
      <c r="J52" s="101">
        <f>J99</f>
        <v>0</v>
      </c>
      <c r="K52" s="39"/>
      <c r="AU52" s="18" t="s">
        <v>80</v>
      </c>
    </row>
    <row r="53" spans="2:47" s="7" customFormat="1" ht="24.95" customHeight="1" x14ac:dyDescent="0.3">
      <c r="B53" s="120"/>
      <c r="C53" s="121"/>
      <c r="D53" s="122" t="s">
        <v>81</v>
      </c>
      <c r="E53" s="123"/>
      <c r="F53" s="123"/>
      <c r="G53" s="123"/>
      <c r="H53" s="123"/>
      <c r="I53" s="124"/>
      <c r="J53" s="125">
        <f>J100</f>
        <v>0</v>
      </c>
      <c r="K53" s="126"/>
    </row>
    <row r="54" spans="2:47" s="8" customFormat="1" ht="19.899999999999999" customHeight="1" x14ac:dyDescent="0.3">
      <c r="B54" s="127"/>
      <c r="C54" s="128"/>
      <c r="D54" s="129" t="s">
        <v>82</v>
      </c>
      <c r="E54" s="130"/>
      <c r="F54" s="130"/>
      <c r="G54" s="130"/>
      <c r="H54" s="130"/>
      <c r="I54" s="131"/>
      <c r="J54" s="132">
        <f>J101</f>
        <v>0</v>
      </c>
      <c r="K54" s="133"/>
    </row>
    <row r="55" spans="2:47" s="8" customFormat="1" ht="19.899999999999999" customHeight="1" x14ac:dyDescent="0.3">
      <c r="B55" s="127"/>
      <c r="C55" s="128"/>
      <c r="D55" s="129" t="s">
        <v>83</v>
      </c>
      <c r="E55" s="130"/>
      <c r="F55" s="130"/>
      <c r="G55" s="130"/>
      <c r="H55" s="130"/>
      <c r="I55" s="131"/>
      <c r="J55" s="132">
        <f>J126</f>
        <v>0</v>
      </c>
      <c r="K55" s="133"/>
    </row>
    <row r="56" spans="2:47" s="8" customFormat="1" ht="19.899999999999999" customHeight="1" x14ac:dyDescent="0.3">
      <c r="B56" s="127"/>
      <c r="C56" s="128"/>
      <c r="D56" s="129" t="s">
        <v>84</v>
      </c>
      <c r="E56" s="130"/>
      <c r="F56" s="130"/>
      <c r="G56" s="130"/>
      <c r="H56" s="130"/>
      <c r="I56" s="131"/>
      <c r="J56" s="132">
        <f>J131</f>
        <v>0</v>
      </c>
      <c r="K56" s="133"/>
    </row>
    <row r="57" spans="2:47" s="8" customFormat="1" ht="19.899999999999999" customHeight="1" x14ac:dyDescent="0.3">
      <c r="B57" s="127"/>
      <c r="C57" s="128"/>
      <c r="D57" s="129" t="s">
        <v>85</v>
      </c>
      <c r="E57" s="130"/>
      <c r="F57" s="130"/>
      <c r="G57" s="130"/>
      <c r="H57" s="130"/>
      <c r="I57" s="131"/>
      <c r="J57" s="132">
        <f>J232</f>
        <v>0</v>
      </c>
      <c r="K57" s="133"/>
    </row>
    <row r="58" spans="2:47" s="8" customFormat="1" ht="19.899999999999999" customHeight="1" x14ac:dyDescent="0.3">
      <c r="B58" s="127"/>
      <c r="C58" s="128"/>
      <c r="D58" s="129" t="s">
        <v>86</v>
      </c>
      <c r="E58" s="130"/>
      <c r="F58" s="130"/>
      <c r="G58" s="130"/>
      <c r="H58" s="130"/>
      <c r="I58" s="131"/>
      <c r="J58" s="132">
        <f>J347</f>
        <v>0</v>
      </c>
      <c r="K58" s="133"/>
    </row>
    <row r="59" spans="2:47" s="8" customFormat="1" ht="19.899999999999999" customHeight="1" x14ac:dyDescent="0.3">
      <c r="B59" s="127"/>
      <c r="C59" s="128"/>
      <c r="D59" s="129" t="s">
        <v>87</v>
      </c>
      <c r="E59" s="130"/>
      <c r="F59" s="130"/>
      <c r="G59" s="130"/>
      <c r="H59" s="130"/>
      <c r="I59" s="131"/>
      <c r="J59" s="132">
        <f>J364</f>
        <v>0</v>
      </c>
      <c r="K59" s="133"/>
    </row>
    <row r="60" spans="2:47" s="7" customFormat="1" ht="24.95" customHeight="1" x14ac:dyDescent="0.3">
      <c r="B60" s="120"/>
      <c r="C60" s="121"/>
      <c r="D60" s="122" t="s">
        <v>88</v>
      </c>
      <c r="E60" s="123"/>
      <c r="F60" s="123"/>
      <c r="G60" s="123"/>
      <c r="H60" s="123"/>
      <c r="I60" s="124"/>
      <c r="J60" s="125">
        <f>J366</f>
        <v>0</v>
      </c>
      <c r="K60" s="126"/>
    </row>
    <row r="61" spans="2:47" s="8" customFormat="1" ht="19.899999999999999" customHeight="1" x14ac:dyDescent="0.3">
      <c r="B61" s="127"/>
      <c r="C61" s="128"/>
      <c r="D61" s="129" t="s">
        <v>89</v>
      </c>
      <c r="E61" s="130"/>
      <c r="F61" s="130"/>
      <c r="G61" s="130"/>
      <c r="H61" s="130"/>
      <c r="I61" s="131"/>
      <c r="J61" s="132">
        <f>J367</f>
        <v>0</v>
      </c>
      <c r="K61" s="133"/>
    </row>
    <row r="62" spans="2:47" s="8" customFormat="1" ht="19.899999999999999" customHeight="1" x14ac:dyDescent="0.3">
      <c r="B62" s="127"/>
      <c r="C62" s="128"/>
      <c r="D62" s="129" t="s">
        <v>90</v>
      </c>
      <c r="E62" s="130"/>
      <c r="F62" s="130"/>
      <c r="G62" s="130"/>
      <c r="H62" s="130"/>
      <c r="I62" s="131"/>
      <c r="J62" s="132">
        <f>J386</f>
        <v>0</v>
      </c>
      <c r="K62" s="133"/>
    </row>
    <row r="63" spans="2:47" s="8" customFormat="1" ht="19.899999999999999" customHeight="1" x14ac:dyDescent="0.3">
      <c r="B63" s="127"/>
      <c r="C63" s="128"/>
      <c r="D63" s="129" t="s">
        <v>91</v>
      </c>
      <c r="E63" s="130"/>
      <c r="F63" s="130"/>
      <c r="G63" s="130"/>
      <c r="H63" s="130"/>
      <c r="I63" s="131"/>
      <c r="J63" s="132">
        <f>J397</f>
        <v>0</v>
      </c>
      <c r="K63" s="133"/>
    </row>
    <row r="64" spans="2:47" s="8" customFormat="1" ht="19.899999999999999" customHeight="1" x14ac:dyDescent="0.3">
      <c r="B64" s="127"/>
      <c r="C64" s="128"/>
      <c r="D64" s="129" t="s">
        <v>92</v>
      </c>
      <c r="E64" s="130"/>
      <c r="F64" s="130"/>
      <c r="G64" s="130"/>
      <c r="H64" s="130"/>
      <c r="I64" s="131"/>
      <c r="J64" s="132">
        <f>J406</f>
        <v>0</v>
      </c>
      <c r="K64" s="133"/>
    </row>
    <row r="65" spans="2:11" s="8" customFormat="1" ht="19.899999999999999" customHeight="1" x14ac:dyDescent="0.3">
      <c r="B65" s="127"/>
      <c r="C65" s="128"/>
      <c r="D65" s="129" t="s">
        <v>93</v>
      </c>
      <c r="E65" s="130"/>
      <c r="F65" s="130"/>
      <c r="G65" s="130"/>
      <c r="H65" s="130"/>
      <c r="I65" s="131"/>
      <c r="J65" s="132">
        <f>J415</f>
        <v>0</v>
      </c>
      <c r="K65" s="133"/>
    </row>
    <row r="66" spans="2:11" s="8" customFormat="1" ht="19.899999999999999" customHeight="1" x14ac:dyDescent="0.3">
      <c r="B66" s="127"/>
      <c r="C66" s="128"/>
      <c r="D66" s="129" t="s">
        <v>94</v>
      </c>
      <c r="E66" s="130"/>
      <c r="F66" s="130"/>
      <c r="G66" s="130"/>
      <c r="H66" s="130"/>
      <c r="I66" s="131"/>
      <c r="J66" s="132">
        <f>J420</f>
        <v>0</v>
      </c>
      <c r="K66" s="133"/>
    </row>
    <row r="67" spans="2:11" s="8" customFormat="1" ht="19.899999999999999" customHeight="1" x14ac:dyDescent="0.3">
      <c r="B67" s="127"/>
      <c r="C67" s="128"/>
      <c r="D67" s="129" t="s">
        <v>95</v>
      </c>
      <c r="E67" s="130"/>
      <c r="F67" s="130"/>
      <c r="G67" s="130"/>
      <c r="H67" s="130"/>
      <c r="I67" s="131"/>
      <c r="J67" s="132">
        <f>J425</f>
        <v>0</v>
      </c>
      <c r="K67" s="133"/>
    </row>
    <row r="68" spans="2:11" s="8" customFormat="1" ht="19.899999999999999" customHeight="1" x14ac:dyDescent="0.3">
      <c r="B68" s="127"/>
      <c r="C68" s="128"/>
      <c r="D68" s="129" t="s">
        <v>96</v>
      </c>
      <c r="E68" s="130"/>
      <c r="F68" s="130"/>
      <c r="G68" s="130"/>
      <c r="H68" s="130"/>
      <c r="I68" s="131"/>
      <c r="J68" s="132">
        <f>J444</f>
        <v>0</v>
      </c>
      <c r="K68" s="133"/>
    </row>
    <row r="69" spans="2:11" s="8" customFormat="1" ht="19.899999999999999" customHeight="1" x14ac:dyDescent="0.3">
      <c r="B69" s="127"/>
      <c r="C69" s="128"/>
      <c r="D69" s="129" t="s">
        <v>97</v>
      </c>
      <c r="E69" s="130"/>
      <c r="F69" s="130"/>
      <c r="G69" s="130"/>
      <c r="H69" s="130"/>
      <c r="I69" s="131"/>
      <c r="J69" s="132">
        <f>J456</f>
        <v>0</v>
      </c>
      <c r="K69" s="133"/>
    </row>
    <row r="70" spans="2:11" s="8" customFormat="1" ht="19.899999999999999" customHeight="1" x14ac:dyDescent="0.3">
      <c r="B70" s="127"/>
      <c r="C70" s="128"/>
      <c r="D70" s="129" t="s">
        <v>98</v>
      </c>
      <c r="E70" s="130"/>
      <c r="F70" s="130"/>
      <c r="G70" s="130"/>
      <c r="H70" s="130"/>
      <c r="I70" s="131"/>
      <c r="J70" s="132">
        <f>J494</f>
        <v>0</v>
      </c>
      <c r="K70" s="133"/>
    </row>
    <row r="71" spans="2:11" s="8" customFormat="1" ht="19.899999999999999" customHeight="1" x14ac:dyDescent="0.3">
      <c r="B71" s="127"/>
      <c r="C71" s="128"/>
      <c r="D71" s="129" t="s">
        <v>99</v>
      </c>
      <c r="E71" s="130"/>
      <c r="F71" s="130"/>
      <c r="G71" s="130"/>
      <c r="H71" s="130"/>
      <c r="I71" s="131"/>
      <c r="J71" s="132">
        <f>J498</f>
        <v>0</v>
      </c>
      <c r="K71" s="133"/>
    </row>
    <row r="72" spans="2:11" s="8" customFormat="1" ht="19.899999999999999" customHeight="1" x14ac:dyDescent="0.3">
      <c r="B72" s="127"/>
      <c r="C72" s="128"/>
      <c r="D72" s="129" t="s">
        <v>100</v>
      </c>
      <c r="E72" s="130"/>
      <c r="F72" s="130"/>
      <c r="G72" s="130"/>
      <c r="H72" s="130"/>
      <c r="I72" s="131"/>
      <c r="J72" s="132">
        <f>J515</f>
        <v>0</v>
      </c>
      <c r="K72" s="133"/>
    </row>
    <row r="73" spans="2:11" s="8" customFormat="1" ht="19.899999999999999" customHeight="1" x14ac:dyDescent="0.3">
      <c r="B73" s="127"/>
      <c r="C73" s="128"/>
      <c r="D73" s="129" t="s">
        <v>101</v>
      </c>
      <c r="E73" s="130"/>
      <c r="F73" s="130"/>
      <c r="G73" s="130"/>
      <c r="H73" s="130"/>
      <c r="I73" s="131"/>
      <c r="J73" s="132">
        <f>J550</f>
        <v>0</v>
      </c>
      <c r="K73" s="133"/>
    </row>
    <row r="74" spans="2:11" s="8" customFormat="1" ht="19.899999999999999" customHeight="1" x14ac:dyDescent="0.3">
      <c r="B74" s="127"/>
      <c r="C74" s="128"/>
      <c r="D74" s="129" t="s">
        <v>102</v>
      </c>
      <c r="E74" s="130"/>
      <c r="F74" s="130"/>
      <c r="G74" s="130"/>
      <c r="H74" s="130"/>
      <c r="I74" s="131"/>
      <c r="J74" s="132">
        <f>J596</f>
        <v>0</v>
      </c>
      <c r="K74" s="133"/>
    </row>
    <row r="75" spans="2:11" s="7" customFormat="1" ht="24.95" customHeight="1" x14ac:dyDescent="0.3">
      <c r="B75" s="120"/>
      <c r="C75" s="121"/>
      <c r="D75" s="122" t="s">
        <v>103</v>
      </c>
      <c r="E75" s="123"/>
      <c r="F75" s="123"/>
      <c r="G75" s="123"/>
      <c r="H75" s="123"/>
      <c r="I75" s="124"/>
      <c r="J75" s="125">
        <f>J641</f>
        <v>0</v>
      </c>
      <c r="K75" s="126"/>
    </row>
    <row r="76" spans="2:11" s="8" customFormat="1" ht="19.899999999999999" customHeight="1" x14ac:dyDescent="0.3">
      <c r="B76" s="127"/>
      <c r="C76" s="128"/>
      <c r="D76" s="129" t="s">
        <v>104</v>
      </c>
      <c r="E76" s="130"/>
      <c r="F76" s="130"/>
      <c r="G76" s="130"/>
      <c r="H76" s="130"/>
      <c r="I76" s="131"/>
      <c r="J76" s="132">
        <f>J642</f>
        <v>0</v>
      </c>
      <c r="K76" s="133"/>
    </row>
    <row r="77" spans="2:11" s="7" customFormat="1" ht="24.95" customHeight="1" x14ac:dyDescent="0.3">
      <c r="B77" s="120"/>
      <c r="C77" s="121"/>
      <c r="D77" s="122" t="s">
        <v>105</v>
      </c>
      <c r="E77" s="123"/>
      <c r="F77" s="123"/>
      <c r="G77" s="123"/>
      <c r="H77" s="123"/>
      <c r="I77" s="124"/>
      <c r="J77" s="125">
        <f>J646</f>
        <v>0</v>
      </c>
      <c r="K77" s="126"/>
    </row>
    <row r="78" spans="2:11" s="8" customFormat="1" ht="19.899999999999999" customHeight="1" x14ac:dyDescent="0.3">
      <c r="B78" s="127"/>
      <c r="C78" s="128"/>
      <c r="D78" s="129" t="s">
        <v>106</v>
      </c>
      <c r="E78" s="130"/>
      <c r="F78" s="130"/>
      <c r="G78" s="130"/>
      <c r="H78" s="130"/>
      <c r="I78" s="131"/>
      <c r="J78" s="132">
        <f>J647</f>
        <v>0</v>
      </c>
      <c r="K78" s="133"/>
    </row>
    <row r="79" spans="2:11" s="8" customFormat="1" ht="19.899999999999999" customHeight="1" x14ac:dyDescent="0.3">
      <c r="B79" s="127"/>
      <c r="C79" s="128"/>
      <c r="D79" s="129" t="s">
        <v>107</v>
      </c>
      <c r="E79" s="130"/>
      <c r="F79" s="130"/>
      <c r="G79" s="130"/>
      <c r="H79" s="130"/>
      <c r="I79" s="131"/>
      <c r="J79" s="132">
        <f>J649</f>
        <v>0</v>
      </c>
      <c r="K79" s="133"/>
    </row>
    <row r="80" spans="2:11" s="8" customFormat="1" ht="19.899999999999999" customHeight="1" x14ac:dyDescent="0.3">
      <c r="B80" s="127"/>
      <c r="C80" s="128"/>
      <c r="D80" s="129" t="s">
        <v>108</v>
      </c>
      <c r="E80" s="130"/>
      <c r="F80" s="130"/>
      <c r="G80" s="130"/>
      <c r="H80" s="130"/>
      <c r="I80" s="131"/>
      <c r="J80" s="132">
        <f>J651</f>
        <v>0</v>
      </c>
      <c r="K80" s="133"/>
    </row>
    <row r="81" spans="2:12" s="8" customFormat="1" ht="19.899999999999999" customHeight="1" x14ac:dyDescent="0.3">
      <c r="B81" s="127"/>
      <c r="C81" s="128"/>
      <c r="D81" s="129" t="s">
        <v>109</v>
      </c>
      <c r="E81" s="130"/>
      <c r="F81" s="130"/>
      <c r="G81" s="130"/>
      <c r="H81" s="130"/>
      <c r="I81" s="131"/>
      <c r="J81" s="132">
        <f>J653</f>
        <v>0</v>
      </c>
      <c r="K81" s="133"/>
    </row>
    <row r="82" spans="2:12" s="1" customFormat="1" ht="21.75" customHeight="1" x14ac:dyDescent="0.3">
      <c r="B82" s="35"/>
      <c r="C82" s="36"/>
      <c r="D82" s="36"/>
      <c r="E82" s="36"/>
      <c r="F82" s="36"/>
      <c r="G82" s="36"/>
      <c r="H82" s="36"/>
      <c r="I82" s="91"/>
      <c r="J82" s="36"/>
      <c r="K82" s="39"/>
    </row>
    <row r="83" spans="2:12" s="1" customFormat="1" ht="6.95" customHeight="1" x14ac:dyDescent="0.3">
      <c r="B83" s="50"/>
      <c r="C83" s="51"/>
      <c r="D83" s="51"/>
      <c r="E83" s="51"/>
      <c r="F83" s="51"/>
      <c r="G83" s="51"/>
      <c r="H83" s="51"/>
      <c r="I83" s="112"/>
      <c r="J83" s="51"/>
      <c r="K83" s="52"/>
    </row>
    <row r="87" spans="2:12" s="1" customFormat="1" ht="6.95" customHeight="1" x14ac:dyDescent="0.3">
      <c r="B87" s="53"/>
      <c r="C87" s="54"/>
      <c r="D87" s="54"/>
      <c r="E87" s="54"/>
      <c r="F87" s="54"/>
      <c r="G87" s="54"/>
      <c r="H87" s="54"/>
      <c r="I87" s="113"/>
      <c r="J87" s="54"/>
      <c r="K87" s="54"/>
      <c r="L87" s="35"/>
    </row>
    <row r="88" spans="2:12" s="1" customFormat="1" ht="36.950000000000003" customHeight="1" x14ac:dyDescent="0.3">
      <c r="B88" s="35"/>
      <c r="C88" s="55" t="s">
        <v>110</v>
      </c>
      <c r="L88" s="35"/>
    </row>
    <row r="89" spans="2:12" s="1" customFormat="1" ht="6.95" customHeight="1" x14ac:dyDescent="0.3">
      <c r="B89" s="35"/>
      <c r="L89" s="35"/>
    </row>
    <row r="90" spans="2:12" s="1" customFormat="1" ht="14.45" customHeight="1" x14ac:dyDescent="0.3">
      <c r="B90" s="35"/>
      <c r="C90" s="57" t="s">
        <v>17</v>
      </c>
      <c r="L90" s="35"/>
    </row>
    <row r="91" spans="2:12" s="1" customFormat="1" ht="23.25" customHeight="1" x14ac:dyDescent="0.3">
      <c r="B91" s="35"/>
      <c r="E91" s="348" t="str">
        <f>E7</f>
        <v>Stavební úpravy radnice 3.NP</v>
      </c>
      <c r="F91" s="327"/>
      <c r="G91" s="327"/>
      <c r="H91" s="327"/>
      <c r="L91" s="35"/>
    </row>
    <row r="92" spans="2:12" s="1" customFormat="1" ht="6.95" customHeight="1" x14ac:dyDescent="0.3">
      <c r="B92" s="35"/>
      <c r="L92" s="35"/>
    </row>
    <row r="93" spans="2:12" s="1" customFormat="1" ht="18" customHeight="1" x14ac:dyDescent="0.3">
      <c r="B93" s="35"/>
      <c r="C93" s="57" t="s">
        <v>21</v>
      </c>
      <c r="F93" s="134" t="str">
        <f>F10</f>
        <v xml:space="preserve"> </v>
      </c>
      <c r="I93" s="135" t="s">
        <v>23</v>
      </c>
      <c r="J93" s="61" t="str">
        <f>IF(J10="","",J10)</f>
        <v/>
      </c>
      <c r="L93" s="35"/>
    </row>
    <row r="94" spans="2:12" s="1" customFormat="1" ht="6.95" customHeight="1" x14ac:dyDescent="0.3">
      <c r="B94" s="35"/>
      <c r="L94" s="35"/>
    </row>
    <row r="95" spans="2:12" s="1" customFormat="1" ht="15" x14ac:dyDescent="0.3">
      <c r="B95" s="35"/>
      <c r="C95" s="57" t="s">
        <v>24</v>
      </c>
      <c r="F95" s="134" t="str">
        <f>E13</f>
        <v xml:space="preserve"> </v>
      </c>
      <c r="I95" s="135" t="s">
        <v>30</v>
      </c>
      <c r="J95" s="134" t="str">
        <f>E19</f>
        <v xml:space="preserve"> </v>
      </c>
      <c r="L95" s="35"/>
    </row>
    <row r="96" spans="2:12" s="1" customFormat="1" ht="14.45" customHeight="1" x14ac:dyDescent="0.3">
      <c r="B96" s="35"/>
      <c r="C96" s="57" t="s">
        <v>28</v>
      </c>
      <c r="F96" s="134" t="str">
        <f>IF(E16="","",E16)</f>
        <v/>
      </c>
      <c r="L96" s="35"/>
    </row>
    <row r="97" spans="2:65" s="1" customFormat="1" ht="10.35" customHeight="1" x14ac:dyDescent="0.3">
      <c r="B97" s="35"/>
      <c r="L97" s="35"/>
    </row>
    <row r="98" spans="2:65" s="9" customFormat="1" ht="29.25" customHeight="1" x14ac:dyDescent="0.3">
      <c r="B98" s="136"/>
      <c r="C98" s="137" t="s">
        <v>111</v>
      </c>
      <c r="D98" s="138" t="s">
        <v>52</v>
      </c>
      <c r="E98" s="138" t="s">
        <v>48</v>
      </c>
      <c r="F98" s="138" t="s">
        <v>112</v>
      </c>
      <c r="G98" s="138" t="s">
        <v>113</v>
      </c>
      <c r="H98" s="138" t="s">
        <v>114</v>
      </c>
      <c r="I98" s="139" t="s">
        <v>115</v>
      </c>
      <c r="J98" s="138" t="s">
        <v>78</v>
      </c>
      <c r="K98" s="140" t="s">
        <v>116</v>
      </c>
      <c r="L98" s="136"/>
      <c r="M98" s="68" t="s">
        <v>117</v>
      </c>
      <c r="N98" s="69" t="s">
        <v>37</v>
      </c>
      <c r="O98" s="69" t="s">
        <v>118</v>
      </c>
      <c r="P98" s="69" t="s">
        <v>119</v>
      </c>
      <c r="Q98" s="69" t="s">
        <v>120</v>
      </c>
      <c r="R98" s="69" t="s">
        <v>121</v>
      </c>
      <c r="S98" s="69" t="s">
        <v>122</v>
      </c>
      <c r="T98" s="70" t="s">
        <v>123</v>
      </c>
    </row>
    <row r="99" spans="2:65" s="1" customFormat="1" ht="29.25" customHeight="1" x14ac:dyDescent="0.35">
      <c r="B99" s="35"/>
      <c r="C99" s="72" t="s">
        <v>79</v>
      </c>
      <c r="J99" s="141">
        <f>BK99</f>
        <v>0</v>
      </c>
      <c r="L99" s="35"/>
      <c r="M99" s="71"/>
      <c r="N99" s="62"/>
      <c r="O99" s="62"/>
      <c r="P99" s="142">
        <f>P100+P366+P641+P646</f>
        <v>0</v>
      </c>
      <c r="Q99" s="62"/>
      <c r="R99" s="142">
        <f>R100+R366+R641+R646</f>
        <v>22.603970969999995</v>
      </c>
      <c r="S99" s="62"/>
      <c r="T99" s="143">
        <f>T100+T366+T641+T646</f>
        <v>28.082087970000003</v>
      </c>
      <c r="AT99" s="18" t="s">
        <v>66</v>
      </c>
      <c r="AU99" s="18" t="s">
        <v>80</v>
      </c>
      <c r="BK99" s="144">
        <f>BK100+BK366+BK641+BK646</f>
        <v>0</v>
      </c>
    </row>
    <row r="100" spans="2:65" s="10" customFormat="1" ht="37.35" customHeight="1" x14ac:dyDescent="0.35">
      <c r="B100" s="145"/>
      <c r="D100" s="146" t="s">
        <v>66</v>
      </c>
      <c r="E100" s="147" t="s">
        <v>124</v>
      </c>
      <c r="F100" s="147" t="s">
        <v>125</v>
      </c>
      <c r="I100" s="148"/>
      <c r="J100" s="149">
        <f>BK100</f>
        <v>0</v>
      </c>
      <c r="L100" s="145"/>
      <c r="M100" s="150"/>
      <c r="N100" s="151"/>
      <c r="O100" s="151"/>
      <c r="P100" s="152">
        <f>P101+P126+P131+P232+P347+P364</f>
        <v>0</v>
      </c>
      <c r="Q100" s="151"/>
      <c r="R100" s="152">
        <f>R101+R126+R131+R232+R347+R364</f>
        <v>20.515770239999995</v>
      </c>
      <c r="S100" s="151"/>
      <c r="T100" s="153">
        <f>T101+T126+T131+T232+T347+T364</f>
        <v>19.470721000000005</v>
      </c>
      <c r="AR100" s="146" t="s">
        <v>71</v>
      </c>
      <c r="AT100" s="154" t="s">
        <v>66</v>
      </c>
      <c r="AU100" s="154" t="s">
        <v>67</v>
      </c>
      <c r="AY100" s="146" t="s">
        <v>126</v>
      </c>
      <c r="BK100" s="155">
        <f>BK101+BK126+BK131+BK232+BK347+BK364</f>
        <v>0</v>
      </c>
    </row>
    <row r="101" spans="2:65" s="10" customFormat="1" ht="19.899999999999999" customHeight="1" x14ac:dyDescent="0.3">
      <c r="B101" s="145"/>
      <c r="D101" s="156" t="s">
        <v>66</v>
      </c>
      <c r="E101" s="157" t="s">
        <v>127</v>
      </c>
      <c r="F101" s="157" t="s">
        <v>128</v>
      </c>
      <c r="I101" s="148"/>
      <c r="J101" s="158">
        <f>BK101</f>
        <v>0</v>
      </c>
      <c r="L101" s="145"/>
      <c r="M101" s="150"/>
      <c r="N101" s="151"/>
      <c r="O101" s="151"/>
      <c r="P101" s="152">
        <f>SUM(P102:P125)</f>
        <v>0</v>
      </c>
      <c r="Q101" s="151"/>
      <c r="R101" s="152">
        <f>SUM(R102:R125)</f>
        <v>2.4714553400000003</v>
      </c>
      <c r="S101" s="151"/>
      <c r="T101" s="153">
        <f>SUM(T102:T125)</f>
        <v>0</v>
      </c>
      <c r="AR101" s="146" t="s">
        <v>71</v>
      </c>
      <c r="AT101" s="154" t="s">
        <v>66</v>
      </c>
      <c r="AU101" s="154" t="s">
        <v>71</v>
      </c>
      <c r="AY101" s="146" t="s">
        <v>126</v>
      </c>
      <c r="BK101" s="155">
        <f>SUM(BK102:BK125)</f>
        <v>0</v>
      </c>
    </row>
    <row r="102" spans="2:65" s="1" customFormat="1" ht="22.5" customHeight="1" x14ac:dyDescent="0.3">
      <c r="B102" s="159"/>
      <c r="C102" s="160" t="s">
        <v>71</v>
      </c>
      <c r="D102" s="160" t="s">
        <v>129</v>
      </c>
      <c r="E102" s="161" t="s">
        <v>130</v>
      </c>
      <c r="F102" s="162" t="s">
        <v>131</v>
      </c>
      <c r="G102" s="163" t="s">
        <v>132</v>
      </c>
      <c r="H102" s="164">
        <v>0.182</v>
      </c>
      <c r="I102" s="165"/>
      <c r="J102" s="166">
        <f>ROUND(I102*H102,2)</f>
        <v>0</v>
      </c>
      <c r="K102" s="162" t="s">
        <v>133</v>
      </c>
      <c r="L102" s="35"/>
      <c r="M102" s="167" t="s">
        <v>3</v>
      </c>
      <c r="N102" s="168" t="s">
        <v>38</v>
      </c>
      <c r="O102" s="36"/>
      <c r="P102" s="169">
        <f>O102*H102</f>
        <v>0</v>
      </c>
      <c r="Q102" s="169">
        <v>1.94302</v>
      </c>
      <c r="R102" s="169">
        <f>Q102*H102</f>
        <v>0.35362963999999997</v>
      </c>
      <c r="S102" s="169">
        <v>0</v>
      </c>
      <c r="T102" s="170">
        <f>S102*H102</f>
        <v>0</v>
      </c>
      <c r="AR102" s="18" t="s">
        <v>134</v>
      </c>
      <c r="AT102" s="18" t="s">
        <v>129</v>
      </c>
      <c r="AU102" s="18" t="s">
        <v>74</v>
      </c>
      <c r="AY102" s="18" t="s">
        <v>126</v>
      </c>
      <c r="BE102" s="171">
        <f>IF(N102="základní",J102,0)</f>
        <v>0</v>
      </c>
      <c r="BF102" s="171">
        <f>IF(N102="snížená",J102,0)</f>
        <v>0</v>
      </c>
      <c r="BG102" s="171">
        <f>IF(N102="zákl. přenesená",J102,0)</f>
        <v>0</v>
      </c>
      <c r="BH102" s="171">
        <f>IF(N102="sníž. přenesená",J102,0)</f>
        <v>0</v>
      </c>
      <c r="BI102" s="171">
        <f>IF(N102="nulová",J102,0)</f>
        <v>0</v>
      </c>
      <c r="BJ102" s="18" t="s">
        <v>71</v>
      </c>
      <c r="BK102" s="171">
        <f>ROUND(I102*H102,2)</f>
        <v>0</v>
      </c>
      <c r="BL102" s="18" t="s">
        <v>134</v>
      </c>
      <c r="BM102" s="18" t="s">
        <v>135</v>
      </c>
    </row>
    <row r="103" spans="2:65" s="11" customFormat="1" x14ac:dyDescent="0.3">
      <c r="B103" s="172"/>
      <c r="D103" s="173" t="s">
        <v>136</v>
      </c>
      <c r="E103" s="174" t="s">
        <v>3</v>
      </c>
      <c r="F103" s="175" t="s">
        <v>137</v>
      </c>
      <c r="H103" s="176">
        <v>0.182</v>
      </c>
      <c r="I103" s="177"/>
      <c r="L103" s="172"/>
      <c r="M103" s="178"/>
      <c r="N103" s="179"/>
      <c r="O103" s="179"/>
      <c r="P103" s="179"/>
      <c r="Q103" s="179"/>
      <c r="R103" s="179"/>
      <c r="S103" s="179"/>
      <c r="T103" s="180"/>
      <c r="AT103" s="174" t="s">
        <v>136</v>
      </c>
      <c r="AU103" s="174" t="s">
        <v>74</v>
      </c>
      <c r="AV103" s="11" t="s">
        <v>74</v>
      </c>
      <c r="AW103" s="11" t="s">
        <v>31</v>
      </c>
      <c r="AX103" s="11" t="s">
        <v>67</v>
      </c>
      <c r="AY103" s="174" t="s">
        <v>126</v>
      </c>
    </row>
    <row r="104" spans="2:65" s="12" customFormat="1" x14ac:dyDescent="0.3">
      <c r="B104" s="181"/>
      <c r="D104" s="173" t="s">
        <v>136</v>
      </c>
      <c r="E104" s="182" t="s">
        <v>3</v>
      </c>
      <c r="F104" s="183" t="s">
        <v>138</v>
      </c>
      <c r="H104" s="184" t="s">
        <v>3</v>
      </c>
      <c r="I104" s="185"/>
      <c r="L104" s="181"/>
      <c r="M104" s="186"/>
      <c r="N104" s="187"/>
      <c r="O104" s="187"/>
      <c r="P104" s="187"/>
      <c r="Q104" s="187"/>
      <c r="R104" s="187"/>
      <c r="S104" s="187"/>
      <c r="T104" s="188"/>
      <c r="AT104" s="184" t="s">
        <v>136</v>
      </c>
      <c r="AU104" s="184" t="s">
        <v>74</v>
      </c>
      <c r="AV104" s="12" t="s">
        <v>71</v>
      </c>
      <c r="AW104" s="12" t="s">
        <v>31</v>
      </c>
      <c r="AX104" s="12" t="s">
        <v>67</v>
      </c>
      <c r="AY104" s="184" t="s">
        <v>126</v>
      </c>
    </row>
    <row r="105" spans="2:65" s="13" customFormat="1" x14ac:dyDescent="0.3">
      <c r="B105" s="189"/>
      <c r="D105" s="190" t="s">
        <v>136</v>
      </c>
      <c r="E105" s="191" t="s">
        <v>3</v>
      </c>
      <c r="F105" s="192" t="s">
        <v>139</v>
      </c>
      <c r="H105" s="193">
        <v>0.182</v>
      </c>
      <c r="I105" s="194"/>
      <c r="L105" s="189"/>
      <c r="M105" s="195"/>
      <c r="N105" s="196"/>
      <c r="O105" s="196"/>
      <c r="P105" s="196"/>
      <c r="Q105" s="196"/>
      <c r="R105" s="196"/>
      <c r="S105" s="196"/>
      <c r="T105" s="197"/>
      <c r="AT105" s="198" t="s">
        <v>136</v>
      </c>
      <c r="AU105" s="198" t="s">
        <v>74</v>
      </c>
      <c r="AV105" s="13" t="s">
        <v>134</v>
      </c>
      <c r="AW105" s="13" t="s">
        <v>31</v>
      </c>
      <c r="AX105" s="13" t="s">
        <v>71</v>
      </c>
      <c r="AY105" s="198" t="s">
        <v>126</v>
      </c>
    </row>
    <row r="106" spans="2:65" s="1" customFormat="1" ht="31.5" customHeight="1" x14ac:dyDescent="0.3">
      <c r="B106" s="159"/>
      <c r="C106" s="160" t="s">
        <v>74</v>
      </c>
      <c r="D106" s="160" t="s">
        <v>129</v>
      </c>
      <c r="E106" s="161" t="s">
        <v>140</v>
      </c>
      <c r="F106" s="162" t="s">
        <v>141</v>
      </c>
      <c r="G106" s="163" t="s">
        <v>142</v>
      </c>
      <c r="H106" s="164">
        <v>9.4E-2</v>
      </c>
      <c r="I106" s="165"/>
      <c r="J106" s="166">
        <f>ROUND(I106*H106,2)</f>
        <v>0</v>
      </c>
      <c r="K106" s="162" t="s">
        <v>133</v>
      </c>
      <c r="L106" s="35"/>
      <c r="M106" s="167" t="s">
        <v>3</v>
      </c>
      <c r="N106" s="168" t="s">
        <v>38</v>
      </c>
      <c r="O106" s="36"/>
      <c r="P106" s="169">
        <f>O106*H106</f>
        <v>0</v>
      </c>
      <c r="Q106" s="169">
        <v>1.0900000000000001</v>
      </c>
      <c r="R106" s="169">
        <f>Q106*H106</f>
        <v>0.10246000000000001</v>
      </c>
      <c r="S106" s="169">
        <v>0</v>
      </c>
      <c r="T106" s="170">
        <f>S106*H106</f>
        <v>0</v>
      </c>
      <c r="AR106" s="18" t="s">
        <v>134</v>
      </c>
      <c r="AT106" s="18" t="s">
        <v>129</v>
      </c>
      <c r="AU106" s="18" t="s">
        <v>74</v>
      </c>
      <c r="AY106" s="18" t="s">
        <v>126</v>
      </c>
      <c r="BE106" s="171">
        <f>IF(N106="základní",J106,0)</f>
        <v>0</v>
      </c>
      <c r="BF106" s="171">
        <f>IF(N106="snížená",J106,0)</f>
        <v>0</v>
      </c>
      <c r="BG106" s="171">
        <f>IF(N106="zákl. přenesená",J106,0)</f>
        <v>0</v>
      </c>
      <c r="BH106" s="171">
        <f>IF(N106="sníž. přenesená",J106,0)</f>
        <v>0</v>
      </c>
      <c r="BI106" s="171">
        <f>IF(N106="nulová",J106,0)</f>
        <v>0</v>
      </c>
      <c r="BJ106" s="18" t="s">
        <v>71</v>
      </c>
      <c r="BK106" s="171">
        <f>ROUND(I106*H106,2)</f>
        <v>0</v>
      </c>
      <c r="BL106" s="18" t="s">
        <v>134</v>
      </c>
      <c r="BM106" s="18" t="s">
        <v>143</v>
      </c>
    </row>
    <row r="107" spans="2:65" s="11" customFormat="1" x14ac:dyDescent="0.3">
      <c r="B107" s="172"/>
      <c r="D107" s="173" t="s">
        <v>136</v>
      </c>
      <c r="E107" s="174" t="s">
        <v>3</v>
      </c>
      <c r="F107" s="175" t="s">
        <v>144</v>
      </c>
      <c r="H107" s="176">
        <v>9.4E-2</v>
      </c>
      <c r="I107" s="177"/>
      <c r="L107" s="172"/>
      <c r="M107" s="178"/>
      <c r="N107" s="179"/>
      <c r="O107" s="179"/>
      <c r="P107" s="179"/>
      <c r="Q107" s="179"/>
      <c r="R107" s="179"/>
      <c r="S107" s="179"/>
      <c r="T107" s="180"/>
      <c r="AT107" s="174" t="s">
        <v>136</v>
      </c>
      <c r="AU107" s="174" t="s">
        <v>74</v>
      </c>
      <c r="AV107" s="11" t="s">
        <v>74</v>
      </c>
      <c r="AW107" s="11" t="s">
        <v>31</v>
      </c>
      <c r="AX107" s="11" t="s">
        <v>67</v>
      </c>
      <c r="AY107" s="174" t="s">
        <v>126</v>
      </c>
    </row>
    <row r="108" spans="2:65" s="12" customFormat="1" x14ac:dyDescent="0.3">
      <c r="B108" s="181"/>
      <c r="D108" s="173" t="s">
        <v>136</v>
      </c>
      <c r="E108" s="182" t="s">
        <v>3</v>
      </c>
      <c r="F108" s="183" t="s">
        <v>145</v>
      </c>
      <c r="H108" s="184" t="s">
        <v>3</v>
      </c>
      <c r="I108" s="185"/>
      <c r="L108" s="181"/>
      <c r="M108" s="186"/>
      <c r="N108" s="187"/>
      <c r="O108" s="187"/>
      <c r="P108" s="187"/>
      <c r="Q108" s="187"/>
      <c r="R108" s="187"/>
      <c r="S108" s="187"/>
      <c r="T108" s="188"/>
      <c r="AT108" s="184" t="s">
        <v>136</v>
      </c>
      <c r="AU108" s="184" t="s">
        <v>74</v>
      </c>
      <c r="AV108" s="12" t="s">
        <v>71</v>
      </c>
      <c r="AW108" s="12" t="s">
        <v>31</v>
      </c>
      <c r="AX108" s="12" t="s">
        <v>67</v>
      </c>
      <c r="AY108" s="184" t="s">
        <v>126</v>
      </c>
    </row>
    <row r="109" spans="2:65" s="13" customFormat="1" x14ac:dyDescent="0.3">
      <c r="B109" s="189"/>
      <c r="D109" s="190" t="s">
        <v>136</v>
      </c>
      <c r="E109" s="191" t="s">
        <v>3</v>
      </c>
      <c r="F109" s="192" t="s">
        <v>139</v>
      </c>
      <c r="H109" s="193">
        <v>9.4E-2</v>
      </c>
      <c r="I109" s="194"/>
      <c r="L109" s="189"/>
      <c r="M109" s="195"/>
      <c r="N109" s="196"/>
      <c r="O109" s="196"/>
      <c r="P109" s="196"/>
      <c r="Q109" s="196"/>
      <c r="R109" s="196"/>
      <c r="S109" s="196"/>
      <c r="T109" s="197"/>
      <c r="AT109" s="198" t="s">
        <v>136</v>
      </c>
      <c r="AU109" s="198" t="s">
        <v>74</v>
      </c>
      <c r="AV109" s="13" t="s">
        <v>134</v>
      </c>
      <c r="AW109" s="13" t="s">
        <v>31</v>
      </c>
      <c r="AX109" s="13" t="s">
        <v>71</v>
      </c>
      <c r="AY109" s="198" t="s">
        <v>126</v>
      </c>
    </row>
    <row r="110" spans="2:65" s="1" customFormat="1" ht="31.5" customHeight="1" x14ac:dyDescent="0.3">
      <c r="B110" s="159"/>
      <c r="C110" s="160" t="s">
        <v>127</v>
      </c>
      <c r="D110" s="160" t="s">
        <v>129</v>
      </c>
      <c r="E110" s="161" t="s">
        <v>146</v>
      </c>
      <c r="F110" s="162" t="s">
        <v>147</v>
      </c>
      <c r="G110" s="163" t="s">
        <v>142</v>
      </c>
      <c r="H110" s="164">
        <v>0.66200000000000003</v>
      </c>
      <c r="I110" s="165"/>
      <c r="J110" s="166">
        <f>ROUND(I110*H110,2)</f>
        <v>0</v>
      </c>
      <c r="K110" s="162" t="s">
        <v>133</v>
      </c>
      <c r="L110" s="35"/>
      <c r="M110" s="167" t="s">
        <v>3</v>
      </c>
      <c r="N110" s="168" t="s">
        <v>38</v>
      </c>
      <c r="O110" s="36"/>
      <c r="P110" s="169">
        <f>O110*H110</f>
        <v>0</v>
      </c>
      <c r="Q110" s="169">
        <v>1.0900000000000001</v>
      </c>
      <c r="R110" s="169">
        <f>Q110*H110</f>
        <v>0.72158000000000011</v>
      </c>
      <c r="S110" s="169">
        <v>0</v>
      </c>
      <c r="T110" s="170">
        <f>S110*H110</f>
        <v>0</v>
      </c>
      <c r="AR110" s="18" t="s">
        <v>134</v>
      </c>
      <c r="AT110" s="18" t="s">
        <v>129</v>
      </c>
      <c r="AU110" s="18" t="s">
        <v>74</v>
      </c>
      <c r="AY110" s="18" t="s">
        <v>126</v>
      </c>
      <c r="BE110" s="171">
        <f>IF(N110="základní",J110,0)</f>
        <v>0</v>
      </c>
      <c r="BF110" s="171">
        <f>IF(N110="snížená",J110,0)</f>
        <v>0</v>
      </c>
      <c r="BG110" s="171">
        <f>IF(N110="zákl. přenesená",J110,0)</f>
        <v>0</v>
      </c>
      <c r="BH110" s="171">
        <f>IF(N110="sníž. přenesená",J110,0)</f>
        <v>0</v>
      </c>
      <c r="BI110" s="171">
        <f>IF(N110="nulová",J110,0)</f>
        <v>0</v>
      </c>
      <c r="BJ110" s="18" t="s">
        <v>71</v>
      </c>
      <c r="BK110" s="171">
        <f>ROUND(I110*H110,2)</f>
        <v>0</v>
      </c>
      <c r="BL110" s="18" t="s">
        <v>134</v>
      </c>
      <c r="BM110" s="18" t="s">
        <v>148</v>
      </c>
    </row>
    <row r="111" spans="2:65" s="11" customFormat="1" x14ac:dyDescent="0.3">
      <c r="B111" s="172"/>
      <c r="D111" s="173" t="s">
        <v>136</v>
      </c>
      <c r="E111" s="174" t="s">
        <v>3</v>
      </c>
      <c r="F111" s="175" t="s">
        <v>149</v>
      </c>
      <c r="H111" s="176">
        <v>0.66200000000000003</v>
      </c>
      <c r="I111" s="177"/>
      <c r="L111" s="172"/>
      <c r="M111" s="178"/>
      <c r="N111" s="179"/>
      <c r="O111" s="179"/>
      <c r="P111" s="179"/>
      <c r="Q111" s="179"/>
      <c r="R111" s="179"/>
      <c r="S111" s="179"/>
      <c r="T111" s="180"/>
      <c r="AT111" s="174" t="s">
        <v>136</v>
      </c>
      <c r="AU111" s="174" t="s">
        <v>74</v>
      </c>
      <c r="AV111" s="11" t="s">
        <v>74</v>
      </c>
      <c r="AW111" s="11" t="s">
        <v>31</v>
      </c>
      <c r="AX111" s="11" t="s">
        <v>67</v>
      </c>
      <c r="AY111" s="174" t="s">
        <v>126</v>
      </c>
    </row>
    <row r="112" spans="2:65" s="12" customFormat="1" x14ac:dyDescent="0.3">
      <c r="B112" s="181"/>
      <c r="D112" s="173" t="s">
        <v>136</v>
      </c>
      <c r="E112" s="182" t="s">
        <v>3</v>
      </c>
      <c r="F112" s="183" t="s">
        <v>150</v>
      </c>
      <c r="H112" s="184" t="s">
        <v>3</v>
      </c>
      <c r="I112" s="185"/>
      <c r="L112" s="181"/>
      <c r="M112" s="186"/>
      <c r="N112" s="187"/>
      <c r="O112" s="187"/>
      <c r="P112" s="187"/>
      <c r="Q112" s="187"/>
      <c r="R112" s="187"/>
      <c r="S112" s="187"/>
      <c r="T112" s="188"/>
      <c r="AT112" s="184" t="s">
        <v>136</v>
      </c>
      <c r="AU112" s="184" t="s">
        <v>74</v>
      </c>
      <c r="AV112" s="12" t="s">
        <v>71</v>
      </c>
      <c r="AW112" s="12" t="s">
        <v>31</v>
      </c>
      <c r="AX112" s="12" t="s">
        <v>67</v>
      </c>
      <c r="AY112" s="184" t="s">
        <v>126</v>
      </c>
    </row>
    <row r="113" spans="2:65" s="13" customFormat="1" x14ac:dyDescent="0.3">
      <c r="B113" s="189"/>
      <c r="D113" s="190" t="s">
        <v>136</v>
      </c>
      <c r="E113" s="191" t="s">
        <v>3</v>
      </c>
      <c r="F113" s="192" t="s">
        <v>139</v>
      </c>
      <c r="H113" s="193">
        <v>0.66200000000000003</v>
      </c>
      <c r="I113" s="194"/>
      <c r="L113" s="189"/>
      <c r="M113" s="195"/>
      <c r="N113" s="196"/>
      <c r="O113" s="196"/>
      <c r="P113" s="196"/>
      <c r="Q113" s="196"/>
      <c r="R113" s="196"/>
      <c r="S113" s="196"/>
      <c r="T113" s="197"/>
      <c r="AT113" s="198" t="s">
        <v>136</v>
      </c>
      <c r="AU113" s="198" t="s">
        <v>74</v>
      </c>
      <c r="AV113" s="13" t="s">
        <v>134</v>
      </c>
      <c r="AW113" s="13" t="s">
        <v>31</v>
      </c>
      <c r="AX113" s="13" t="s">
        <v>71</v>
      </c>
      <c r="AY113" s="198" t="s">
        <v>126</v>
      </c>
    </row>
    <row r="114" spans="2:65" s="1" customFormat="1" ht="31.5" customHeight="1" x14ac:dyDescent="0.3">
      <c r="B114" s="159"/>
      <c r="C114" s="160" t="s">
        <v>134</v>
      </c>
      <c r="D114" s="160" t="s">
        <v>129</v>
      </c>
      <c r="E114" s="161" t="s">
        <v>151</v>
      </c>
      <c r="F114" s="162" t="s">
        <v>152</v>
      </c>
      <c r="G114" s="163" t="s">
        <v>153</v>
      </c>
      <c r="H114" s="164">
        <v>6.28</v>
      </c>
      <c r="I114" s="165"/>
      <c r="J114" s="166">
        <f>ROUND(I114*H114,2)</f>
        <v>0</v>
      </c>
      <c r="K114" s="162" t="s">
        <v>154</v>
      </c>
      <c r="L114" s="35"/>
      <c r="M114" s="167" t="s">
        <v>3</v>
      </c>
      <c r="N114" s="168" t="s">
        <v>38</v>
      </c>
      <c r="O114" s="36"/>
      <c r="P114" s="169">
        <f>O114*H114</f>
        <v>0</v>
      </c>
      <c r="Q114" s="169">
        <v>4.8000000000000001E-4</v>
      </c>
      <c r="R114" s="169">
        <f>Q114*H114</f>
        <v>3.0144000000000004E-3</v>
      </c>
      <c r="S114" s="169">
        <v>0</v>
      </c>
      <c r="T114" s="170">
        <f>S114*H114</f>
        <v>0</v>
      </c>
      <c r="AR114" s="18" t="s">
        <v>134</v>
      </c>
      <c r="AT114" s="18" t="s">
        <v>129</v>
      </c>
      <c r="AU114" s="18" t="s">
        <v>74</v>
      </c>
      <c r="AY114" s="18" t="s">
        <v>126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18" t="s">
        <v>71</v>
      </c>
      <c r="BK114" s="171">
        <f>ROUND(I114*H114,2)</f>
        <v>0</v>
      </c>
      <c r="BL114" s="18" t="s">
        <v>134</v>
      </c>
      <c r="BM114" s="18" t="s">
        <v>155</v>
      </c>
    </row>
    <row r="115" spans="2:65" s="11" customFormat="1" x14ac:dyDescent="0.3">
      <c r="B115" s="172"/>
      <c r="D115" s="173" t="s">
        <v>136</v>
      </c>
      <c r="E115" s="174" t="s">
        <v>3</v>
      </c>
      <c r="F115" s="175" t="s">
        <v>156</v>
      </c>
      <c r="H115" s="176">
        <v>6.28</v>
      </c>
      <c r="I115" s="177"/>
      <c r="L115" s="172"/>
      <c r="M115" s="178"/>
      <c r="N115" s="179"/>
      <c r="O115" s="179"/>
      <c r="P115" s="179"/>
      <c r="Q115" s="179"/>
      <c r="R115" s="179"/>
      <c r="S115" s="179"/>
      <c r="T115" s="180"/>
      <c r="AT115" s="174" t="s">
        <v>136</v>
      </c>
      <c r="AU115" s="174" t="s">
        <v>74</v>
      </c>
      <c r="AV115" s="11" t="s">
        <v>74</v>
      </c>
      <c r="AW115" s="11" t="s">
        <v>31</v>
      </c>
      <c r="AX115" s="11" t="s">
        <v>67</v>
      </c>
      <c r="AY115" s="174" t="s">
        <v>126</v>
      </c>
    </row>
    <row r="116" spans="2:65" s="12" customFormat="1" x14ac:dyDescent="0.3">
      <c r="B116" s="181"/>
      <c r="D116" s="173" t="s">
        <v>136</v>
      </c>
      <c r="E116" s="182" t="s">
        <v>3</v>
      </c>
      <c r="F116" s="183" t="s">
        <v>157</v>
      </c>
      <c r="H116" s="184" t="s">
        <v>3</v>
      </c>
      <c r="I116" s="185"/>
      <c r="L116" s="181"/>
      <c r="M116" s="186"/>
      <c r="N116" s="187"/>
      <c r="O116" s="187"/>
      <c r="P116" s="187"/>
      <c r="Q116" s="187"/>
      <c r="R116" s="187"/>
      <c r="S116" s="187"/>
      <c r="T116" s="188"/>
      <c r="AT116" s="184" t="s">
        <v>136</v>
      </c>
      <c r="AU116" s="184" t="s">
        <v>74</v>
      </c>
      <c r="AV116" s="12" t="s">
        <v>71</v>
      </c>
      <c r="AW116" s="12" t="s">
        <v>31</v>
      </c>
      <c r="AX116" s="12" t="s">
        <v>67</v>
      </c>
      <c r="AY116" s="184" t="s">
        <v>126</v>
      </c>
    </row>
    <row r="117" spans="2:65" s="13" customFormat="1" x14ac:dyDescent="0.3">
      <c r="B117" s="189"/>
      <c r="D117" s="190" t="s">
        <v>136</v>
      </c>
      <c r="E117" s="191" t="s">
        <v>3</v>
      </c>
      <c r="F117" s="192" t="s">
        <v>139</v>
      </c>
      <c r="H117" s="193">
        <v>6.28</v>
      </c>
      <c r="I117" s="194"/>
      <c r="L117" s="189"/>
      <c r="M117" s="195"/>
      <c r="N117" s="196"/>
      <c r="O117" s="196"/>
      <c r="P117" s="196"/>
      <c r="Q117" s="196"/>
      <c r="R117" s="196"/>
      <c r="S117" s="196"/>
      <c r="T117" s="197"/>
      <c r="AT117" s="198" t="s">
        <v>136</v>
      </c>
      <c r="AU117" s="198" t="s">
        <v>74</v>
      </c>
      <c r="AV117" s="13" t="s">
        <v>134</v>
      </c>
      <c r="AW117" s="13" t="s">
        <v>31</v>
      </c>
      <c r="AX117" s="13" t="s">
        <v>71</v>
      </c>
      <c r="AY117" s="198" t="s">
        <v>126</v>
      </c>
    </row>
    <row r="118" spans="2:65" s="1" customFormat="1" ht="31.5" customHeight="1" x14ac:dyDescent="0.3">
      <c r="B118" s="159"/>
      <c r="C118" s="160" t="s">
        <v>158</v>
      </c>
      <c r="D118" s="160" t="s">
        <v>129</v>
      </c>
      <c r="E118" s="161" t="s">
        <v>159</v>
      </c>
      <c r="F118" s="162" t="s">
        <v>160</v>
      </c>
      <c r="G118" s="163" t="s">
        <v>161</v>
      </c>
      <c r="H118" s="164">
        <v>1.89</v>
      </c>
      <c r="I118" s="165"/>
      <c r="J118" s="166">
        <f>ROUND(I118*H118,2)</f>
        <v>0</v>
      </c>
      <c r="K118" s="162" t="s">
        <v>133</v>
      </c>
      <c r="L118" s="35"/>
      <c r="M118" s="167" t="s">
        <v>3</v>
      </c>
      <c r="N118" s="168" t="s">
        <v>38</v>
      </c>
      <c r="O118" s="36"/>
      <c r="P118" s="169">
        <f>O118*H118</f>
        <v>0</v>
      </c>
      <c r="Q118" s="169">
        <v>0.17818000000000001</v>
      </c>
      <c r="R118" s="169">
        <f>Q118*H118</f>
        <v>0.33676020000000001</v>
      </c>
      <c r="S118" s="169">
        <v>0</v>
      </c>
      <c r="T118" s="170">
        <f>S118*H118</f>
        <v>0</v>
      </c>
      <c r="AR118" s="18" t="s">
        <v>134</v>
      </c>
      <c r="AT118" s="18" t="s">
        <v>129</v>
      </c>
      <c r="AU118" s="18" t="s">
        <v>74</v>
      </c>
      <c r="AY118" s="18" t="s">
        <v>126</v>
      </c>
      <c r="BE118" s="171">
        <f>IF(N118="základní",J118,0)</f>
        <v>0</v>
      </c>
      <c r="BF118" s="171">
        <f>IF(N118="snížená",J118,0)</f>
        <v>0</v>
      </c>
      <c r="BG118" s="171">
        <f>IF(N118="zákl. přenesená",J118,0)</f>
        <v>0</v>
      </c>
      <c r="BH118" s="171">
        <f>IF(N118="sníž. přenesená",J118,0)</f>
        <v>0</v>
      </c>
      <c r="BI118" s="171">
        <f>IF(N118="nulová",J118,0)</f>
        <v>0</v>
      </c>
      <c r="BJ118" s="18" t="s">
        <v>71</v>
      </c>
      <c r="BK118" s="171">
        <f>ROUND(I118*H118,2)</f>
        <v>0</v>
      </c>
      <c r="BL118" s="18" t="s">
        <v>134</v>
      </c>
      <c r="BM118" s="18" t="s">
        <v>162</v>
      </c>
    </row>
    <row r="119" spans="2:65" s="11" customFormat="1" x14ac:dyDescent="0.3">
      <c r="B119" s="172"/>
      <c r="D119" s="173" t="s">
        <v>136</v>
      </c>
      <c r="E119" s="174" t="s">
        <v>3</v>
      </c>
      <c r="F119" s="175" t="s">
        <v>163</v>
      </c>
      <c r="H119" s="176">
        <v>1.89</v>
      </c>
      <c r="I119" s="177"/>
      <c r="L119" s="172"/>
      <c r="M119" s="178"/>
      <c r="N119" s="179"/>
      <c r="O119" s="179"/>
      <c r="P119" s="179"/>
      <c r="Q119" s="179"/>
      <c r="R119" s="179"/>
      <c r="S119" s="179"/>
      <c r="T119" s="180"/>
      <c r="AT119" s="174" t="s">
        <v>136</v>
      </c>
      <c r="AU119" s="174" t="s">
        <v>74</v>
      </c>
      <c r="AV119" s="11" t="s">
        <v>74</v>
      </c>
      <c r="AW119" s="11" t="s">
        <v>31</v>
      </c>
      <c r="AX119" s="11" t="s">
        <v>67</v>
      </c>
      <c r="AY119" s="174" t="s">
        <v>126</v>
      </c>
    </row>
    <row r="120" spans="2:65" s="12" customFormat="1" x14ac:dyDescent="0.3">
      <c r="B120" s="181"/>
      <c r="D120" s="173" t="s">
        <v>136</v>
      </c>
      <c r="E120" s="182" t="s">
        <v>3</v>
      </c>
      <c r="F120" s="183" t="s">
        <v>164</v>
      </c>
      <c r="H120" s="184" t="s">
        <v>3</v>
      </c>
      <c r="I120" s="185"/>
      <c r="L120" s="181"/>
      <c r="M120" s="186"/>
      <c r="N120" s="187"/>
      <c r="O120" s="187"/>
      <c r="P120" s="187"/>
      <c r="Q120" s="187"/>
      <c r="R120" s="187"/>
      <c r="S120" s="187"/>
      <c r="T120" s="188"/>
      <c r="AT120" s="184" t="s">
        <v>136</v>
      </c>
      <c r="AU120" s="184" t="s">
        <v>74</v>
      </c>
      <c r="AV120" s="12" t="s">
        <v>71</v>
      </c>
      <c r="AW120" s="12" t="s">
        <v>31</v>
      </c>
      <c r="AX120" s="12" t="s">
        <v>67</v>
      </c>
      <c r="AY120" s="184" t="s">
        <v>126</v>
      </c>
    </row>
    <row r="121" spans="2:65" s="13" customFormat="1" x14ac:dyDescent="0.3">
      <c r="B121" s="189"/>
      <c r="D121" s="190" t="s">
        <v>136</v>
      </c>
      <c r="E121" s="191" t="s">
        <v>3</v>
      </c>
      <c r="F121" s="192" t="s">
        <v>139</v>
      </c>
      <c r="H121" s="193">
        <v>1.89</v>
      </c>
      <c r="I121" s="194"/>
      <c r="L121" s="189"/>
      <c r="M121" s="195"/>
      <c r="N121" s="196"/>
      <c r="O121" s="196"/>
      <c r="P121" s="196"/>
      <c r="Q121" s="196"/>
      <c r="R121" s="196"/>
      <c r="S121" s="196"/>
      <c r="T121" s="197"/>
      <c r="AT121" s="198" t="s">
        <v>136</v>
      </c>
      <c r="AU121" s="198" t="s">
        <v>74</v>
      </c>
      <c r="AV121" s="13" t="s">
        <v>134</v>
      </c>
      <c r="AW121" s="13" t="s">
        <v>31</v>
      </c>
      <c r="AX121" s="13" t="s">
        <v>71</v>
      </c>
      <c r="AY121" s="198" t="s">
        <v>126</v>
      </c>
    </row>
    <row r="122" spans="2:65" s="1" customFormat="1" ht="31.5" customHeight="1" x14ac:dyDescent="0.3">
      <c r="B122" s="159"/>
      <c r="C122" s="160" t="s">
        <v>165</v>
      </c>
      <c r="D122" s="160" t="s">
        <v>129</v>
      </c>
      <c r="E122" s="161" t="s">
        <v>166</v>
      </c>
      <c r="F122" s="162" t="s">
        <v>167</v>
      </c>
      <c r="G122" s="163" t="s">
        <v>161</v>
      </c>
      <c r="H122" s="164">
        <v>3.57</v>
      </c>
      <c r="I122" s="165"/>
      <c r="J122" s="166">
        <f>ROUND(I122*H122,2)</f>
        <v>0</v>
      </c>
      <c r="K122" s="162" t="s">
        <v>133</v>
      </c>
      <c r="L122" s="35"/>
      <c r="M122" s="167" t="s">
        <v>3</v>
      </c>
      <c r="N122" s="168" t="s">
        <v>38</v>
      </c>
      <c r="O122" s="36"/>
      <c r="P122" s="169">
        <f>O122*H122</f>
        <v>0</v>
      </c>
      <c r="Q122" s="169">
        <v>0.26723000000000002</v>
      </c>
      <c r="R122" s="169">
        <f>Q122*H122</f>
        <v>0.9540111</v>
      </c>
      <c r="S122" s="169">
        <v>0</v>
      </c>
      <c r="T122" s="170">
        <f>S122*H122</f>
        <v>0</v>
      </c>
      <c r="AR122" s="18" t="s">
        <v>134</v>
      </c>
      <c r="AT122" s="18" t="s">
        <v>129</v>
      </c>
      <c r="AU122" s="18" t="s">
        <v>74</v>
      </c>
      <c r="AY122" s="18" t="s">
        <v>126</v>
      </c>
      <c r="BE122" s="171">
        <f>IF(N122="základní",J122,0)</f>
        <v>0</v>
      </c>
      <c r="BF122" s="171">
        <f>IF(N122="snížená",J122,0)</f>
        <v>0</v>
      </c>
      <c r="BG122" s="171">
        <f>IF(N122="zákl. přenesená",J122,0)</f>
        <v>0</v>
      </c>
      <c r="BH122" s="171">
        <f>IF(N122="sníž. přenesená",J122,0)</f>
        <v>0</v>
      </c>
      <c r="BI122" s="171">
        <f>IF(N122="nulová",J122,0)</f>
        <v>0</v>
      </c>
      <c r="BJ122" s="18" t="s">
        <v>71</v>
      </c>
      <c r="BK122" s="171">
        <f>ROUND(I122*H122,2)</f>
        <v>0</v>
      </c>
      <c r="BL122" s="18" t="s">
        <v>134</v>
      </c>
      <c r="BM122" s="18" t="s">
        <v>168</v>
      </c>
    </row>
    <row r="123" spans="2:65" s="11" customFormat="1" x14ac:dyDescent="0.3">
      <c r="B123" s="172"/>
      <c r="D123" s="173" t="s">
        <v>136</v>
      </c>
      <c r="E123" s="174" t="s">
        <v>3</v>
      </c>
      <c r="F123" s="175" t="s">
        <v>169</v>
      </c>
      <c r="H123" s="176">
        <v>3.57</v>
      </c>
      <c r="I123" s="177"/>
      <c r="L123" s="172"/>
      <c r="M123" s="178"/>
      <c r="N123" s="179"/>
      <c r="O123" s="179"/>
      <c r="P123" s="179"/>
      <c r="Q123" s="179"/>
      <c r="R123" s="179"/>
      <c r="S123" s="179"/>
      <c r="T123" s="180"/>
      <c r="AT123" s="174" t="s">
        <v>136</v>
      </c>
      <c r="AU123" s="174" t="s">
        <v>74</v>
      </c>
      <c r="AV123" s="11" t="s">
        <v>74</v>
      </c>
      <c r="AW123" s="11" t="s">
        <v>31</v>
      </c>
      <c r="AX123" s="11" t="s">
        <v>67</v>
      </c>
      <c r="AY123" s="174" t="s">
        <v>126</v>
      </c>
    </row>
    <row r="124" spans="2:65" s="12" customFormat="1" x14ac:dyDescent="0.3">
      <c r="B124" s="181"/>
      <c r="D124" s="173" t="s">
        <v>136</v>
      </c>
      <c r="E124" s="182" t="s">
        <v>3</v>
      </c>
      <c r="F124" s="183" t="s">
        <v>170</v>
      </c>
      <c r="H124" s="184" t="s">
        <v>3</v>
      </c>
      <c r="I124" s="185"/>
      <c r="L124" s="181"/>
      <c r="M124" s="186"/>
      <c r="N124" s="187"/>
      <c r="O124" s="187"/>
      <c r="P124" s="187"/>
      <c r="Q124" s="187"/>
      <c r="R124" s="187"/>
      <c r="S124" s="187"/>
      <c r="T124" s="188"/>
      <c r="AT124" s="184" t="s">
        <v>136</v>
      </c>
      <c r="AU124" s="184" t="s">
        <v>74</v>
      </c>
      <c r="AV124" s="12" t="s">
        <v>71</v>
      </c>
      <c r="AW124" s="12" t="s">
        <v>31</v>
      </c>
      <c r="AX124" s="12" t="s">
        <v>67</v>
      </c>
      <c r="AY124" s="184" t="s">
        <v>126</v>
      </c>
    </row>
    <row r="125" spans="2:65" s="13" customFormat="1" x14ac:dyDescent="0.3">
      <c r="B125" s="189"/>
      <c r="D125" s="173" t="s">
        <v>136</v>
      </c>
      <c r="E125" s="199" t="s">
        <v>3</v>
      </c>
      <c r="F125" s="200" t="s">
        <v>139</v>
      </c>
      <c r="H125" s="201">
        <v>3.57</v>
      </c>
      <c r="I125" s="194"/>
      <c r="L125" s="189"/>
      <c r="M125" s="195"/>
      <c r="N125" s="196"/>
      <c r="O125" s="196"/>
      <c r="P125" s="196"/>
      <c r="Q125" s="196"/>
      <c r="R125" s="196"/>
      <c r="S125" s="196"/>
      <c r="T125" s="197"/>
      <c r="AT125" s="198" t="s">
        <v>136</v>
      </c>
      <c r="AU125" s="198" t="s">
        <v>74</v>
      </c>
      <c r="AV125" s="13" t="s">
        <v>134</v>
      </c>
      <c r="AW125" s="13" t="s">
        <v>31</v>
      </c>
      <c r="AX125" s="13" t="s">
        <v>71</v>
      </c>
      <c r="AY125" s="198" t="s">
        <v>126</v>
      </c>
    </row>
    <row r="126" spans="2:65" s="10" customFormat="1" ht="29.85" customHeight="1" x14ac:dyDescent="0.3">
      <c r="B126" s="145"/>
      <c r="D126" s="156" t="s">
        <v>66</v>
      </c>
      <c r="E126" s="157" t="s">
        <v>134</v>
      </c>
      <c r="F126" s="157" t="s">
        <v>171</v>
      </c>
      <c r="I126" s="148"/>
      <c r="J126" s="158">
        <f>BK126</f>
        <v>0</v>
      </c>
      <c r="L126" s="145"/>
      <c r="M126" s="150"/>
      <c r="N126" s="151"/>
      <c r="O126" s="151"/>
      <c r="P126" s="152">
        <f>SUM(P127:P130)</f>
        <v>0</v>
      </c>
      <c r="Q126" s="151"/>
      <c r="R126" s="152">
        <f>SUM(R127:R130)</f>
        <v>0.18224000000000001</v>
      </c>
      <c r="S126" s="151"/>
      <c r="T126" s="153">
        <f>SUM(T127:T130)</f>
        <v>0</v>
      </c>
      <c r="AR126" s="146" t="s">
        <v>71</v>
      </c>
      <c r="AT126" s="154" t="s">
        <v>66</v>
      </c>
      <c r="AU126" s="154" t="s">
        <v>71</v>
      </c>
      <c r="AY126" s="146" t="s">
        <v>126</v>
      </c>
      <c r="BK126" s="155">
        <f>SUM(BK127:BK130)</f>
        <v>0</v>
      </c>
    </row>
    <row r="127" spans="2:65" s="1" customFormat="1" ht="31.5" customHeight="1" x14ac:dyDescent="0.3">
      <c r="B127" s="159"/>
      <c r="C127" s="160" t="s">
        <v>172</v>
      </c>
      <c r="D127" s="160" t="s">
        <v>129</v>
      </c>
      <c r="E127" s="161" t="s">
        <v>173</v>
      </c>
      <c r="F127" s="162" t="s">
        <v>174</v>
      </c>
      <c r="G127" s="163" t="s">
        <v>175</v>
      </c>
      <c r="H127" s="164">
        <v>8</v>
      </c>
      <c r="I127" s="165"/>
      <c r="J127" s="166">
        <f>ROUND(I127*H127,2)</f>
        <v>0</v>
      </c>
      <c r="K127" s="162" t="s">
        <v>133</v>
      </c>
      <c r="L127" s="35"/>
      <c r="M127" s="167" t="s">
        <v>3</v>
      </c>
      <c r="N127" s="168" t="s">
        <v>38</v>
      </c>
      <c r="O127" s="36"/>
      <c r="P127" s="169">
        <f>O127*H127</f>
        <v>0</v>
      </c>
      <c r="Q127" s="169">
        <v>2.2780000000000002E-2</v>
      </c>
      <c r="R127" s="169">
        <f>Q127*H127</f>
        <v>0.18224000000000001</v>
      </c>
      <c r="S127" s="169">
        <v>0</v>
      </c>
      <c r="T127" s="170">
        <f>S127*H127</f>
        <v>0</v>
      </c>
      <c r="AR127" s="18" t="s">
        <v>134</v>
      </c>
      <c r="AT127" s="18" t="s">
        <v>129</v>
      </c>
      <c r="AU127" s="18" t="s">
        <v>74</v>
      </c>
      <c r="AY127" s="18" t="s">
        <v>126</v>
      </c>
      <c r="BE127" s="171">
        <f>IF(N127="základní",J127,0)</f>
        <v>0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18" t="s">
        <v>71</v>
      </c>
      <c r="BK127" s="171">
        <f>ROUND(I127*H127,2)</f>
        <v>0</v>
      </c>
      <c r="BL127" s="18" t="s">
        <v>134</v>
      </c>
      <c r="BM127" s="18" t="s">
        <v>176</v>
      </c>
    </row>
    <row r="128" spans="2:65" s="11" customFormat="1" x14ac:dyDescent="0.3">
      <c r="B128" s="172"/>
      <c r="D128" s="173" t="s">
        <v>136</v>
      </c>
      <c r="E128" s="174" t="s">
        <v>3</v>
      </c>
      <c r="F128" s="175" t="s">
        <v>177</v>
      </c>
      <c r="H128" s="176">
        <v>8</v>
      </c>
      <c r="I128" s="177"/>
      <c r="L128" s="172"/>
      <c r="M128" s="178"/>
      <c r="N128" s="179"/>
      <c r="O128" s="179"/>
      <c r="P128" s="179"/>
      <c r="Q128" s="179"/>
      <c r="R128" s="179"/>
      <c r="S128" s="179"/>
      <c r="T128" s="180"/>
      <c r="AT128" s="174" t="s">
        <v>136</v>
      </c>
      <c r="AU128" s="174" t="s">
        <v>74</v>
      </c>
      <c r="AV128" s="11" t="s">
        <v>74</v>
      </c>
      <c r="AW128" s="11" t="s">
        <v>31</v>
      </c>
      <c r="AX128" s="11" t="s">
        <v>67</v>
      </c>
      <c r="AY128" s="174" t="s">
        <v>126</v>
      </c>
    </row>
    <row r="129" spans="2:65" s="12" customFormat="1" x14ac:dyDescent="0.3">
      <c r="B129" s="181"/>
      <c r="D129" s="173" t="s">
        <v>136</v>
      </c>
      <c r="E129" s="182" t="s">
        <v>3</v>
      </c>
      <c r="F129" s="183" t="s">
        <v>178</v>
      </c>
      <c r="H129" s="184" t="s">
        <v>3</v>
      </c>
      <c r="I129" s="185"/>
      <c r="L129" s="181"/>
      <c r="M129" s="186"/>
      <c r="N129" s="187"/>
      <c r="O129" s="187"/>
      <c r="P129" s="187"/>
      <c r="Q129" s="187"/>
      <c r="R129" s="187"/>
      <c r="S129" s="187"/>
      <c r="T129" s="188"/>
      <c r="AT129" s="184" t="s">
        <v>136</v>
      </c>
      <c r="AU129" s="184" t="s">
        <v>74</v>
      </c>
      <c r="AV129" s="12" t="s">
        <v>71</v>
      </c>
      <c r="AW129" s="12" t="s">
        <v>31</v>
      </c>
      <c r="AX129" s="12" t="s">
        <v>67</v>
      </c>
      <c r="AY129" s="184" t="s">
        <v>126</v>
      </c>
    </row>
    <row r="130" spans="2:65" s="13" customFormat="1" x14ac:dyDescent="0.3">
      <c r="B130" s="189"/>
      <c r="D130" s="173" t="s">
        <v>136</v>
      </c>
      <c r="E130" s="199" t="s">
        <v>3</v>
      </c>
      <c r="F130" s="200" t="s">
        <v>139</v>
      </c>
      <c r="H130" s="201">
        <v>8</v>
      </c>
      <c r="I130" s="194"/>
      <c r="L130" s="189"/>
      <c r="M130" s="195"/>
      <c r="N130" s="196"/>
      <c r="O130" s="196"/>
      <c r="P130" s="196"/>
      <c r="Q130" s="196"/>
      <c r="R130" s="196"/>
      <c r="S130" s="196"/>
      <c r="T130" s="197"/>
      <c r="AT130" s="198" t="s">
        <v>136</v>
      </c>
      <c r="AU130" s="198" t="s">
        <v>74</v>
      </c>
      <c r="AV130" s="13" t="s">
        <v>134</v>
      </c>
      <c r="AW130" s="13" t="s">
        <v>31</v>
      </c>
      <c r="AX130" s="13" t="s">
        <v>71</v>
      </c>
      <c r="AY130" s="198" t="s">
        <v>126</v>
      </c>
    </row>
    <row r="131" spans="2:65" s="10" customFormat="1" ht="29.85" customHeight="1" x14ac:dyDescent="0.3">
      <c r="B131" s="145"/>
      <c r="D131" s="156" t="s">
        <v>66</v>
      </c>
      <c r="E131" s="157" t="s">
        <v>165</v>
      </c>
      <c r="F131" s="157" t="s">
        <v>179</v>
      </c>
      <c r="I131" s="148"/>
      <c r="J131" s="158">
        <f>BK131</f>
        <v>0</v>
      </c>
      <c r="L131" s="145"/>
      <c r="M131" s="150"/>
      <c r="N131" s="151"/>
      <c r="O131" s="151"/>
      <c r="P131" s="152">
        <f>SUM(P132:P231)</f>
        <v>0</v>
      </c>
      <c r="Q131" s="151"/>
      <c r="R131" s="152">
        <f>SUM(R132:R231)</f>
        <v>17.822224399999996</v>
      </c>
      <c r="S131" s="151"/>
      <c r="T131" s="153">
        <f>SUM(T132:T231)</f>
        <v>0</v>
      </c>
      <c r="AR131" s="146" t="s">
        <v>71</v>
      </c>
      <c r="AT131" s="154" t="s">
        <v>66</v>
      </c>
      <c r="AU131" s="154" t="s">
        <v>71</v>
      </c>
      <c r="AY131" s="146" t="s">
        <v>126</v>
      </c>
      <c r="BK131" s="155">
        <f>SUM(BK132:BK231)</f>
        <v>0</v>
      </c>
    </row>
    <row r="132" spans="2:65" s="1" customFormat="1" ht="22.5" customHeight="1" x14ac:dyDescent="0.3">
      <c r="B132" s="159"/>
      <c r="C132" s="160" t="s">
        <v>177</v>
      </c>
      <c r="D132" s="160" t="s">
        <v>129</v>
      </c>
      <c r="E132" s="161" t="s">
        <v>180</v>
      </c>
      <c r="F132" s="162" t="s">
        <v>181</v>
      </c>
      <c r="G132" s="163" t="s">
        <v>161</v>
      </c>
      <c r="H132" s="164">
        <v>1.0900000000000001</v>
      </c>
      <c r="I132" s="165"/>
      <c r="J132" s="166">
        <f>ROUND(I132*H132,2)</f>
        <v>0</v>
      </c>
      <c r="K132" s="162" t="s">
        <v>133</v>
      </c>
      <c r="L132" s="35"/>
      <c r="M132" s="167" t="s">
        <v>3</v>
      </c>
      <c r="N132" s="168" t="s">
        <v>38</v>
      </c>
      <c r="O132" s="36"/>
      <c r="P132" s="169">
        <f>O132*H132</f>
        <v>0</v>
      </c>
      <c r="Q132" s="169">
        <v>0.04</v>
      </c>
      <c r="R132" s="169">
        <f>Q132*H132</f>
        <v>4.3600000000000007E-2</v>
      </c>
      <c r="S132" s="169">
        <v>0</v>
      </c>
      <c r="T132" s="170">
        <f>S132*H132</f>
        <v>0</v>
      </c>
      <c r="AR132" s="18" t="s">
        <v>134</v>
      </c>
      <c r="AT132" s="18" t="s">
        <v>129</v>
      </c>
      <c r="AU132" s="18" t="s">
        <v>74</v>
      </c>
      <c r="AY132" s="18" t="s">
        <v>126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18" t="s">
        <v>71</v>
      </c>
      <c r="BK132" s="171">
        <f>ROUND(I132*H132,2)</f>
        <v>0</v>
      </c>
      <c r="BL132" s="18" t="s">
        <v>134</v>
      </c>
      <c r="BM132" s="18" t="s">
        <v>182</v>
      </c>
    </row>
    <row r="133" spans="2:65" s="11" customFormat="1" x14ac:dyDescent="0.3">
      <c r="B133" s="172"/>
      <c r="D133" s="173" t="s">
        <v>136</v>
      </c>
      <c r="E133" s="174" t="s">
        <v>3</v>
      </c>
      <c r="F133" s="175" t="s">
        <v>183</v>
      </c>
      <c r="H133" s="176">
        <v>1.0900000000000001</v>
      </c>
      <c r="I133" s="177"/>
      <c r="L133" s="172"/>
      <c r="M133" s="178"/>
      <c r="N133" s="179"/>
      <c r="O133" s="179"/>
      <c r="P133" s="179"/>
      <c r="Q133" s="179"/>
      <c r="R133" s="179"/>
      <c r="S133" s="179"/>
      <c r="T133" s="180"/>
      <c r="AT133" s="174" t="s">
        <v>136</v>
      </c>
      <c r="AU133" s="174" t="s">
        <v>74</v>
      </c>
      <c r="AV133" s="11" t="s">
        <v>74</v>
      </c>
      <c r="AW133" s="11" t="s">
        <v>31</v>
      </c>
      <c r="AX133" s="11" t="s">
        <v>67</v>
      </c>
      <c r="AY133" s="174" t="s">
        <v>126</v>
      </c>
    </row>
    <row r="134" spans="2:65" s="12" customFormat="1" x14ac:dyDescent="0.3">
      <c r="B134" s="181"/>
      <c r="D134" s="173" t="s">
        <v>136</v>
      </c>
      <c r="E134" s="182" t="s">
        <v>3</v>
      </c>
      <c r="F134" s="183" t="s">
        <v>184</v>
      </c>
      <c r="H134" s="184" t="s">
        <v>3</v>
      </c>
      <c r="I134" s="185"/>
      <c r="L134" s="181"/>
      <c r="M134" s="186"/>
      <c r="N134" s="187"/>
      <c r="O134" s="187"/>
      <c r="P134" s="187"/>
      <c r="Q134" s="187"/>
      <c r="R134" s="187"/>
      <c r="S134" s="187"/>
      <c r="T134" s="188"/>
      <c r="AT134" s="184" t="s">
        <v>136</v>
      </c>
      <c r="AU134" s="184" t="s">
        <v>74</v>
      </c>
      <c r="AV134" s="12" t="s">
        <v>71</v>
      </c>
      <c r="AW134" s="12" t="s">
        <v>31</v>
      </c>
      <c r="AX134" s="12" t="s">
        <v>67</v>
      </c>
      <c r="AY134" s="184" t="s">
        <v>126</v>
      </c>
    </row>
    <row r="135" spans="2:65" s="13" customFormat="1" x14ac:dyDescent="0.3">
      <c r="B135" s="189"/>
      <c r="D135" s="190" t="s">
        <v>136</v>
      </c>
      <c r="E135" s="191" t="s">
        <v>3</v>
      </c>
      <c r="F135" s="192" t="s">
        <v>139</v>
      </c>
      <c r="H135" s="193">
        <v>1.0900000000000001</v>
      </c>
      <c r="I135" s="194"/>
      <c r="L135" s="189"/>
      <c r="M135" s="195"/>
      <c r="N135" s="196"/>
      <c r="O135" s="196"/>
      <c r="P135" s="196"/>
      <c r="Q135" s="196"/>
      <c r="R135" s="196"/>
      <c r="S135" s="196"/>
      <c r="T135" s="197"/>
      <c r="AT135" s="198" t="s">
        <v>136</v>
      </c>
      <c r="AU135" s="198" t="s">
        <v>74</v>
      </c>
      <c r="AV135" s="13" t="s">
        <v>134</v>
      </c>
      <c r="AW135" s="13" t="s">
        <v>31</v>
      </c>
      <c r="AX135" s="13" t="s">
        <v>71</v>
      </c>
      <c r="AY135" s="198" t="s">
        <v>126</v>
      </c>
    </row>
    <row r="136" spans="2:65" s="1" customFormat="1" ht="31.5" customHeight="1" x14ac:dyDescent="0.3">
      <c r="B136" s="159"/>
      <c r="C136" s="160" t="s">
        <v>185</v>
      </c>
      <c r="D136" s="160" t="s">
        <v>129</v>
      </c>
      <c r="E136" s="161" t="s">
        <v>186</v>
      </c>
      <c r="F136" s="162" t="s">
        <v>187</v>
      </c>
      <c r="G136" s="163" t="s">
        <v>175</v>
      </c>
      <c r="H136" s="164">
        <v>1</v>
      </c>
      <c r="I136" s="165"/>
      <c r="J136" s="166">
        <f>ROUND(I136*H136,2)</f>
        <v>0</v>
      </c>
      <c r="K136" s="162" t="s">
        <v>133</v>
      </c>
      <c r="L136" s="35"/>
      <c r="M136" s="167" t="s">
        <v>3</v>
      </c>
      <c r="N136" s="168" t="s">
        <v>38</v>
      </c>
      <c r="O136" s="36"/>
      <c r="P136" s="169">
        <f>O136*H136</f>
        <v>0</v>
      </c>
      <c r="Q136" s="169">
        <v>5.11E-2</v>
      </c>
      <c r="R136" s="169">
        <f>Q136*H136</f>
        <v>5.11E-2</v>
      </c>
      <c r="S136" s="169">
        <v>0</v>
      </c>
      <c r="T136" s="170">
        <f>S136*H136</f>
        <v>0</v>
      </c>
      <c r="AR136" s="18" t="s">
        <v>134</v>
      </c>
      <c r="AT136" s="18" t="s">
        <v>129</v>
      </c>
      <c r="AU136" s="18" t="s">
        <v>74</v>
      </c>
      <c r="AY136" s="18" t="s">
        <v>126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8" t="s">
        <v>71</v>
      </c>
      <c r="BK136" s="171">
        <f>ROUND(I136*H136,2)</f>
        <v>0</v>
      </c>
      <c r="BL136" s="18" t="s">
        <v>134</v>
      </c>
      <c r="BM136" s="18" t="s">
        <v>188</v>
      </c>
    </row>
    <row r="137" spans="2:65" s="11" customFormat="1" x14ac:dyDescent="0.3">
      <c r="B137" s="172"/>
      <c r="D137" s="173" t="s">
        <v>136</v>
      </c>
      <c r="E137" s="174" t="s">
        <v>3</v>
      </c>
      <c r="F137" s="175" t="s">
        <v>71</v>
      </c>
      <c r="H137" s="176">
        <v>1</v>
      </c>
      <c r="I137" s="177"/>
      <c r="L137" s="172"/>
      <c r="M137" s="178"/>
      <c r="N137" s="179"/>
      <c r="O137" s="179"/>
      <c r="P137" s="179"/>
      <c r="Q137" s="179"/>
      <c r="R137" s="179"/>
      <c r="S137" s="179"/>
      <c r="T137" s="180"/>
      <c r="AT137" s="174" t="s">
        <v>136</v>
      </c>
      <c r="AU137" s="174" t="s">
        <v>74</v>
      </c>
      <c r="AV137" s="11" t="s">
        <v>74</v>
      </c>
      <c r="AW137" s="11" t="s">
        <v>31</v>
      </c>
      <c r="AX137" s="11" t="s">
        <v>67</v>
      </c>
      <c r="AY137" s="174" t="s">
        <v>126</v>
      </c>
    </row>
    <row r="138" spans="2:65" s="12" customFormat="1" x14ac:dyDescent="0.3">
      <c r="B138" s="181"/>
      <c r="D138" s="173" t="s">
        <v>136</v>
      </c>
      <c r="E138" s="182" t="s">
        <v>3</v>
      </c>
      <c r="F138" s="183" t="s">
        <v>189</v>
      </c>
      <c r="H138" s="184" t="s">
        <v>3</v>
      </c>
      <c r="I138" s="185"/>
      <c r="L138" s="181"/>
      <c r="M138" s="186"/>
      <c r="N138" s="187"/>
      <c r="O138" s="187"/>
      <c r="P138" s="187"/>
      <c r="Q138" s="187"/>
      <c r="R138" s="187"/>
      <c r="S138" s="187"/>
      <c r="T138" s="188"/>
      <c r="AT138" s="184" t="s">
        <v>136</v>
      </c>
      <c r="AU138" s="184" t="s">
        <v>74</v>
      </c>
      <c r="AV138" s="12" t="s">
        <v>71</v>
      </c>
      <c r="AW138" s="12" t="s">
        <v>31</v>
      </c>
      <c r="AX138" s="12" t="s">
        <v>67</v>
      </c>
      <c r="AY138" s="184" t="s">
        <v>126</v>
      </c>
    </row>
    <row r="139" spans="2:65" s="13" customFormat="1" x14ac:dyDescent="0.3">
      <c r="B139" s="189"/>
      <c r="D139" s="190" t="s">
        <v>136</v>
      </c>
      <c r="E139" s="191" t="s">
        <v>3</v>
      </c>
      <c r="F139" s="192" t="s">
        <v>139</v>
      </c>
      <c r="H139" s="193">
        <v>1</v>
      </c>
      <c r="I139" s="194"/>
      <c r="L139" s="189"/>
      <c r="M139" s="195"/>
      <c r="N139" s="196"/>
      <c r="O139" s="196"/>
      <c r="P139" s="196"/>
      <c r="Q139" s="196"/>
      <c r="R139" s="196"/>
      <c r="S139" s="196"/>
      <c r="T139" s="197"/>
      <c r="AT139" s="198" t="s">
        <v>136</v>
      </c>
      <c r="AU139" s="198" t="s">
        <v>74</v>
      </c>
      <c r="AV139" s="13" t="s">
        <v>134</v>
      </c>
      <c r="AW139" s="13" t="s">
        <v>31</v>
      </c>
      <c r="AX139" s="13" t="s">
        <v>71</v>
      </c>
      <c r="AY139" s="198" t="s">
        <v>126</v>
      </c>
    </row>
    <row r="140" spans="2:65" s="1" customFormat="1" ht="31.5" customHeight="1" x14ac:dyDescent="0.3">
      <c r="B140" s="159"/>
      <c r="C140" s="160" t="s">
        <v>190</v>
      </c>
      <c r="D140" s="160" t="s">
        <v>129</v>
      </c>
      <c r="E140" s="161" t="s">
        <v>191</v>
      </c>
      <c r="F140" s="162" t="s">
        <v>192</v>
      </c>
      <c r="G140" s="163" t="s">
        <v>161</v>
      </c>
      <c r="H140" s="164">
        <v>445.50700000000001</v>
      </c>
      <c r="I140" s="165"/>
      <c r="J140" s="166">
        <f>ROUND(I140*H140,2)</f>
        <v>0</v>
      </c>
      <c r="K140" s="162" t="s">
        <v>133</v>
      </c>
      <c r="L140" s="35"/>
      <c r="M140" s="167" t="s">
        <v>3</v>
      </c>
      <c r="N140" s="168" t="s">
        <v>38</v>
      </c>
      <c r="O140" s="36"/>
      <c r="P140" s="169">
        <f>O140*H140</f>
        <v>0</v>
      </c>
      <c r="Q140" s="169">
        <v>4.6999999999999999E-4</v>
      </c>
      <c r="R140" s="169">
        <f>Q140*H140</f>
        <v>0.20938829</v>
      </c>
      <c r="S140" s="169">
        <v>0</v>
      </c>
      <c r="T140" s="170">
        <f>S140*H140</f>
        <v>0</v>
      </c>
      <c r="AR140" s="18" t="s">
        <v>134</v>
      </c>
      <c r="AT140" s="18" t="s">
        <v>129</v>
      </c>
      <c r="AU140" s="18" t="s">
        <v>74</v>
      </c>
      <c r="AY140" s="18" t="s">
        <v>126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8" t="s">
        <v>71</v>
      </c>
      <c r="BK140" s="171">
        <f>ROUND(I140*H140,2)</f>
        <v>0</v>
      </c>
      <c r="BL140" s="18" t="s">
        <v>134</v>
      </c>
      <c r="BM140" s="18" t="s">
        <v>193</v>
      </c>
    </row>
    <row r="141" spans="2:65" s="11" customFormat="1" x14ac:dyDescent="0.3">
      <c r="B141" s="172"/>
      <c r="D141" s="173" t="s">
        <v>136</v>
      </c>
      <c r="E141" s="174" t="s">
        <v>3</v>
      </c>
      <c r="F141" s="175" t="s">
        <v>194</v>
      </c>
      <c r="H141" s="176">
        <v>445.50700000000001</v>
      </c>
      <c r="I141" s="177"/>
      <c r="L141" s="172"/>
      <c r="M141" s="178"/>
      <c r="N141" s="179"/>
      <c r="O141" s="179"/>
      <c r="P141" s="179"/>
      <c r="Q141" s="179"/>
      <c r="R141" s="179"/>
      <c r="S141" s="179"/>
      <c r="T141" s="180"/>
      <c r="AT141" s="174" t="s">
        <v>136</v>
      </c>
      <c r="AU141" s="174" t="s">
        <v>74</v>
      </c>
      <c r="AV141" s="11" t="s">
        <v>74</v>
      </c>
      <c r="AW141" s="11" t="s">
        <v>31</v>
      </c>
      <c r="AX141" s="11" t="s">
        <v>67</v>
      </c>
      <c r="AY141" s="174" t="s">
        <v>126</v>
      </c>
    </row>
    <row r="142" spans="2:65" s="12" customFormat="1" x14ac:dyDescent="0.3">
      <c r="B142" s="181"/>
      <c r="D142" s="173" t="s">
        <v>136</v>
      </c>
      <c r="E142" s="182" t="s">
        <v>3</v>
      </c>
      <c r="F142" s="183" t="s">
        <v>195</v>
      </c>
      <c r="H142" s="184" t="s">
        <v>3</v>
      </c>
      <c r="I142" s="185"/>
      <c r="L142" s="181"/>
      <c r="M142" s="186"/>
      <c r="N142" s="187"/>
      <c r="O142" s="187"/>
      <c r="P142" s="187"/>
      <c r="Q142" s="187"/>
      <c r="R142" s="187"/>
      <c r="S142" s="187"/>
      <c r="T142" s="188"/>
      <c r="AT142" s="184" t="s">
        <v>136</v>
      </c>
      <c r="AU142" s="184" t="s">
        <v>74</v>
      </c>
      <c r="AV142" s="12" t="s">
        <v>71</v>
      </c>
      <c r="AW142" s="12" t="s">
        <v>31</v>
      </c>
      <c r="AX142" s="12" t="s">
        <v>67</v>
      </c>
      <c r="AY142" s="184" t="s">
        <v>126</v>
      </c>
    </row>
    <row r="143" spans="2:65" s="11" customFormat="1" x14ac:dyDescent="0.3">
      <c r="B143" s="172"/>
      <c r="D143" s="173" t="s">
        <v>136</v>
      </c>
      <c r="E143" s="174" t="s">
        <v>3</v>
      </c>
      <c r="F143" s="175" t="s">
        <v>3</v>
      </c>
      <c r="H143" s="176">
        <v>0</v>
      </c>
      <c r="I143" s="177"/>
      <c r="L143" s="172"/>
      <c r="M143" s="178"/>
      <c r="N143" s="179"/>
      <c r="O143" s="179"/>
      <c r="P143" s="179"/>
      <c r="Q143" s="179"/>
      <c r="R143" s="179"/>
      <c r="S143" s="179"/>
      <c r="T143" s="180"/>
      <c r="AT143" s="174" t="s">
        <v>136</v>
      </c>
      <c r="AU143" s="174" t="s">
        <v>74</v>
      </c>
      <c r="AV143" s="11" t="s">
        <v>74</v>
      </c>
      <c r="AW143" s="11" t="s">
        <v>4</v>
      </c>
      <c r="AX143" s="11" t="s">
        <v>67</v>
      </c>
      <c r="AY143" s="174" t="s">
        <v>126</v>
      </c>
    </row>
    <row r="144" spans="2:65" s="11" customFormat="1" x14ac:dyDescent="0.3">
      <c r="B144" s="172"/>
      <c r="D144" s="173" t="s">
        <v>136</v>
      </c>
      <c r="E144" s="174" t="s">
        <v>3</v>
      </c>
      <c r="F144" s="175" t="s">
        <v>3</v>
      </c>
      <c r="H144" s="176">
        <v>0</v>
      </c>
      <c r="I144" s="177"/>
      <c r="L144" s="172"/>
      <c r="M144" s="178"/>
      <c r="N144" s="179"/>
      <c r="O144" s="179"/>
      <c r="P144" s="179"/>
      <c r="Q144" s="179"/>
      <c r="R144" s="179"/>
      <c r="S144" s="179"/>
      <c r="T144" s="180"/>
      <c r="AT144" s="174" t="s">
        <v>136</v>
      </c>
      <c r="AU144" s="174" t="s">
        <v>74</v>
      </c>
      <c r="AV144" s="11" t="s">
        <v>74</v>
      </c>
      <c r="AW144" s="11" t="s">
        <v>4</v>
      </c>
      <c r="AX144" s="11" t="s">
        <v>67</v>
      </c>
      <c r="AY144" s="174" t="s">
        <v>126</v>
      </c>
    </row>
    <row r="145" spans="2:65" s="14" customFormat="1" x14ac:dyDescent="0.3">
      <c r="B145" s="202"/>
      <c r="D145" s="173" t="s">
        <v>136</v>
      </c>
      <c r="E145" s="203" t="s">
        <v>3</v>
      </c>
      <c r="F145" s="204" t="s">
        <v>3</v>
      </c>
      <c r="H145" s="205">
        <v>445.50700000000001</v>
      </c>
      <c r="I145" s="206"/>
      <c r="L145" s="202"/>
      <c r="M145" s="207"/>
      <c r="N145" s="208"/>
      <c r="O145" s="208"/>
      <c r="P145" s="208"/>
      <c r="Q145" s="208"/>
      <c r="R145" s="208"/>
      <c r="S145" s="208"/>
      <c r="T145" s="209"/>
      <c r="AT145" s="203" t="s">
        <v>136</v>
      </c>
      <c r="AU145" s="203" t="s">
        <v>74</v>
      </c>
      <c r="AV145" s="14" t="s">
        <v>127</v>
      </c>
      <c r="AW145" s="14" t="s">
        <v>4</v>
      </c>
      <c r="AX145" s="14" t="s">
        <v>67</v>
      </c>
      <c r="AY145" s="203" t="s">
        <v>126</v>
      </c>
    </row>
    <row r="146" spans="2:65" s="11" customFormat="1" x14ac:dyDescent="0.3">
      <c r="B146" s="172"/>
      <c r="D146" s="173" t="s">
        <v>136</v>
      </c>
      <c r="E146" s="174" t="s">
        <v>3</v>
      </c>
      <c r="F146" s="175" t="s">
        <v>3</v>
      </c>
      <c r="H146" s="176">
        <v>0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136</v>
      </c>
      <c r="AU146" s="174" t="s">
        <v>74</v>
      </c>
      <c r="AV146" s="11" t="s">
        <v>74</v>
      </c>
      <c r="AW146" s="11" t="s">
        <v>4</v>
      </c>
      <c r="AX146" s="11" t="s">
        <v>67</v>
      </c>
      <c r="AY146" s="174" t="s">
        <v>126</v>
      </c>
    </row>
    <row r="147" spans="2:65" s="11" customFormat="1" x14ac:dyDescent="0.3">
      <c r="B147" s="172"/>
      <c r="D147" s="173" t="s">
        <v>136</v>
      </c>
      <c r="E147" s="174" t="s">
        <v>3</v>
      </c>
      <c r="F147" s="175" t="s">
        <v>3</v>
      </c>
      <c r="H147" s="176">
        <v>0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136</v>
      </c>
      <c r="AU147" s="174" t="s">
        <v>74</v>
      </c>
      <c r="AV147" s="11" t="s">
        <v>74</v>
      </c>
      <c r="AW147" s="11" t="s">
        <v>4</v>
      </c>
      <c r="AX147" s="11" t="s">
        <v>67</v>
      </c>
      <c r="AY147" s="174" t="s">
        <v>126</v>
      </c>
    </row>
    <row r="148" spans="2:65" s="13" customFormat="1" x14ac:dyDescent="0.3">
      <c r="B148" s="189"/>
      <c r="D148" s="190" t="s">
        <v>136</v>
      </c>
      <c r="E148" s="191" t="s">
        <v>3</v>
      </c>
      <c r="F148" s="192" t="s">
        <v>139</v>
      </c>
      <c r="H148" s="193">
        <v>445.50700000000001</v>
      </c>
      <c r="I148" s="194"/>
      <c r="L148" s="189"/>
      <c r="M148" s="195"/>
      <c r="N148" s="196"/>
      <c r="O148" s="196"/>
      <c r="P148" s="196"/>
      <c r="Q148" s="196"/>
      <c r="R148" s="196"/>
      <c r="S148" s="196"/>
      <c r="T148" s="197"/>
      <c r="AT148" s="198" t="s">
        <v>136</v>
      </c>
      <c r="AU148" s="198" t="s">
        <v>74</v>
      </c>
      <c r="AV148" s="13" t="s">
        <v>134</v>
      </c>
      <c r="AW148" s="13" t="s">
        <v>31</v>
      </c>
      <c r="AX148" s="13" t="s">
        <v>71</v>
      </c>
      <c r="AY148" s="198" t="s">
        <v>126</v>
      </c>
    </row>
    <row r="149" spans="2:65" s="1" customFormat="1" ht="22.5" customHeight="1" x14ac:dyDescent="0.3">
      <c r="B149" s="159"/>
      <c r="C149" s="160" t="s">
        <v>196</v>
      </c>
      <c r="D149" s="160" t="s">
        <v>129</v>
      </c>
      <c r="E149" s="161" t="s">
        <v>197</v>
      </c>
      <c r="F149" s="162" t="s">
        <v>198</v>
      </c>
      <c r="G149" s="163" t="s">
        <v>161</v>
      </c>
      <c r="H149" s="164">
        <v>19.55</v>
      </c>
      <c r="I149" s="165"/>
      <c r="J149" s="166">
        <f>ROUND(I149*H149,2)</f>
        <v>0</v>
      </c>
      <c r="K149" s="162" t="s">
        <v>133</v>
      </c>
      <c r="L149" s="35"/>
      <c r="M149" s="167" t="s">
        <v>3</v>
      </c>
      <c r="N149" s="168" t="s">
        <v>38</v>
      </c>
      <c r="O149" s="36"/>
      <c r="P149" s="169">
        <f>O149*H149</f>
        <v>0</v>
      </c>
      <c r="Q149" s="169">
        <v>0.04</v>
      </c>
      <c r="R149" s="169">
        <f>Q149*H149</f>
        <v>0.78200000000000003</v>
      </c>
      <c r="S149" s="169">
        <v>0</v>
      </c>
      <c r="T149" s="170">
        <f>S149*H149</f>
        <v>0</v>
      </c>
      <c r="AR149" s="18" t="s">
        <v>134</v>
      </c>
      <c r="AT149" s="18" t="s">
        <v>129</v>
      </c>
      <c r="AU149" s="18" t="s">
        <v>74</v>
      </c>
      <c r="AY149" s="18" t="s">
        <v>126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8" t="s">
        <v>71</v>
      </c>
      <c r="BK149" s="171">
        <f>ROUND(I149*H149,2)</f>
        <v>0</v>
      </c>
      <c r="BL149" s="18" t="s">
        <v>134</v>
      </c>
      <c r="BM149" s="18" t="s">
        <v>199</v>
      </c>
    </row>
    <row r="150" spans="2:65" s="11" customFormat="1" x14ac:dyDescent="0.3">
      <c r="B150" s="172"/>
      <c r="D150" s="173" t="s">
        <v>136</v>
      </c>
      <c r="E150" s="174" t="s">
        <v>3</v>
      </c>
      <c r="F150" s="175" t="s">
        <v>200</v>
      </c>
      <c r="H150" s="176">
        <v>1.66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136</v>
      </c>
      <c r="AU150" s="174" t="s">
        <v>74</v>
      </c>
      <c r="AV150" s="11" t="s">
        <v>74</v>
      </c>
      <c r="AW150" s="11" t="s">
        <v>31</v>
      </c>
      <c r="AX150" s="11" t="s">
        <v>67</v>
      </c>
      <c r="AY150" s="174" t="s">
        <v>126</v>
      </c>
    </row>
    <row r="151" spans="2:65" s="12" customFormat="1" x14ac:dyDescent="0.3">
      <c r="B151" s="181"/>
      <c r="D151" s="173" t="s">
        <v>136</v>
      </c>
      <c r="E151" s="182" t="s">
        <v>3</v>
      </c>
      <c r="F151" s="183" t="s">
        <v>201</v>
      </c>
      <c r="H151" s="184" t="s">
        <v>3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4" t="s">
        <v>136</v>
      </c>
      <c r="AU151" s="184" t="s">
        <v>74</v>
      </c>
      <c r="AV151" s="12" t="s">
        <v>71</v>
      </c>
      <c r="AW151" s="12" t="s">
        <v>31</v>
      </c>
      <c r="AX151" s="12" t="s">
        <v>67</v>
      </c>
      <c r="AY151" s="184" t="s">
        <v>126</v>
      </c>
    </row>
    <row r="152" spans="2:65" s="11" customFormat="1" x14ac:dyDescent="0.3">
      <c r="B152" s="172"/>
      <c r="D152" s="173" t="s">
        <v>136</v>
      </c>
      <c r="E152" s="174" t="s">
        <v>3</v>
      </c>
      <c r="F152" s="175" t="s">
        <v>202</v>
      </c>
      <c r="H152" s="176">
        <v>6</v>
      </c>
      <c r="I152" s="177"/>
      <c r="L152" s="172"/>
      <c r="M152" s="178"/>
      <c r="N152" s="179"/>
      <c r="O152" s="179"/>
      <c r="P152" s="179"/>
      <c r="Q152" s="179"/>
      <c r="R152" s="179"/>
      <c r="S152" s="179"/>
      <c r="T152" s="180"/>
      <c r="AT152" s="174" t="s">
        <v>136</v>
      </c>
      <c r="AU152" s="174" t="s">
        <v>74</v>
      </c>
      <c r="AV152" s="11" t="s">
        <v>74</v>
      </c>
      <c r="AW152" s="11" t="s">
        <v>31</v>
      </c>
      <c r="AX152" s="11" t="s">
        <v>67</v>
      </c>
      <c r="AY152" s="174" t="s">
        <v>126</v>
      </c>
    </row>
    <row r="153" spans="2:65" s="12" customFormat="1" x14ac:dyDescent="0.3">
      <c r="B153" s="181"/>
      <c r="D153" s="173" t="s">
        <v>136</v>
      </c>
      <c r="E153" s="182" t="s">
        <v>3</v>
      </c>
      <c r="F153" s="183" t="s">
        <v>203</v>
      </c>
      <c r="H153" s="184" t="s">
        <v>3</v>
      </c>
      <c r="I153" s="185"/>
      <c r="L153" s="181"/>
      <c r="M153" s="186"/>
      <c r="N153" s="187"/>
      <c r="O153" s="187"/>
      <c r="P153" s="187"/>
      <c r="Q153" s="187"/>
      <c r="R153" s="187"/>
      <c r="S153" s="187"/>
      <c r="T153" s="188"/>
      <c r="AT153" s="184" t="s">
        <v>136</v>
      </c>
      <c r="AU153" s="184" t="s">
        <v>74</v>
      </c>
      <c r="AV153" s="12" t="s">
        <v>71</v>
      </c>
      <c r="AW153" s="12" t="s">
        <v>31</v>
      </c>
      <c r="AX153" s="12" t="s">
        <v>67</v>
      </c>
      <c r="AY153" s="184" t="s">
        <v>126</v>
      </c>
    </row>
    <row r="154" spans="2:65" s="11" customFormat="1" x14ac:dyDescent="0.3">
      <c r="B154" s="172"/>
      <c r="D154" s="173" t="s">
        <v>136</v>
      </c>
      <c r="E154" s="174" t="s">
        <v>3</v>
      </c>
      <c r="F154" s="175" t="s">
        <v>204</v>
      </c>
      <c r="H154" s="176">
        <v>4.5</v>
      </c>
      <c r="I154" s="177"/>
      <c r="L154" s="172"/>
      <c r="M154" s="178"/>
      <c r="N154" s="179"/>
      <c r="O154" s="179"/>
      <c r="P154" s="179"/>
      <c r="Q154" s="179"/>
      <c r="R154" s="179"/>
      <c r="S154" s="179"/>
      <c r="T154" s="180"/>
      <c r="AT154" s="174" t="s">
        <v>136</v>
      </c>
      <c r="AU154" s="174" t="s">
        <v>74</v>
      </c>
      <c r="AV154" s="11" t="s">
        <v>74</v>
      </c>
      <c r="AW154" s="11" t="s">
        <v>31</v>
      </c>
      <c r="AX154" s="11" t="s">
        <v>67</v>
      </c>
      <c r="AY154" s="174" t="s">
        <v>126</v>
      </c>
    </row>
    <row r="155" spans="2:65" s="12" customFormat="1" x14ac:dyDescent="0.3">
      <c r="B155" s="181"/>
      <c r="D155" s="173" t="s">
        <v>136</v>
      </c>
      <c r="E155" s="182" t="s">
        <v>3</v>
      </c>
      <c r="F155" s="183" t="s">
        <v>205</v>
      </c>
      <c r="H155" s="184" t="s">
        <v>3</v>
      </c>
      <c r="I155" s="185"/>
      <c r="L155" s="181"/>
      <c r="M155" s="186"/>
      <c r="N155" s="187"/>
      <c r="O155" s="187"/>
      <c r="P155" s="187"/>
      <c r="Q155" s="187"/>
      <c r="R155" s="187"/>
      <c r="S155" s="187"/>
      <c r="T155" s="188"/>
      <c r="AT155" s="184" t="s">
        <v>136</v>
      </c>
      <c r="AU155" s="184" t="s">
        <v>74</v>
      </c>
      <c r="AV155" s="12" t="s">
        <v>71</v>
      </c>
      <c r="AW155" s="12" t="s">
        <v>31</v>
      </c>
      <c r="AX155" s="12" t="s">
        <v>67</v>
      </c>
      <c r="AY155" s="184" t="s">
        <v>126</v>
      </c>
    </row>
    <row r="156" spans="2:65" s="11" customFormat="1" x14ac:dyDescent="0.3">
      <c r="B156" s="172"/>
      <c r="D156" s="173" t="s">
        <v>136</v>
      </c>
      <c r="E156" s="174" t="s">
        <v>3</v>
      </c>
      <c r="F156" s="175" t="s">
        <v>206</v>
      </c>
      <c r="H156" s="176">
        <v>3.74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136</v>
      </c>
      <c r="AU156" s="174" t="s">
        <v>74</v>
      </c>
      <c r="AV156" s="11" t="s">
        <v>74</v>
      </c>
      <c r="AW156" s="11" t="s">
        <v>31</v>
      </c>
      <c r="AX156" s="11" t="s">
        <v>67</v>
      </c>
      <c r="AY156" s="174" t="s">
        <v>126</v>
      </c>
    </row>
    <row r="157" spans="2:65" s="12" customFormat="1" x14ac:dyDescent="0.3">
      <c r="B157" s="181"/>
      <c r="D157" s="173" t="s">
        <v>136</v>
      </c>
      <c r="E157" s="182" t="s">
        <v>3</v>
      </c>
      <c r="F157" s="183" t="s">
        <v>207</v>
      </c>
      <c r="H157" s="184" t="s">
        <v>3</v>
      </c>
      <c r="I157" s="185"/>
      <c r="L157" s="181"/>
      <c r="M157" s="186"/>
      <c r="N157" s="187"/>
      <c r="O157" s="187"/>
      <c r="P157" s="187"/>
      <c r="Q157" s="187"/>
      <c r="R157" s="187"/>
      <c r="S157" s="187"/>
      <c r="T157" s="188"/>
      <c r="AT157" s="184" t="s">
        <v>136</v>
      </c>
      <c r="AU157" s="184" t="s">
        <v>74</v>
      </c>
      <c r="AV157" s="12" t="s">
        <v>71</v>
      </c>
      <c r="AW157" s="12" t="s">
        <v>31</v>
      </c>
      <c r="AX157" s="12" t="s">
        <v>67</v>
      </c>
      <c r="AY157" s="184" t="s">
        <v>126</v>
      </c>
    </row>
    <row r="158" spans="2:65" s="11" customFormat="1" x14ac:dyDescent="0.3">
      <c r="B158" s="172"/>
      <c r="D158" s="173" t="s">
        <v>136</v>
      </c>
      <c r="E158" s="174" t="s">
        <v>3</v>
      </c>
      <c r="F158" s="175" t="s">
        <v>208</v>
      </c>
      <c r="H158" s="176">
        <v>1.25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136</v>
      </c>
      <c r="AU158" s="174" t="s">
        <v>74</v>
      </c>
      <c r="AV158" s="11" t="s">
        <v>74</v>
      </c>
      <c r="AW158" s="11" t="s">
        <v>31</v>
      </c>
      <c r="AX158" s="11" t="s">
        <v>67</v>
      </c>
      <c r="AY158" s="174" t="s">
        <v>126</v>
      </c>
    </row>
    <row r="159" spans="2:65" s="12" customFormat="1" x14ac:dyDescent="0.3">
      <c r="B159" s="181"/>
      <c r="D159" s="173" t="s">
        <v>136</v>
      </c>
      <c r="E159" s="182" t="s">
        <v>3</v>
      </c>
      <c r="F159" s="183" t="s">
        <v>209</v>
      </c>
      <c r="H159" s="184" t="s">
        <v>3</v>
      </c>
      <c r="I159" s="185"/>
      <c r="L159" s="181"/>
      <c r="M159" s="186"/>
      <c r="N159" s="187"/>
      <c r="O159" s="187"/>
      <c r="P159" s="187"/>
      <c r="Q159" s="187"/>
      <c r="R159" s="187"/>
      <c r="S159" s="187"/>
      <c r="T159" s="188"/>
      <c r="AT159" s="184" t="s">
        <v>136</v>
      </c>
      <c r="AU159" s="184" t="s">
        <v>74</v>
      </c>
      <c r="AV159" s="12" t="s">
        <v>71</v>
      </c>
      <c r="AW159" s="12" t="s">
        <v>31</v>
      </c>
      <c r="AX159" s="12" t="s">
        <v>67</v>
      </c>
      <c r="AY159" s="184" t="s">
        <v>126</v>
      </c>
    </row>
    <row r="160" spans="2:65" s="11" customFormat="1" x14ac:dyDescent="0.3">
      <c r="B160" s="172"/>
      <c r="D160" s="173" t="s">
        <v>136</v>
      </c>
      <c r="E160" s="174" t="s">
        <v>3</v>
      </c>
      <c r="F160" s="175" t="s">
        <v>210</v>
      </c>
      <c r="H160" s="176">
        <v>1.7</v>
      </c>
      <c r="I160" s="177"/>
      <c r="L160" s="172"/>
      <c r="M160" s="178"/>
      <c r="N160" s="179"/>
      <c r="O160" s="179"/>
      <c r="P160" s="179"/>
      <c r="Q160" s="179"/>
      <c r="R160" s="179"/>
      <c r="S160" s="179"/>
      <c r="T160" s="180"/>
      <c r="AT160" s="174" t="s">
        <v>136</v>
      </c>
      <c r="AU160" s="174" t="s">
        <v>74</v>
      </c>
      <c r="AV160" s="11" t="s">
        <v>74</v>
      </c>
      <c r="AW160" s="11" t="s">
        <v>31</v>
      </c>
      <c r="AX160" s="11" t="s">
        <v>67</v>
      </c>
      <c r="AY160" s="174" t="s">
        <v>126</v>
      </c>
    </row>
    <row r="161" spans="2:65" s="12" customFormat="1" x14ac:dyDescent="0.3">
      <c r="B161" s="181"/>
      <c r="D161" s="173" t="s">
        <v>136</v>
      </c>
      <c r="E161" s="182" t="s">
        <v>3</v>
      </c>
      <c r="F161" s="183" t="s">
        <v>211</v>
      </c>
      <c r="H161" s="184" t="s">
        <v>3</v>
      </c>
      <c r="I161" s="185"/>
      <c r="L161" s="181"/>
      <c r="M161" s="186"/>
      <c r="N161" s="187"/>
      <c r="O161" s="187"/>
      <c r="P161" s="187"/>
      <c r="Q161" s="187"/>
      <c r="R161" s="187"/>
      <c r="S161" s="187"/>
      <c r="T161" s="188"/>
      <c r="AT161" s="184" t="s">
        <v>136</v>
      </c>
      <c r="AU161" s="184" t="s">
        <v>74</v>
      </c>
      <c r="AV161" s="12" t="s">
        <v>71</v>
      </c>
      <c r="AW161" s="12" t="s">
        <v>31</v>
      </c>
      <c r="AX161" s="12" t="s">
        <v>67</v>
      </c>
      <c r="AY161" s="184" t="s">
        <v>126</v>
      </c>
    </row>
    <row r="162" spans="2:65" s="14" customFormat="1" x14ac:dyDescent="0.3">
      <c r="B162" s="202"/>
      <c r="D162" s="173" t="s">
        <v>136</v>
      </c>
      <c r="E162" s="203" t="s">
        <v>3</v>
      </c>
      <c r="F162" s="204" t="s">
        <v>212</v>
      </c>
      <c r="H162" s="205">
        <v>18.850000000000001</v>
      </c>
      <c r="I162" s="206"/>
      <c r="L162" s="202"/>
      <c r="M162" s="207"/>
      <c r="N162" s="208"/>
      <c r="O162" s="208"/>
      <c r="P162" s="208"/>
      <c r="Q162" s="208"/>
      <c r="R162" s="208"/>
      <c r="S162" s="208"/>
      <c r="T162" s="209"/>
      <c r="AT162" s="203" t="s">
        <v>136</v>
      </c>
      <c r="AU162" s="203" t="s">
        <v>74</v>
      </c>
      <c r="AV162" s="14" t="s">
        <v>127</v>
      </c>
      <c r="AW162" s="14" t="s">
        <v>31</v>
      </c>
      <c r="AX162" s="14" t="s">
        <v>67</v>
      </c>
      <c r="AY162" s="203" t="s">
        <v>126</v>
      </c>
    </row>
    <row r="163" spans="2:65" s="11" customFormat="1" x14ac:dyDescent="0.3">
      <c r="B163" s="172"/>
      <c r="D163" s="173" t="s">
        <v>136</v>
      </c>
      <c r="E163" s="174" t="s">
        <v>3</v>
      </c>
      <c r="F163" s="175" t="s">
        <v>213</v>
      </c>
      <c r="H163" s="176">
        <v>0.7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136</v>
      </c>
      <c r="AU163" s="174" t="s">
        <v>74</v>
      </c>
      <c r="AV163" s="11" t="s">
        <v>74</v>
      </c>
      <c r="AW163" s="11" t="s">
        <v>31</v>
      </c>
      <c r="AX163" s="11" t="s">
        <v>67</v>
      </c>
      <c r="AY163" s="174" t="s">
        <v>126</v>
      </c>
    </row>
    <row r="164" spans="2:65" s="12" customFormat="1" x14ac:dyDescent="0.3">
      <c r="B164" s="181"/>
      <c r="D164" s="173" t="s">
        <v>136</v>
      </c>
      <c r="E164" s="182" t="s">
        <v>3</v>
      </c>
      <c r="F164" s="183" t="s">
        <v>214</v>
      </c>
      <c r="H164" s="184" t="s">
        <v>3</v>
      </c>
      <c r="I164" s="185"/>
      <c r="L164" s="181"/>
      <c r="M164" s="186"/>
      <c r="N164" s="187"/>
      <c r="O164" s="187"/>
      <c r="P164" s="187"/>
      <c r="Q164" s="187"/>
      <c r="R164" s="187"/>
      <c r="S164" s="187"/>
      <c r="T164" s="188"/>
      <c r="AT164" s="184" t="s">
        <v>136</v>
      </c>
      <c r="AU164" s="184" t="s">
        <v>74</v>
      </c>
      <c r="AV164" s="12" t="s">
        <v>71</v>
      </c>
      <c r="AW164" s="12" t="s">
        <v>31</v>
      </c>
      <c r="AX164" s="12" t="s">
        <v>67</v>
      </c>
      <c r="AY164" s="184" t="s">
        <v>126</v>
      </c>
    </row>
    <row r="165" spans="2:65" s="13" customFormat="1" x14ac:dyDescent="0.3">
      <c r="B165" s="189"/>
      <c r="D165" s="190" t="s">
        <v>136</v>
      </c>
      <c r="E165" s="191" t="s">
        <v>3</v>
      </c>
      <c r="F165" s="192" t="s">
        <v>139</v>
      </c>
      <c r="H165" s="193">
        <v>19.55</v>
      </c>
      <c r="I165" s="194"/>
      <c r="L165" s="189"/>
      <c r="M165" s="195"/>
      <c r="N165" s="196"/>
      <c r="O165" s="196"/>
      <c r="P165" s="196"/>
      <c r="Q165" s="196"/>
      <c r="R165" s="196"/>
      <c r="S165" s="196"/>
      <c r="T165" s="197"/>
      <c r="AT165" s="198" t="s">
        <v>136</v>
      </c>
      <c r="AU165" s="198" t="s">
        <v>74</v>
      </c>
      <c r="AV165" s="13" t="s">
        <v>134</v>
      </c>
      <c r="AW165" s="13" t="s">
        <v>31</v>
      </c>
      <c r="AX165" s="13" t="s">
        <v>71</v>
      </c>
      <c r="AY165" s="198" t="s">
        <v>126</v>
      </c>
    </row>
    <row r="166" spans="2:65" s="1" customFormat="1" ht="31.5" customHeight="1" x14ac:dyDescent="0.3">
      <c r="B166" s="159"/>
      <c r="C166" s="160" t="s">
        <v>215</v>
      </c>
      <c r="D166" s="160" t="s">
        <v>129</v>
      </c>
      <c r="E166" s="161" t="s">
        <v>216</v>
      </c>
      <c r="F166" s="162" t="s">
        <v>217</v>
      </c>
      <c r="G166" s="163" t="s">
        <v>161</v>
      </c>
      <c r="H166" s="164">
        <v>445.50700000000001</v>
      </c>
      <c r="I166" s="165"/>
      <c r="J166" s="166">
        <f>ROUND(I166*H166,2)</f>
        <v>0</v>
      </c>
      <c r="K166" s="162" t="s">
        <v>133</v>
      </c>
      <c r="L166" s="35"/>
      <c r="M166" s="167" t="s">
        <v>3</v>
      </c>
      <c r="N166" s="168" t="s">
        <v>38</v>
      </c>
      <c r="O166" s="36"/>
      <c r="P166" s="169">
        <f>O166*H166</f>
        <v>0</v>
      </c>
      <c r="Q166" s="169">
        <v>1.8380000000000001E-2</v>
      </c>
      <c r="R166" s="169">
        <f>Q166*H166</f>
        <v>8.18841866</v>
      </c>
      <c r="S166" s="169">
        <v>0</v>
      </c>
      <c r="T166" s="170">
        <f>S166*H166</f>
        <v>0</v>
      </c>
      <c r="AR166" s="18" t="s">
        <v>134</v>
      </c>
      <c r="AT166" s="18" t="s">
        <v>129</v>
      </c>
      <c r="AU166" s="18" t="s">
        <v>74</v>
      </c>
      <c r="AY166" s="18" t="s">
        <v>126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8" t="s">
        <v>71</v>
      </c>
      <c r="BK166" s="171">
        <f>ROUND(I166*H166,2)</f>
        <v>0</v>
      </c>
      <c r="BL166" s="18" t="s">
        <v>134</v>
      </c>
      <c r="BM166" s="18" t="s">
        <v>218</v>
      </c>
    </row>
    <row r="167" spans="2:65" s="11" customFormat="1" x14ac:dyDescent="0.3">
      <c r="B167" s="172"/>
      <c r="D167" s="173" t="s">
        <v>136</v>
      </c>
      <c r="E167" s="174" t="s">
        <v>3</v>
      </c>
      <c r="F167" s="175" t="s">
        <v>219</v>
      </c>
      <c r="H167" s="176">
        <v>178.17599999999999</v>
      </c>
      <c r="I167" s="177"/>
      <c r="L167" s="172"/>
      <c r="M167" s="178"/>
      <c r="N167" s="179"/>
      <c r="O167" s="179"/>
      <c r="P167" s="179"/>
      <c r="Q167" s="179"/>
      <c r="R167" s="179"/>
      <c r="S167" s="179"/>
      <c r="T167" s="180"/>
      <c r="AT167" s="174" t="s">
        <v>136</v>
      </c>
      <c r="AU167" s="174" t="s">
        <v>74</v>
      </c>
      <c r="AV167" s="11" t="s">
        <v>74</v>
      </c>
      <c r="AW167" s="11" t="s">
        <v>31</v>
      </c>
      <c r="AX167" s="11" t="s">
        <v>67</v>
      </c>
      <c r="AY167" s="174" t="s">
        <v>126</v>
      </c>
    </row>
    <row r="168" spans="2:65" s="12" customFormat="1" x14ac:dyDescent="0.3">
      <c r="B168" s="181"/>
      <c r="D168" s="173" t="s">
        <v>136</v>
      </c>
      <c r="E168" s="182" t="s">
        <v>3</v>
      </c>
      <c r="F168" s="183" t="s">
        <v>220</v>
      </c>
      <c r="H168" s="184" t="s">
        <v>3</v>
      </c>
      <c r="I168" s="185"/>
      <c r="L168" s="181"/>
      <c r="M168" s="186"/>
      <c r="N168" s="187"/>
      <c r="O168" s="187"/>
      <c r="P168" s="187"/>
      <c r="Q168" s="187"/>
      <c r="R168" s="187"/>
      <c r="S168" s="187"/>
      <c r="T168" s="188"/>
      <c r="AT168" s="184" t="s">
        <v>136</v>
      </c>
      <c r="AU168" s="184" t="s">
        <v>74</v>
      </c>
      <c r="AV168" s="12" t="s">
        <v>71</v>
      </c>
      <c r="AW168" s="12" t="s">
        <v>31</v>
      </c>
      <c r="AX168" s="12" t="s">
        <v>67</v>
      </c>
      <c r="AY168" s="184" t="s">
        <v>126</v>
      </c>
    </row>
    <row r="169" spans="2:65" s="11" customFormat="1" x14ac:dyDescent="0.3">
      <c r="B169" s="172"/>
      <c r="D169" s="173" t="s">
        <v>136</v>
      </c>
      <c r="E169" s="174" t="s">
        <v>3</v>
      </c>
      <c r="F169" s="175" t="s">
        <v>221</v>
      </c>
      <c r="H169" s="176">
        <v>-24.33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136</v>
      </c>
      <c r="AU169" s="174" t="s">
        <v>74</v>
      </c>
      <c r="AV169" s="11" t="s">
        <v>74</v>
      </c>
      <c r="AW169" s="11" t="s">
        <v>31</v>
      </c>
      <c r="AX169" s="11" t="s">
        <v>67</v>
      </c>
      <c r="AY169" s="174" t="s">
        <v>126</v>
      </c>
    </row>
    <row r="170" spans="2:65" s="12" customFormat="1" x14ac:dyDescent="0.3">
      <c r="B170" s="181"/>
      <c r="D170" s="173" t="s">
        <v>136</v>
      </c>
      <c r="E170" s="182" t="s">
        <v>3</v>
      </c>
      <c r="F170" s="183" t="s">
        <v>222</v>
      </c>
      <c r="H170" s="184" t="s">
        <v>3</v>
      </c>
      <c r="I170" s="185"/>
      <c r="L170" s="181"/>
      <c r="M170" s="186"/>
      <c r="N170" s="187"/>
      <c r="O170" s="187"/>
      <c r="P170" s="187"/>
      <c r="Q170" s="187"/>
      <c r="R170" s="187"/>
      <c r="S170" s="187"/>
      <c r="T170" s="188"/>
      <c r="AT170" s="184" t="s">
        <v>136</v>
      </c>
      <c r="AU170" s="184" t="s">
        <v>74</v>
      </c>
      <c r="AV170" s="12" t="s">
        <v>71</v>
      </c>
      <c r="AW170" s="12" t="s">
        <v>31</v>
      </c>
      <c r="AX170" s="12" t="s">
        <v>67</v>
      </c>
      <c r="AY170" s="184" t="s">
        <v>126</v>
      </c>
    </row>
    <row r="171" spans="2:65" s="14" customFormat="1" x14ac:dyDescent="0.3">
      <c r="B171" s="202"/>
      <c r="D171" s="173" t="s">
        <v>136</v>
      </c>
      <c r="E171" s="203" t="s">
        <v>3</v>
      </c>
      <c r="F171" s="204" t="s">
        <v>212</v>
      </c>
      <c r="H171" s="205">
        <v>153.846</v>
      </c>
      <c r="I171" s="206"/>
      <c r="L171" s="202"/>
      <c r="M171" s="207"/>
      <c r="N171" s="208"/>
      <c r="O171" s="208"/>
      <c r="P171" s="208"/>
      <c r="Q171" s="208"/>
      <c r="R171" s="208"/>
      <c r="S171" s="208"/>
      <c r="T171" s="209"/>
      <c r="AT171" s="203" t="s">
        <v>136</v>
      </c>
      <c r="AU171" s="203" t="s">
        <v>74</v>
      </c>
      <c r="AV171" s="14" t="s">
        <v>127</v>
      </c>
      <c r="AW171" s="14" t="s">
        <v>31</v>
      </c>
      <c r="AX171" s="14" t="s">
        <v>67</v>
      </c>
      <c r="AY171" s="203" t="s">
        <v>126</v>
      </c>
    </row>
    <row r="172" spans="2:65" s="11" customFormat="1" x14ac:dyDescent="0.3">
      <c r="B172" s="172"/>
      <c r="D172" s="173" t="s">
        <v>136</v>
      </c>
      <c r="E172" s="174" t="s">
        <v>3</v>
      </c>
      <c r="F172" s="175" t="s">
        <v>223</v>
      </c>
      <c r="H172" s="176">
        <v>75.521000000000001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136</v>
      </c>
      <c r="AU172" s="174" t="s">
        <v>74</v>
      </c>
      <c r="AV172" s="11" t="s">
        <v>74</v>
      </c>
      <c r="AW172" s="11" t="s">
        <v>31</v>
      </c>
      <c r="AX172" s="11" t="s">
        <v>67</v>
      </c>
      <c r="AY172" s="174" t="s">
        <v>126</v>
      </c>
    </row>
    <row r="173" spans="2:65" s="12" customFormat="1" x14ac:dyDescent="0.3">
      <c r="B173" s="181"/>
      <c r="D173" s="173" t="s">
        <v>136</v>
      </c>
      <c r="E173" s="182" t="s">
        <v>3</v>
      </c>
      <c r="F173" s="183" t="s">
        <v>224</v>
      </c>
      <c r="H173" s="184" t="s">
        <v>3</v>
      </c>
      <c r="I173" s="185"/>
      <c r="L173" s="181"/>
      <c r="M173" s="186"/>
      <c r="N173" s="187"/>
      <c r="O173" s="187"/>
      <c r="P173" s="187"/>
      <c r="Q173" s="187"/>
      <c r="R173" s="187"/>
      <c r="S173" s="187"/>
      <c r="T173" s="188"/>
      <c r="AT173" s="184" t="s">
        <v>136</v>
      </c>
      <c r="AU173" s="184" t="s">
        <v>74</v>
      </c>
      <c r="AV173" s="12" t="s">
        <v>71</v>
      </c>
      <c r="AW173" s="12" t="s">
        <v>31</v>
      </c>
      <c r="AX173" s="12" t="s">
        <v>67</v>
      </c>
      <c r="AY173" s="184" t="s">
        <v>126</v>
      </c>
    </row>
    <row r="174" spans="2:65" s="11" customFormat="1" x14ac:dyDescent="0.3">
      <c r="B174" s="172"/>
      <c r="D174" s="173" t="s">
        <v>136</v>
      </c>
      <c r="E174" s="174" t="s">
        <v>3</v>
      </c>
      <c r="F174" s="175" t="s">
        <v>225</v>
      </c>
      <c r="H174" s="176">
        <v>85.873000000000005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136</v>
      </c>
      <c r="AU174" s="174" t="s">
        <v>74</v>
      </c>
      <c r="AV174" s="11" t="s">
        <v>74</v>
      </c>
      <c r="AW174" s="11" t="s">
        <v>31</v>
      </c>
      <c r="AX174" s="11" t="s">
        <v>67</v>
      </c>
      <c r="AY174" s="174" t="s">
        <v>126</v>
      </c>
    </row>
    <row r="175" spans="2:65" s="12" customFormat="1" x14ac:dyDescent="0.3">
      <c r="B175" s="181"/>
      <c r="D175" s="173" t="s">
        <v>136</v>
      </c>
      <c r="E175" s="182" t="s">
        <v>3</v>
      </c>
      <c r="F175" s="183" t="s">
        <v>226</v>
      </c>
      <c r="H175" s="184" t="s">
        <v>3</v>
      </c>
      <c r="I175" s="185"/>
      <c r="L175" s="181"/>
      <c r="M175" s="186"/>
      <c r="N175" s="187"/>
      <c r="O175" s="187"/>
      <c r="P175" s="187"/>
      <c r="Q175" s="187"/>
      <c r="R175" s="187"/>
      <c r="S175" s="187"/>
      <c r="T175" s="188"/>
      <c r="AT175" s="184" t="s">
        <v>136</v>
      </c>
      <c r="AU175" s="184" t="s">
        <v>74</v>
      </c>
      <c r="AV175" s="12" t="s">
        <v>71</v>
      </c>
      <c r="AW175" s="12" t="s">
        <v>31</v>
      </c>
      <c r="AX175" s="12" t="s">
        <v>67</v>
      </c>
      <c r="AY175" s="184" t="s">
        <v>126</v>
      </c>
    </row>
    <row r="176" spans="2:65" s="11" customFormat="1" x14ac:dyDescent="0.3">
      <c r="B176" s="172"/>
      <c r="D176" s="173" t="s">
        <v>136</v>
      </c>
      <c r="E176" s="174" t="s">
        <v>3</v>
      </c>
      <c r="F176" s="175" t="s">
        <v>227</v>
      </c>
      <c r="H176" s="176">
        <v>58.408000000000001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136</v>
      </c>
      <c r="AU176" s="174" t="s">
        <v>74</v>
      </c>
      <c r="AV176" s="11" t="s">
        <v>74</v>
      </c>
      <c r="AW176" s="11" t="s">
        <v>31</v>
      </c>
      <c r="AX176" s="11" t="s">
        <v>67</v>
      </c>
      <c r="AY176" s="174" t="s">
        <v>126</v>
      </c>
    </row>
    <row r="177" spans="2:65" s="12" customFormat="1" x14ac:dyDescent="0.3">
      <c r="B177" s="181"/>
      <c r="D177" s="173" t="s">
        <v>136</v>
      </c>
      <c r="E177" s="182" t="s">
        <v>3</v>
      </c>
      <c r="F177" s="183" t="s">
        <v>228</v>
      </c>
      <c r="H177" s="184" t="s">
        <v>3</v>
      </c>
      <c r="I177" s="185"/>
      <c r="L177" s="181"/>
      <c r="M177" s="186"/>
      <c r="N177" s="187"/>
      <c r="O177" s="187"/>
      <c r="P177" s="187"/>
      <c r="Q177" s="187"/>
      <c r="R177" s="187"/>
      <c r="S177" s="187"/>
      <c r="T177" s="188"/>
      <c r="AT177" s="184" t="s">
        <v>136</v>
      </c>
      <c r="AU177" s="184" t="s">
        <v>74</v>
      </c>
      <c r="AV177" s="12" t="s">
        <v>71</v>
      </c>
      <c r="AW177" s="12" t="s">
        <v>31</v>
      </c>
      <c r="AX177" s="12" t="s">
        <v>67</v>
      </c>
      <c r="AY177" s="184" t="s">
        <v>126</v>
      </c>
    </row>
    <row r="178" spans="2:65" s="11" customFormat="1" x14ac:dyDescent="0.3">
      <c r="B178" s="172"/>
      <c r="D178" s="173" t="s">
        <v>136</v>
      </c>
      <c r="E178" s="174" t="s">
        <v>3</v>
      </c>
      <c r="F178" s="175" t="s">
        <v>229</v>
      </c>
      <c r="H178" s="176">
        <v>40.953000000000003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136</v>
      </c>
      <c r="AU178" s="174" t="s">
        <v>74</v>
      </c>
      <c r="AV178" s="11" t="s">
        <v>74</v>
      </c>
      <c r="AW178" s="11" t="s">
        <v>31</v>
      </c>
      <c r="AX178" s="11" t="s">
        <v>67</v>
      </c>
      <c r="AY178" s="174" t="s">
        <v>126</v>
      </c>
    </row>
    <row r="179" spans="2:65" s="12" customFormat="1" x14ac:dyDescent="0.3">
      <c r="B179" s="181"/>
      <c r="D179" s="173" t="s">
        <v>136</v>
      </c>
      <c r="E179" s="182" t="s">
        <v>3</v>
      </c>
      <c r="F179" s="183" t="s">
        <v>230</v>
      </c>
      <c r="H179" s="184" t="s">
        <v>3</v>
      </c>
      <c r="I179" s="185"/>
      <c r="L179" s="181"/>
      <c r="M179" s="186"/>
      <c r="N179" s="187"/>
      <c r="O179" s="187"/>
      <c r="P179" s="187"/>
      <c r="Q179" s="187"/>
      <c r="R179" s="187"/>
      <c r="S179" s="187"/>
      <c r="T179" s="188"/>
      <c r="AT179" s="184" t="s">
        <v>136</v>
      </c>
      <c r="AU179" s="184" t="s">
        <v>74</v>
      </c>
      <c r="AV179" s="12" t="s">
        <v>71</v>
      </c>
      <c r="AW179" s="12" t="s">
        <v>31</v>
      </c>
      <c r="AX179" s="12" t="s">
        <v>67</v>
      </c>
      <c r="AY179" s="184" t="s">
        <v>126</v>
      </c>
    </row>
    <row r="180" spans="2:65" s="11" customFormat="1" x14ac:dyDescent="0.3">
      <c r="B180" s="172"/>
      <c r="D180" s="173" t="s">
        <v>136</v>
      </c>
      <c r="E180" s="174" t="s">
        <v>3</v>
      </c>
      <c r="F180" s="175" t="s">
        <v>231</v>
      </c>
      <c r="H180" s="176">
        <v>30.905999999999999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136</v>
      </c>
      <c r="AU180" s="174" t="s">
        <v>74</v>
      </c>
      <c r="AV180" s="11" t="s">
        <v>74</v>
      </c>
      <c r="AW180" s="11" t="s">
        <v>31</v>
      </c>
      <c r="AX180" s="11" t="s">
        <v>67</v>
      </c>
      <c r="AY180" s="174" t="s">
        <v>126</v>
      </c>
    </row>
    <row r="181" spans="2:65" s="12" customFormat="1" x14ac:dyDescent="0.3">
      <c r="B181" s="181"/>
      <c r="D181" s="173" t="s">
        <v>136</v>
      </c>
      <c r="E181" s="182" t="s">
        <v>3</v>
      </c>
      <c r="F181" s="183" t="s">
        <v>232</v>
      </c>
      <c r="H181" s="184" t="s">
        <v>3</v>
      </c>
      <c r="I181" s="185"/>
      <c r="L181" s="181"/>
      <c r="M181" s="186"/>
      <c r="N181" s="187"/>
      <c r="O181" s="187"/>
      <c r="P181" s="187"/>
      <c r="Q181" s="187"/>
      <c r="R181" s="187"/>
      <c r="S181" s="187"/>
      <c r="T181" s="188"/>
      <c r="AT181" s="184" t="s">
        <v>136</v>
      </c>
      <c r="AU181" s="184" t="s">
        <v>74</v>
      </c>
      <c r="AV181" s="12" t="s">
        <v>71</v>
      </c>
      <c r="AW181" s="12" t="s">
        <v>31</v>
      </c>
      <c r="AX181" s="12" t="s">
        <v>67</v>
      </c>
      <c r="AY181" s="184" t="s">
        <v>126</v>
      </c>
    </row>
    <row r="182" spans="2:65" s="13" customFormat="1" x14ac:dyDescent="0.3">
      <c r="B182" s="189"/>
      <c r="D182" s="190" t="s">
        <v>136</v>
      </c>
      <c r="E182" s="191" t="s">
        <v>3</v>
      </c>
      <c r="F182" s="192" t="s">
        <v>139</v>
      </c>
      <c r="H182" s="193">
        <v>445.50700000000001</v>
      </c>
      <c r="I182" s="194"/>
      <c r="L182" s="189"/>
      <c r="M182" s="195"/>
      <c r="N182" s="196"/>
      <c r="O182" s="196"/>
      <c r="P182" s="196"/>
      <c r="Q182" s="196"/>
      <c r="R182" s="196"/>
      <c r="S182" s="196"/>
      <c r="T182" s="197"/>
      <c r="AT182" s="198" t="s">
        <v>136</v>
      </c>
      <c r="AU182" s="198" t="s">
        <v>74</v>
      </c>
      <c r="AV182" s="13" t="s">
        <v>134</v>
      </c>
      <c r="AW182" s="13" t="s">
        <v>31</v>
      </c>
      <c r="AX182" s="13" t="s">
        <v>71</v>
      </c>
      <c r="AY182" s="198" t="s">
        <v>126</v>
      </c>
    </row>
    <row r="183" spans="2:65" s="1" customFormat="1" ht="22.5" customHeight="1" x14ac:dyDescent="0.3">
      <c r="B183" s="159"/>
      <c r="C183" s="160" t="s">
        <v>233</v>
      </c>
      <c r="D183" s="160" t="s">
        <v>129</v>
      </c>
      <c r="E183" s="161" t="s">
        <v>234</v>
      </c>
      <c r="F183" s="162" t="s">
        <v>235</v>
      </c>
      <c r="G183" s="163" t="s">
        <v>161</v>
      </c>
      <c r="H183" s="164">
        <v>5.8769999999999998</v>
      </c>
      <c r="I183" s="165"/>
      <c r="J183" s="166">
        <f>ROUND(I183*H183,2)</f>
        <v>0</v>
      </c>
      <c r="K183" s="162" t="s">
        <v>133</v>
      </c>
      <c r="L183" s="35"/>
      <c r="M183" s="167" t="s">
        <v>3</v>
      </c>
      <c r="N183" s="168" t="s">
        <v>38</v>
      </c>
      <c r="O183" s="36"/>
      <c r="P183" s="169">
        <f>O183*H183</f>
        <v>0</v>
      </c>
      <c r="Q183" s="169">
        <v>3.0450000000000001E-2</v>
      </c>
      <c r="R183" s="169">
        <f>Q183*H183</f>
        <v>0.17895464999999999</v>
      </c>
      <c r="S183" s="169">
        <v>0</v>
      </c>
      <c r="T183" s="170">
        <f>S183*H183</f>
        <v>0</v>
      </c>
      <c r="AR183" s="18" t="s">
        <v>134</v>
      </c>
      <c r="AT183" s="18" t="s">
        <v>129</v>
      </c>
      <c r="AU183" s="18" t="s">
        <v>74</v>
      </c>
      <c r="AY183" s="18" t="s">
        <v>126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8" t="s">
        <v>71</v>
      </c>
      <c r="BK183" s="171">
        <f>ROUND(I183*H183,2)</f>
        <v>0</v>
      </c>
      <c r="BL183" s="18" t="s">
        <v>134</v>
      </c>
      <c r="BM183" s="18" t="s">
        <v>236</v>
      </c>
    </row>
    <row r="184" spans="2:65" s="11" customFormat="1" x14ac:dyDescent="0.3">
      <c r="B184" s="172"/>
      <c r="D184" s="173" t="s">
        <v>136</v>
      </c>
      <c r="E184" s="174" t="s">
        <v>3</v>
      </c>
      <c r="F184" s="175" t="s">
        <v>169</v>
      </c>
      <c r="H184" s="176">
        <v>3.57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136</v>
      </c>
      <c r="AU184" s="174" t="s">
        <v>74</v>
      </c>
      <c r="AV184" s="11" t="s">
        <v>74</v>
      </c>
      <c r="AW184" s="11" t="s">
        <v>31</v>
      </c>
      <c r="AX184" s="11" t="s">
        <v>67</v>
      </c>
      <c r="AY184" s="174" t="s">
        <v>126</v>
      </c>
    </row>
    <row r="185" spans="2:65" s="12" customFormat="1" x14ac:dyDescent="0.3">
      <c r="B185" s="181"/>
      <c r="D185" s="173" t="s">
        <v>136</v>
      </c>
      <c r="E185" s="182" t="s">
        <v>3</v>
      </c>
      <c r="F185" s="183" t="s">
        <v>237</v>
      </c>
      <c r="H185" s="184" t="s">
        <v>3</v>
      </c>
      <c r="I185" s="185"/>
      <c r="L185" s="181"/>
      <c r="M185" s="186"/>
      <c r="N185" s="187"/>
      <c r="O185" s="187"/>
      <c r="P185" s="187"/>
      <c r="Q185" s="187"/>
      <c r="R185" s="187"/>
      <c r="S185" s="187"/>
      <c r="T185" s="188"/>
      <c r="AT185" s="184" t="s">
        <v>136</v>
      </c>
      <c r="AU185" s="184" t="s">
        <v>74</v>
      </c>
      <c r="AV185" s="12" t="s">
        <v>71</v>
      </c>
      <c r="AW185" s="12" t="s">
        <v>31</v>
      </c>
      <c r="AX185" s="12" t="s">
        <v>67</v>
      </c>
      <c r="AY185" s="184" t="s">
        <v>126</v>
      </c>
    </row>
    <row r="186" spans="2:65" s="14" customFormat="1" x14ac:dyDescent="0.3">
      <c r="B186" s="202"/>
      <c r="D186" s="173" t="s">
        <v>136</v>
      </c>
      <c r="E186" s="203" t="s">
        <v>3</v>
      </c>
      <c r="F186" s="204" t="s">
        <v>212</v>
      </c>
      <c r="H186" s="205">
        <v>3.57</v>
      </c>
      <c r="I186" s="206"/>
      <c r="L186" s="202"/>
      <c r="M186" s="207"/>
      <c r="N186" s="208"/>
      <c r="O186" s="208"/>
      <c r="P186" s="208"/>
      <c r="Q186" s="208"/>
      <c r="R186" s="208"/>
      <c r="S186" s="208"/>
      <c r="T186" s="209"/>
      <c r="AT186" s="203" t="s">
        <v>136</v>
      </c>
      <c r="AU186" s="203" t="s">
        <v>74</v>
      </c>
      <c r="AV186" s="14" t="s">
        <v>127</v>
      </c>
      <c r="AW186" s="14" t="s">
        <v>31</v>
      </c>
      <c r="AX186" s="14" t="s">
        <v>67</v>
      </c>
      <c r="AY186" s="203" t="s">
        <v>126</v>
      </c>
    </row>
    <row r="187" spans="2:65" s="11" customFormat="1" x14ac:dyDescent="0.3">
      <c r="B187" s="172"/>
      <c r="D187" s="173" t="s">
        <v>136</v>
      </c>
      <c r="E187" s="174" t="s">
        <v>3</v>
      </c>
      <c r="F187" s="175" t="s">
        <v>238</v>
      </c>
      <c r="H187" s="176">
        <v>2.3069999999999999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136</v>
      </c>
      <c r="AU187" s="174" t="s">
        <v>74</v>
      </c>
      <c r="AV187" s="11" t="s">
        <v>74</v>
      </c>
      <c r="AW187" s="11" t="s">
        <v>31</v>
      </c>
      <c r="AX187" s="11" t="s">
        <v>67</v>
      </c>
      <c r="AY187" s="174" t="s">
        <v>126</v>
      </c>
    </row>
    <row r="188" spans="2:65" s="12" customFormat="1" x14ac:dyDescent="0.3">
      <c r="B188" s="181"/>
      <c r="D188" s="173" t="s">
        <v>136</v>
      </c>
      <c r="E188" s="182" t="s">
        <v>3</v>
      </c>
      <c r="F188" s="183" t="s">
        <v>239</v>
      </c>
      <c r="H188" s="184" t="s">
        <v>3</v>
      </c>
      <c r="I188" s="185"/>
      <c r="L188" s="181"/>
      <c r="M188" s="186"/>
      <c r="N188" s="187"/>
      <c r="O188" s="187"/>
      <c r="P188" s="187"/>
      <c r="Q188" s="187"/>
      <c r="R188" s="187"/>
      <c r="S188" s="187"/>
      <c r="T188" s="188"/>
      <c r="AT188" s="184" t="s">
        <v>136</v>
      </c>
      <c r="AU188" s="184" t="s">
        <v>74</v>
      </c>
      <c r="AV188" s="12" t="s">
        <v>71</v>
      </c>
      <c r="AW188" s="12" t="s">
        <v>31</v>
      </c>
      <c r="AX188" s="12" t="s">
        <v>67</v>
      </c>
      <c r="AY188" s="184" t="s">
        <v>126</v>
      </c>
    </row>
    <row r="189" spans="2:65" s="13" customFormat="1" x14ac:dyDescent="0.3">
      <c r="B189" s="189"/>
      <c r="D189" s="190" t="s">
        <v>136</v>
      </c>
      <c r="E189" s="191" t="s">
        <v>3</v>
      </c>
      <c r="F189" s="192" t="s">
        <v>139</v>
      </c>
      <c r="H189" s="193">
        <v>5.8769999999999998</v>
      </c>
      <c r="I189" s="194"/>
      <c r="L189" s="189"/>
      <c r="M189" s="195"/>
      <c r="N189" s="196"/>
      <c r="O189" s="196"/>
      <c r="P189" s="196"/>
      <c r="Q189" s="196"/>
      <c r="R189" s="196"/>
      <c r="S189" s="196"/>
      <c r="T189" s="197"/>
      <c r="AT189" s="198" t="s">
        <v>136</v>
      </c>
      <c r="AU189" s="198" t="s">
        <v>74</v>
      </c>
      <c r="AV189" s="13" t="s">
        <v>134</v>
      </c>
      <c r="AW189" s="13" t="s">
        <v>31</v>
      </c>
      <c r="AX189" s="13" t="s">
        <v>71</v>
      </c>
      <c r="AY189" s="198" t="s">
        <v>126</v>
      </c>
    </row>
    <row r="190" spans="2:65" s="1" customFormat="1" ht="31.5" customHeight="1" x14ac:dyDescent="0.3">
      <c r="B190" s="159"/>
      <c r="C190" s="160" t="s">
        <v>240</v>
      </c>
      <c r="D190" s="160" t="s">
        <v>129</v>
      </c>
      <c r="E190" s="161" t="s">
        <v>241</v>
      </c>
      <c r="F190" s="162" t="s">
        <v>242</v>
      </c>
      <c r="G190" s="163" t="s">
        <v>175</v>
      </c>
      <c r="H190" s="164">
        <v>2</v>
      </c>
      <c r="I190" s="165"/>
      <c r="J190" s="166">
        <f>ROUND(I190*H190,2)</f>
        <v>0</v>
      </c>
      <c r="K190" s="162" t="s">
        <v>133</v>
      </c>
      <c r="L190" s="35"/>
      <c r="M190" s="167" t="s">
        <v>3</v>
      </c>
      <c r="N190" s="168" t="s">
        <v>38</v>
      </c>
      <c r="O190" s="36"/>
      <c r="P190" s="169">
        <f>O190*H190</f>
        <v>0</v>
      </c>
      <c r="Q190" s="169">
        <v>5.11E-2</v>
      </c>
      <c r="R190" s="169">
        <f>Q190*H190</f>
        <v>0.1022</v>
      </c>
      <c r="S190" s="169">
        <v>0</v>
      </c>
      <c r="T190" s="170">
        <f>S190*H190</f>
        <v>0</v>
      </c>
      <c r="AR190" s="18" t="s">
        <v>134</v>
      </c>
      <c r="AT190" s="18" t="s">
        <v>129</v>
      </c>
      <c r="AU190" s="18" t="s">
        <v>74</v>
      </c>
      <c r="AY190" s="18" t="s">
        <v>126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8" t="s">
        <v>71</v>
      </c>
      <c r="BK190" s="171">
        <f>ROUND(I190*H190,2)</f>
        <v>0</v>
      </c>
      <c r="BL190" s="18" t="s">
        <v>134</v>
      </c>
      <c r="BM190" s="18" t="s">
        <v>243</v>
      </c>
    </row>
    <row r="191" spans="2:65" s="11" customFormat="1" x14ac:dyDescent="0.3">
      <c r="B191" s="172"/>
      <c r="D191" s="173" t="s">
        <v>136</v>
      </c>
      <c r="E191" s="174" t="s">
        <v>3</v>
      </c>
      <c r="F191" s="175" t="s">
        <v>71</v>
      </c>
      <c r="H191" s="176">
        <v>1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136</v>
      </c>
      <c r="AU191" s="174" t="s">
        <v>74</v>
      </c>
      <c r="AV191" s="11" t="s">
        <v>74</v>
      </c>
      <c r="AW191" s="11" t="s">
        <v>31</v>
      </c>
      <c r="AX191" s="11" t="s">
        <v>67</v>
      </c>
      <c r="AY191" s="174" t="s">
        <v>126</v>
      </c>
    </row>
    <row r="192" spans="2:65" s="12" customFormat="1" x14ac:dyDescent="0.3">
      <c r="B192" s="181"/>
      <c r="D192" s="173" t="s">
        <v>136</v>
      </c>
      <c r="E192" s="182" t="s">
        <v>3</v>
      </c>
      <c r="F192" s="183" t="s">
        <v>244</v>
      </c>
      <c r="H192" s="184" t="s">
        <v>3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4" t="s">
        <v>136</v>
      </c>
      <c r="AU192" s="184" t="s">
        <v>74</v>
      </c>
      <c r="AV192" s="12" t="s">
        <v>71</v>
      </c>
      <c r="AW192" s="12" t="s">
        <v>31</v>
      </c>
      <c r="AX192" s="12" t="s">
        <v>67</v>
      </c>
      <c r="AY192" s="184" t="s">
        <v>126</v>
      </c>
    </row>
    <row r="193" spans="2:65" s="14" customFormat="1" x14ac:dyDescent="0.3">
      <c r="B193" s="202"/>
      <c r="D193" s="173" t="s">
        <v>136</v>
      </c>
      <c r="E193" s="203" t="s">
        <v>3</v>
      </c>
      <c r="F193" s="204" t="s">
        <v>212</v>
      </c>
      <c r="H193" s="205">
        <v>1</v>
      </c>
      <c r="I193" s="206"/>
      <c r="L193" s="202"/>
      <c r="M193" s="207"/>
      <c r="N193" s="208"/>
      <c r="O193" s="208"/>
      <c r="P193" s="208"/>
      <c r="Q193" s="208"/>
      <c r="R193" s="208"/>
      <c r="S193" s="208"/>
      <c r="T193" s="209"/>
      <c r="AT193" s="203" t="s">
        <v>136</v>
      </c>
      <c r="AU193" s="203" t="s">
        <v>74</v>
      </c>
      <c r="AV193" s="14" t="s">
        <v>127</v>
      </c>
      <c r="AW193" s="14" t="s">
        <v>31</v>
      </c>
      <c r="AX193" s="14" t="s">
        <v>67</v>
      </c>
      <c r="AY193" s="203" t="s">
        <v>126</v>
      </c>
    </row>
    <row r="194" spans="2:65" s="11" customFormat="1" x14ac:dyDescent="0.3">
      <c r="B194" s="172"/>
      <c r="D194" s="173" t="s">
        <v>136</v>
      </c>
      <c r="E194" s="174" t="s">
        <v>3</v>
      </c>
      <c r="F194" s="175" t="s">
        <v>71</v>
      </c>
      <c r="H194" s="176">
        <v>1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136</v>
      </c>
      <c r="AU194" s="174" t="s">
        <v>74</v>
      </c>
      <c r="AV194" s="11" t="s">
        <v>74</v>
      </c>
      <c r="AW194" s="11" t="s">
        <v>31</v>
      </c>
      <c r="AX194" s="11" t="s">
        <v>67</v>
      </c>
      <c r="AY194" s="174" t="s">
        <v>126</v>
      </c>
    </row>
    <row r="195" spans="2:65" s="12" customFormat="1" x14ac:dyDescent="0.3">
      <c r="B195" s="181"/>
      <c r="D195" s="173" t="s">
        <v>136</v>
      </c>
      <c r="E195" s="182" t="s">
        <v>3</v>
      </c>
      <c r="F195" s="183" t="s">
        <v>245</v>
      </c>
      <c r="H195" s="184" t="s">
        <v>3</v>
      </c>
      <c r="I195" s="185"/>
      <c r="L195" s="181"/>
      <c r="M195" s="186"/>
      <c r="N195" s="187"/>
      <c r="O195" s="187"/>
      <c r="P195" s="187"/>
      <c r="Q195" s="187"/>
      <c r="R195" s="187"/>
      <c r="S195" s="187"/>
      <c r="T195" s="188"/>
      <c r="AT195" s="184" t="s">
        <v>136</v>
      </c>
      <c r="AU195" s="184" t="s">
        <v>74</v>
      </c>
      <c r="AV195" s="12" t="s">
        <v>71</v>
      </c>
      <c r="AW195" s="12" t="s">
        <v>31</v>
      </c>
      <c r="AX195" s="12" t="s">
        <v>67</v>
      </c>
      <c r="AY195" s="184" t="s">
        <v>126</v>
      </c>
    </row>
    <row r="196" spans="2:65" s="13" customFormat="1" x14ac:dyDescent="0.3">
      <c r="B196" s="189"/>
      <c r="D196" s="190" t="s">
        <v>136</v>
      </c>
      <c r="E196" s="191" t="s">
        <v>3</v>
      </c>
      <c r="F196" s="192" t="s">
        <v>139</v>
      </c>
      <c r="H196" s="193">
        <v>2</v>
      </c>
      <c r="I196" s="194"/>
      <c r="L196" s="189"/>
      <c r="M196" s="195"/>
      <c r="N196" s="196"/>
      <c r="O196" s="196"/>
      <c r="P196" s="196"/>
      <c r="Q196" s="196"/>
      <c r="R196" s="196"/>
      <c r="S196" s="196"/>
      <c r="T196" s="197"/>
      <c r="AT196" s="198" t="s">
        <v>136</v>
      </c>
      <c r="AU196" s="198" t="s">
        <v>74</v>
      </c>
      <c r="AV196" s="13" t="s">
        <v>134</v>
      </c>
      <c r="AW196" s="13" t="s">
        <v>31</v>
      </c>
      <c r="AX196" s="13" t="s">
        <v>71</v>
      </c>
      <c r="AY196" s="198" t="s">
        <v>126</v>
      </c>
    </row>
    <row r="197" spans="2:65" s="1" customFormat="1" ht="31.5" customHeight="1" x14ac:dyDescent="0.3">
      <c r="B197" s="159"/>
      <c r="C197" s="160" t="s">
        <v>9</v>
      </c>
      <c r="D197" s="160" t="s">
        <v>129</v>
      </c>
      <c r="E197" s="161" t="s">
        <v>246</v>
      </c>
      <c r="F197" s="162" t="s">
        <v>247</v>
      </c>
      <c r="G197" s="163" t="s">
        <v>161</v>
      </c>
      <c r="H197" s="164">
        <v>72.048000000000002</v>
      </c>
      <c r="I197" s="165"/>
      <c r="J197" s="166">
        <f>ROUND(I197*H197,2)</f>
        <v>0</v>
      </c>
      <c r="K197" s="162" t="s">
        <v>133</v>
      </c>
      <c r="L197" s="35"/>
      <c r="M197" s="167" t="s">
        <v>3</v>
      </c>
      <c r="N197" s="168" t="s">
        <v>38</v>
      </c>
      <c r="O197" s="36"/>
      <c r="P197" s="169">
        <f>O197*H197</f>
        <v>0</v>
      </c>
      <c r="Q197" s="169">
        <v>2.4000000000000001E-4</v>
      </c>
      <c r="R197" s="169">
        <f>Q197*H197</f>
        <v>1.7291520000000001E-2</v>
      </c>
      <c r="S197" s="169">
        <v>0</v>
      </c>
      <c r="T197" s="170">
        <f>S197*H197</f>
        <v>0</v>
      </c>
      <c r="AR197" s="18" t="s">
        <v>134</v>
      </c>
      <c r="AT197" s="18" t="s">
        <v>129</v>
      </c>
      <c r="AU197" s="18" t="s">
        <v>74</v>
      </c>
      <c r="AY197" s="18" t="s">
        <v>126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8" t="s">
        <v>71</v>
      </c>
      <c r="BK197" s="171">
        <f>ROUND(I197*H197,2)</f>
        <v>0</v>
      </c>
      <c r="BL197" s="18" t="s">
        <v>134</v>
      </c>
      <c r="BM197" s="18" t="s">
        <v>248</v>
      </c>
    </row>
    <row r="198" spans="2:65" s="11" customFormat="1" x14ac:dyDescent="0.3">
      <c r="B198" s="172"/>
      <c r="D198" s="173" t="s">
        <v>136</v>
      </c>
      <c r="E198" s="174" t="s">
        <v>3</v>
      </c>
      <c r="F198" s="175" t="s">
        <v>249</v>
      </c>
      <c r="H198" s="176">
        <v>45.878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136</v>
      </c>
      <c r="AU198" s="174" t="s">
        <v>74</v>
      </c>
      <c r="AV198" s="11" t="s">
        <v>74</v>
      </c>
      <c r="AW198" s="11" t="s">
        <v>31</v>
      </c>
      <c r="AX198" s="11" t="s">
        <v>67</v>
      </c>
      <c r="AY198" s="174" t="s">
        <v>126</v>
      </c>
    </row>
    <row r="199" spans="2:65" s="12" customFormat="1" x14ac:dyDescent="0.3">
      <c r="B199" s="181"/>
      <c r="D199" s="173" t="s">
        <v>136</v>
      </c>
      <c r="E199" s="182" t="s">
        <v>3</v>
      </c>
      <c r="F199" s="183" t="s">
        <v>250</v>
      </c>
      <c r="H199" s="184" t="s">
        <v>3</v>
      </c>
      <c r="I199" s="185"/>
      <c r="L199" s="181"/>
      <c r="M199" s="186"/>
      <c r="N199" s="187"/>
      <c r="O199" s="187"/>
      <c r="P199" s="187"/>
      <c r="Q199" s="187"/>
      <c r="R199" s="187"/>
      <c r="S199" s="187"/>
      <c r="T199" s="188"/>
      <c r="AT199" s="184" t="s">
        <v>136</v>
      </c>
      <c r="AU199" s="184" t="s">
        <v>74</v>
      </c>
      <c r="AV199" s="12" t="s">
        <v>71</v>
      </c>
      <c r="AW199" s="12" t="s">
        <v>31</v>
      </c>
      <c r="AX199" s="12" t="s">
        <v>67</v>
      </c>
      <c r="AY199" s="184" t="s">
        <v>126</v>
      </c>
    </row>
    <row r="200" spans="2:65" s="11" customFormat="1" x14ac:dyDescent="0.3">
      <c r="B200" s="172"/>
      <c r="D200" s="173" t="s">
        <v>136</v>
      </c>
      <c r="E200" s="174" t="s">
        <v>3</v>
      </c>
      <c r="F200" s="175" t="s">
        <v>251</v>
      </c>
      <c r="H200" s="176">
        <v>26.17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136</v>
      </c>
      <c r="AU200" s="174" t="s">
        <v>74</v>
      </c>
      <c r="AV200" s="11" t="s">
        <v>74</v>
      </c>
      <c r="AW200" s="11" t="s">
        <v>31</v>
      </c>
      <c r="AX200" s="11" t="s">
        <v>67</v>
      </c>
      <c r="AY200" s="174" t="s">
        <v>126</v>
      </c>
    </row>
    <row r="201" spans="2:65" s="12" customFormat="1" x14ac:dyDescent="0.3">
      <c r="B201" s="181"/>
      <c r="D201" s="173" t="s">
        <v>136</v>
      </c>
      <c r="E201" s="182" t="s">
        <v>3</v>
      </c>
      <c r="F201" s="183" t="s">
        <v>252</v>
      </c>
      <c r="H201" s="184" t="s">
        <v>3</v>
      </c>
      <c r="I201" s="185"/>
      <c r="L201" s="181"/>
      <c r="M201" s="186"/>
      <c r="N201" s="187"/>
      <c r="O201" s="187"/>
      <c r="P201" s="187"/>
      <c r="Q201" s="187"/>
      <c r="R201" s="187"/>
      <c r="S201" s="187"/>
      <c r="T201" s="188"/>
      <c r="AT201" s="184" t="s">
        <v>136</v>
      </c>
      <c r="AU201" s="184" t="s">
        <v>74</v>
      </c>
      <c r="AV201" s="12" t="s">
        <v>71</v>
      </c>
      <c r="AW201" s="12" t="s">
        <v>31</v>
      </c>
      <c r="AX201" s="12" t="s">
        <v>67</v>
      </c>
      <c r="AY201" s="184" t="s">
        <v>126</v>
      </c>
    </row>
    <row r="202" spans="2:65" s="13" customFormat="1" x14ac:dyDescent="0.3">
      <c r="B202" s="189"/>
      <c r="D202" s="190" t="s">
        <v>136</v>
      </c>
      <c r="E202" s="191" t="s">
        <v>3</v>
      </c>
      <c r="F202" s="192" t="s">
        <v>139</v>
      </c>
      <c r="H202" s="193">
        <v>72.048000000000002</v>
      </c>
      <c r="I202" s="194"/>
      <c r="L202" s="189"/>
      <c r="M202" s="195"/>
      <c r="N202" s="196"/>
      <c r="O202" s="196"/>
      <c r="P202" s="196"/>
      <c r="Q202" s="196"/>
      <c r="R202" s="196"/>
      <c r="S202" s="196"/>
      <c r="T202" s="197"/>
      <c r="AT202" s="198" t="s">
        <v>136</v>
      </c>
      <c r="AU202" s="198" t="s">
        <v>74</v>
      </c>
      <c r="AV202" s="13" t="s">
        <v>134</v>
      </c>
      <c r="AW202" s="13" t="s">
        <v>31</v>
      </c>
      <c r="AX202" s="13" t="s">
        <v>71</v>
      </c>
      <c r="AY202" s="198" t="s">
        <v>126</v>
      </c>
    </row>
    <row r="203" spans="2:65" s="1" customFormat="1" ht="31.5" customHeight="1" x14ac:dyDescent="0.3">
      <c r="B203" s="159"/>
      <c r="C203" s="160" t="s">
        <v>253</v>
      </c>
      <c r="D203" s="160" t="s">
        <v>129</v>
      </c>
      <c r="E203" s="161" t="s">
        <v>254</v>
      </c>
      <c r="F203" s="162" t="s">
        <v>255</v>
      </c>
      <c r="G203" s="163" t="s">
        <v>132</v>
      </c>
      <c r="H203" s="164">
        <v>3.5619999999999998</v>
      </c>
      <c r="I203" s="165"/>
      <c r="J203" s="166">
        <f>ROUND(I203*H203,2)</f>
        <v>0</v>
      </c>
      <c r="K203" s="162" t="s">
        <v>133</v>
      </c>
      <c r="L203" s="35"/>
      <c r="M203" s="167" t="s">
        <v>3</v>
      </c>
      <c r="N203" s="168" t="s">
        <v>38</v>
      </c>
      <c r="O203" s="36"/>
      <c r="P203" s="169">
        <f>O203*H203</f>
        <v>0</v>
      </c>
      <c r="Q203" s="169">
        <v>2.2563399999999998</v>
      </c>
      <c r="R203" s="169">
        <f>Q203*H203</f>
        <v>8.0370830799999986</v>
      </c>
      <c r="S203" s="169">
        <v>0</v>
      </c>
      <c r="T203" s="170">
        <f>S203*H203</f>
        <v>0</v>
      </c>
      <c r="AR203" s="18" t="s">
        <v>134</v>
      </c>
      <c r="AT203" s="18" t="s">
        <v>129</v>
      </c>
      <c r="AU203" s="18" t="s">
        <v>74</v>
      </c>
      <c r="AY203" s="18" t="s">
        <v>126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8" t="s">
        <v>71</v>
      </c>
      <c r="BK203" s="171">
        <f>ROUND(I203*H203,2)</f>
        <v>0</v>
      </c>
      <c r="BL203" s="18" t="s">
        <v>134</v>
      </c>
      <c r="BM203" s="18" t="s">
        <v>256</v>
      </c>
    </row>
    <row r="204" spans="2:65" s="11" customFormat="1" x14ac:dyDescent="0.3">
      <c r="B204" s="172"/>
      <c r="D204" s="173" t="s">
        <v>136</v>
      </c>
      <c r="E204" s="174" t="s">
        <v>3</v>
      </c>
      <c r="F204" s="175" t="s">
        <v>257</v>
      </c>
      <c r="H204" s="176">
        <v>4.968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136</v>
      </c>
      <c r="AU204" s="174" t="s">
        <v>74</v>
      </c>
      <c r="AV204" s="11" t="s">
        <v>74</v>
      </c>
      <c r="AW204" s="11" t="s">
        <v>31</v>
      </c>
      <c r="AX204" s="11" t="s">
        <v>67</v>
      </c>
      <c r="AY204" s="174" t="s">
        <v>126</v>
      </c>
    </row>
    <row r="205" spans="2:65" s="12" customFormat="1" x14ac:dyDescent="0.3">
      <c r="B205" s="181"/>
      <c r="D205" s="173" t="s">
        <v>136</v>
      </c>
      <c r="E205" s="182" t="s">
        <v>3</v>
      </c>
      <c r="F205" s="183" t="s">
        <v>258</v>
      </c>
      <c r="H205" s="184" t="s">
        <v>3</v>
      </c>
      <c r="I205" s="185"/>
      <c r="L205" s="181"/>
      <c r="M205" s="186"/>
      <c r="N205" s="187"/>
      <c r="O205" s="187"/>
      <c r="P205" s="187"/>
      <c r="Q205" s="187"/>
      <c r="R205" s="187"/>
      <c r="S205" s="187"/>
      <c r="T205" s="188"/>
      <c r="AT205" s="184" t="s">
        <v>136</v>
      </c>
      <c r="AU205" s="184" t="s">
        <v>74</v>
      </c>
      <c r="AV205" s="12" t="s">
        <v>71</v>
      </c>
      <c r="AW205" s="12" t="s">
        <v>31</v>
      </c>
      <c r="AX205" s="12" t="s">
        <v>67</v>
      </c>
      <c r="AY205" s="184" t="s">
        <v>126</v>
      </c>
    </row>
    <row r="206" spans="2:65" s="11" customFormat="1" x14ac:dyDescent="0.3">
      <c r="B206" s="172"/>
      <c r="D206" s="173" t="s">
        <v>136</v>
      </c>
      <c r="E206" s="174" t="s">
        <v>3</v>
      </c>
      <c r="F206" s="175" t="s">
        <v>259</v>
      </c>
      <c r="H206" s="176">
        <v>-2.383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136</v>
      </c>
      <c r="AU206" s="174" t="s">
        <v>74</v>
      </c>
      <c r="AV206" s="11" t="s">
        <v>74</v>
      </c>
      <c r="AW206" s="11" t="s">
        <v>31</v>
      </c>
      <c r="AX206" s="11" t="s">
        <v>67</v>
      </c>
      <c r="AY206" s="174" t="s">
        <v>126</v>
      </c>
    </row>
    <row r="207" spans="2:65" s="12" customFormat="1" x14ac:dyDescent="0.3">
      <c r="B207" s="181"/>
      <c r="D207" s="173" t="s">
        <v>136</v>
      </c>
      <c r="E207" s="182" t="s">
        <v>3</v>
      </c>
      <c r="F207" s="183" t="s">
        <v>260</v>
      </c>
      <c r="H207" s="184" t="s">
        <v>3</v>
      </c>
      <c r="I207" s="185"/>
      <c r="L207" s="181"/>
      <c r="M207" s="186"/>
      <c r="N207" s="187"/>
      <c r="O207" s="187"/>
      <c r="P207" s="187"/>
      <c r="Q207" s="187"/>
      <c r="R207" s="187"/>
      <c r="S207" s="187"/>
      <c r="T207" s="188"/>
      <c r="AT207" s="184" t="s">
        <v>136</v>
      </c>
      <c r="AU207" s="184" t="s">
        <v>74</v>
      </c>
      <c r="AV207" s="12" t="s">
        <v>71</v>
      </c>
      <c r="AW207" s="12" t="s">
        <v>31</v>
      </c>
      <c r="AX207" s="12" t="s">
        <v>67</v>
      </c>
      <c r="AY207" s="184" t="s">
        <v>126</v>
      </c>
    </row>
    <row r="208" spans="2:65" s="11" customFormat="1" x14ac:dyDescent="0.3">
      <c r="B208" s="172"/>
      <c r="D208" s="173" t="s">
        <v>136</v>
      </c>
      <c r="E208" s="174" t="s">
        <v>3</v>
      </c>
      <c r="F208" s="175" t="s">
        <v>261</v>
      </c>
      <c r="H208" s="176">
        <v>0.71499999999999997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136</v>
      </c>
      <c r="AU208" s="174" t="s">
        <v>74</v>
      </c>
      <c r="AV208" s="11" t="s">
        <v>74</v>
      </c>
      <c r="AW208" s="11" t="s">
        <v>31</v>
      </c>
      <c r="AX208" s="11" t="s">
        <v>67</v>
      </c>
      <c r="AY208" s="174" t="s">
        <v>126</v>
      </c>
    </row>
    <row r="209" spans="2:65" s="12" customFormat="1" x14ac:dyDescent="0.3">
      <c r="B209" s="181"/>
      <c r="D209" s="173" t="s">
        <v>136</v>
      </c>
      <c r="E209" s="182" t="s">
        <v>3</v>
      </c>
      <c r="F209" s="183" t="s">
        <v>262</v>
      </c>
      <c r="H209" s="184" t="s">
        <v>3</v>
      </c>
      <c r="I209" s="185"/>
      <c r="L209" s="181"/>
      <c r="M209" s="186"/>
      <c r="N209" s="187"/>
      <c r="O209" s="187"/>
      <c r="P209" s="187"/>
      <c r="Q209" s="187"/>
      <c r="R209" s="187"/>
      <c r="S209" s="187"/>
      <c r="T209" s="188"/>
      <c r="AT209" s="184" t="s">
        <v>136</v>
      </c>
      <c r="AU209" s="184" t="s">
        <v>74</v>
      </c>
      <c r="AV209" s="12" t="s">
        <v>71</v>
      </c>
      <c r="AW209" s="12" t="s">
        <v>31</v>
      </c>
      <c r="AX209" s="12" t="s">
        <v>67</v>
      </c>
      <c r="AY209" s="184" t="s">
        <v>126</v>
      </c>
    </row>
    <row r="210" spans="2:65" s="11" customFormat="1" x14ac:dyDescent="0.3">
      <c r="B210" s="172"/>
      <c r="D210" s="173" t="s">
        <v>136</v>
      </c>
      <c r="E210" s="174" t="s">
        <v>3</v>
      </c>
      <c r="F210" s="175" t="s">
        <v>263</v>
      </c>
      <c r="H210" s="176">
        <v>8.5000000000000006E-2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136</v>
      </c>
      <c r="AU210" s="174" t="s">
        <v>74</v>
      </c>
      <c r="AV210" s="11" t="s">
        <v>74</v>
      </c>
      <c r="AW210" s="11" t="s">
        <v>31</v>
      </c>
      <c r="AX210" s="11" t="s">
        <v>67</v>
      </c>
      <c r="AY210" s="174" t="s">
        <v>126</v>
      </c>
    </row>
    <row r="211" spans="2:65" s="12" customFormat="1" x14ac:dyDescent="0.3">
      <c r="B211" s="181"/>
      <c r="D211" s="173" t="s">
        <v>136</v>
      </c>
      <c r="E211" s="182" t="s">
        <v>3</v>
      </c>
      <c r="F211" s="183" t="s">
        <v>264</v>
      </c>
      <c r="H211" s="184" t="s">
        <v>3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4" t="s">
        <v>136</v>
      </c>
      <c r="AU211" s="184" t="s">
        <v>74</v>
      </c>
      <c r="AV211" s="12" t="s">
        <v>71</v>
      </c>
      <c r="AW211" s="12" t="s">
        <v>31</v>
      </c>
      <c r="AX211" s="12" t="s">
        <v>67</v>
      </c>
      <c r="AY211" s="184" t="s">
        <v>126</v>
      </c>
    </row>
    <row r="212" spans="2:65" s="14" customFormat="1" x14ac:dyDescent="0.3">
      <c r="B212" s="202"/>
      <c r="D212" s="173" t="s">
        <v>136</v>
      </c>
      <c r="E212" s="203" t="s">
        <v>3</v>
      </c>
      <c r="F212" s="204" t="s">
        <v>212</v>
      </c>
      <c r="H212" s="205">
        <v>3.3849999999999998</v>
      </c>
      <c r="I212" s="206"/>
      <c r="L212" s="202"/>
      <c r="M212" s="207"/>
      <c r="N212" s="208"/>
      <c r="O212" s="208"/>
      <c r="P212" s="208"/>
      <c r="Q212" s="208"/>
      <c r="R212" s="208"/>
      <c r="S212" s="208"/>
      <c r="T212" s="209"/>
      <c r="AT212" s="203" t="s">
        <v>136</v>
      </c>
      <c r="AU212" s="203" t="s">
        <v>74</v>
      </c>
      <c r="AV212" s="14" t="s">
        <v>127</v>
      </c>
      <c r="AW212" s="14" t="s">
        <v>31</v>
      </c>
      <c r="AX212" s="14" t="s">
        <v>67</v>
      </c>
      <c r="AY212" s="203" t="s">
        <v>126</v>
      </c>
    </row>
    <row r="213" spans="2:65" s="11" customFormat="1" x14ac:dyDescent="0.3">
      <c r="B213" s="172"/>
      <c r="D213" s="173" t="s">
        <v>136</v>
      </c>
      <c r="E213" s="174" t="s">
        <v>3</v>
      </c>
      <c r="F213" s="175" t="s">
        <v>265</v>
      </c>
      <c r="H213" s="176">
        <v>0.17699999999999999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136</v>
      </c>
      <c r="AU213" s="174" t="s">
        <v>74</v>
      </c>
      <c r="AV213" s="11" t="s">
        <v>74</v>
      </c>
      <c r="AW213" s="11" t="s">
        <v>31</v>
      </c>
      <c r="AX213" s="11" t="s">
        <v>67</v>
      </c>
      <c r="AY213" s="174" t="s">
        <v>126</v>
      </c>
    </row>
    <row r="214" spans="2:65" s="12" customFormat="1" x14ac:dyDescent="0.3">
      <c r="B214" s="181"/>
      <c r="D214" s="173" t="s">
        <v>136</v>
      </c>
      <c r="E214" s="182" t="s">
        <v>3</v>
      </c>
      <c r="F214" s="183" t="s">
        <v>266</v>
      </c>
      <c r="H214" s="184" t="s">
        <v>3</v>
      </c>
      <c r="I214" s="185"/>
      <c r="L214" s="181"/>
      <c r="M214" s="186"/>
      <c r="N214" s="187"/>
      <c r="O214" s="187"/>
      <c r="P214" s="187"/>
      <c r="Q214" s="187"/>
      <c r="R214" s="187"/>
      <c r="S214" s="187"/>
      <c r="T214" s="188"/>
      <c r="AT214" s="184" t="s">
        <v>136</v>
      </c>
      <c r="AU214" s="184" t="s">
        <v>74</v>
      </c>
      <c r="AV214" s="12" t="s">
        <v>71</v>
      </c>
      <c r="AW214" s="12" t="s">
        <v>31</v>
      </c>
      <c r="AX214" s="12" t="s">
        <v>67</v>
      </c>
      <c r="AY214" s="184" t="s">
        <v>126</v>
      </c>
    </row>
    <row r="215" spans="2:65" s="13" customFormat="1" x14ac:dyDescent="0.3">
      <c r="B215" s="189"/>
      <c r="D215" s="190" t="s">
        <v>136</v>
      </c>
      <c r="E215" s="191" t="s">
        <v>3</v>
      </c>
      <c r="F215" s="192" t="s">
        <v>139</v>
      </c>
      <c r="H215" s="193">
        <v>3.5619999999999998</v>
      </c>
      <c r="I215" s="194"/>
      <c r="L215" s="189"/>
      <c r="M215" s="195"/>
      <c r="N215" s="196"/>
      <c r="O215" s="196"/>
      <c r="P215" s="196"/>
      <c r="Q215" s="196"/>
      <c r="R215" s="196"/>
      <c r="S215" s="196"/>
      <c r="T215" s="197"/>
      <c r="AT215" s="198" t="s">
        <v>136</v>
      </c>
      <c r="AU215" s="198" t="s">
        <v>74</v>
      </c>
      <c r="AV215" s="13" t="s">
        <v>134</v>
      </c>
      <c r="AW215" s="13" t="s">
        <v>31</v>
      </c>
      <c r="AX215" s="13" t="s">
        <v>71</v>
      </c>
      <c r="AY215" s="198" t="s">
        <v>126</v>
      </c>
    </row>
    <row r="216" spans="2:65" s="1" customFormat="1" ht="31.5" customHeight="1" x14ac:dyDescent="0.3">
      <c r="B216" s="159"/>
      <c r="C216" s="160" t="s">
        <v>267</v>
      </c>
      <c r="D216" s="160" t="s">
        <v>129</v>
      </c>
      <c r="E216" s="161" t="s">
        <v>268</v>
      </c>
      <c r="F216" s="162" t="s">
        <v>269</v>
      </c>
      <c r="G216" s="163" t="s">
        <v>132</v>
      </c>
      <c r="H216" s="164">
        <v>0.71499999999999997</v>
      </c>
      <c r="I216" s="165"/>
      <c r="J216" s="166">
        <f>ROUND(I216*H216,2)</f>
        <v>0</v>
      </c>
      <c r="K216" s="162" t="s">
        <v>133</v>
      </c>
      <c r="L216" s="35"/>
      <c r="M216" s="167" t="s">
        <v>3</v>
      </c>
      <c r="N216" s="168" t="s">
        <v>38</v>
      </c>
      <c r="O216" s="36"/>
      <c r="P216" s="169">
        <f>O216*H216</f>
        <v>0</v>
      </c>
      <c r="Q216" s="169">
        <v>0</v>
      </c>
      <c r="R216" s="169">
        <f>Q216*H216</f>
        <v>0</v>
      </c>
      <c r="S216" s="169">
        <v>0</v>
      </c>
      <c r="T216" s="170">
        <f>S216*H216</f>
        <v>0</v>
      </c>
      <c r="AR216" s="18" t="s">
        <v>134</v>
      </c>
      <c r="AT216" s="18" t="s">
        <v>129</v>
      </c>
      <c r="AU216" s="18" t="s">
        <v>74</v>
      </c>
      <c r="AY216" s="18" t="s">
        <v>126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8" t="s">
        <v>71</v>
      </c>
      <c r="BK216" s="171">
        <f>ROUND(I216*H216,2)</f>
        <v>0</v>
      </c>
      <c r="BL216" s="18" t="s">
        <v>134</v>
      </c>
      <c r="BM216" s="18" t="s">
        <v>270</v>
      </c>
    </row>
    <row r="217" spans="2:65" s="11" customFormat="1" x14ac:dyDescent="0.3">
      <c r="B217" s="172"/>
      <c r="D217" s="173" t="s">
        <v>136</v>
      </c>
      <c r="E217" s="174" t="s">
        <v>3</v>
      </c>
      <c r="F217" s="175" t="s">
        <v>271</v>
      </c>
      <c r="H217" s="176">
        <v>0.71499999999999997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136</v>
      </c>
      <c r="AU217" s="174" t="s">
        <v>74</v>
      </c>
      <c r="AV217" s="11" t="s">
        <v>74</v>
      </c>
      <c r="AW217" s="11" t="s">
        <v>31</v>
      </c>
      <c r="AX217" s="11" t="s">
        <v>67</v>
      </c>
      <c r="AY217" s="174" t="s">
        <v>126</v>
      </c>
    </row>
    <row r="218" spans="2:65" s="12" customFormat="1" x14ac:dyDescent="0.3">
      <c r="B218" s="181"/>
      <c r="D218" s="173" t="s">
        <v>136</v>
      </c>
      <c r="E218" s="182" t="s">
        <v>3</v>
      </c>
      <c r="F218" s="183" t="s">
        <v>272</v>
      </c>
      <c r="H218" s="184" t="s">
        <v>3</v>
      </c>
      <c r="I218" s="185"/>
      <c r="L218" s="181"/>
      <c r="M218" s="186"/>
      <c r="N218" s="187"/>
      <c r="O218" s="187"/>
      <c r="P218" s="187"/>
      <c r="Q218" s="187"/>
      <c r="R218" s="187"/>
      <c r="S218" s="187"/>
      <c r="T218" s="188"/>
      <c r="AT218" s="184" t="s">
        <v>136</v>
      </c>
      <c r="AU218" s="184" t="s">
        <v>74</v>
      </c>
      <c r="AV218" s="12" t="s">
        <v>71</v>
      </c>
      <c r="AW218" s="12" t="s">
        <v>31</v>
      </c>
      <c r="AX218" s="12" t="s">
        <v>67</v>
      </c>
      <c r="AY218" s="184" t="s">
        <v>126</v>
      </c>
    </row>
    <row r="219" spans="2:65" s="13" customFormat="1" x14ac:dyDescent="0.3">
      <c r="B219" s="189"/>
      <c r="D219" s="190" t="s">
        <v>136</v>
      </c>
      <c r="E219" s="191" t="s">
        <v>3</v>
      </c>
      <c r="F219" s="192" t="s">
        <v>139</v>
      </c>
      <c r="H219" s="193">
        <v>0.71499999999999997</v>
      </c>
      <c r="I219" s="194"/>
      <c r="L219" s="189"/>
      <c r="M219" s="195"/>
      <c r="N219" s="196"/>
      <c r="O219" s="196"/>
      <c r="P219" s="196"/>
      <c r="Q219" s="196"/>
      <c r="R219" s="196"/>
      <c r="S219" s="196"/>
      <c r="T219" s="197"/>
      <c r="AT219" s="198" t="s">
        <v>136</v>
      </c>
      <c r="AU219" s="198" t="s">
        <v>74</v>
      </c>
      <c r="AV219" s="13" t="s">
        <v>134</v>
      </c>
      <c r="AW219" s="13" t="s">
        <v>31</v>
      </c>
      <c r="AX219" s="13" t="s">
        <v>71</v>
      </c>
      <c r="AY219" s="198" t="s">
        <v>126</v>
      </c>
    </row>
    <row r="220" spans="2:65" s="1" customFormat="1" ht="31.5" customHeight="1" x14ac:dyDescent="0.3">
      <c r="B220" s="159"/>
      <c r="C220" s="160" t="s">
        <v>273</v>
      </c>
      <c r="D220" s="160" t="s">
        <v>129</v>
      </c>
      <c r="E220" s="161" t="s">
        <v>274</v>
      </c>
      <c r="F220" s="162" t="s">
        <v>275</v>
      </c>
      <c r="G220" s="163" t="s">
        <v>132</v>
      </c>
      <c r="H220" s="164">
        <v>2.847</v>
      </c>
      <c r="I220" s="165"/>
      <c r="J220" s="166">
        <f>ROUND(I220*H220,2)</f>
        <v>0</v>
      </c>
      <c r="K220" s="162" t="s">
        <v>133</v>
      </c>
      <c r="L220" s="35"/>
      <c r="M220" s="167" t="s">
        <v>3</v>
      </c>
      <c r="N220" s="168" t="s">
        <v>38</v>
      </c>
      <c r="O220" s="36"/>
      <c r="P220" s="169">
        <f>O220*H220</f>
        <v>0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AR220" s="18" t="s">
        <v>134</v>
      </c>
      <c r="AT220" s="18" t="s">
        <v>129</v>
      </c>
      <c r="AU220" s="18" t="s">
        <v>74</v>
      </c>
      <c r="AY220" s="18" t="s">
        <v>126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8" t="s">
        <v>71</v>
      </c>
      <c r="BK220" s="171">
        <f>ROUND(I220*H220,2)</f>
        <v>0</v>
      </c>
      <c r="BL220" s="18" t="s">
        <v>134</v>
      </c>
      <c r="BM220" s="18" t="s">
        <v>276</v>
      </c>
    </row>
    <row r="221" spans="2:65" s="11" customFormat="1" x14ac:dyDescent="0.3">
      <c r="B221" s="172"/>
      <c r="D221" s="173" t="s">
        <v>136</v>
      </c>
      <c r="E221" s="174" t="s">
        <v>3</v>
      </c>
      <c r="F221" s="175" t="s">
        <v>277</v>
      </c>
      <c r="H221" s="176">
        <v>2.847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136</v>
      </c>
      <c r="AU221" s="174" t="s">
        <v>74</v>
      </c>
      <c r="AV221" s="11" t="s">
        <v>74</v>
      </c>
      <c r="AW221" s="11" t="s">
        <v>31</v>
      </c>
      <c r="AX221" s="11" t="s">
        <v>67</v>
      </c>
      <c r="AY221" s="174" t="s">
        <v>126</v>
      </c>
    </row>
    <row r="222" spans="2:65" s="12" customFormat="1" x14ac:dyDescent="0.3">
      <c r="B222" s="181"/>
      <c r="D222" s="173" t="s">
        <v>136</v>
      </c>
      <c r="E222" s="182" t="s">
        <v>3</v>
      </c>
      <c r="F222" s="183" t="s">
        <v>278</v>
      </c>
      <c r="H222" s="184" t="s">
        <v>3</v>
      </c>
      <c r="I222" s="185"/>
      <c r="L222" s="181"/>
      <c r="M222" s="186"/>
      <c r="N222" s="187"/>
      <c r="O222" s="187"/>
      <c r="P222" s="187"/>
      <c r="Q222" s="187"/>
      <c r="R222" s="187"/>
      <c r="S222" s="187"/>
      <c r="T222" s="188"/>
      <c r="AT222" s="184" t="s">
        <v>136</v>
      </c>
      <c r="AU222" s="184" t="s">
        <v>74</v>
      </c>
      <c r="AV222" s="12" t="s">
        <v>71</v>
      </c>
      <c r="AW222" s="12" t="s">
        <v>31</v>
      </c>
      <c r="AX222" s="12" t="s">
        <v>67</v>
      </c>
      <c r="AY222" s="184" t="s">
        <v>126</v>
      </c>
    </row>
    <row r="223" spans="2:65" s="13" customFormat="1" x14ac:dyDescent="0.3">
      <c r="B223" s="189"/>
      <c r="D223" s="190" t="s">
        <v>136</v>
      </c>
      <c r="E223" s="191" t="s">
        <v>3</v>
      </c>
      <c r="F223" s="192" t="s">
        <v>139</v>
      </c>
      <c r="H223" s="193">
        <v>2.847</v>
      </c>
      <c r="I223" s="194"/>
      <c r="L223" s="189"/>
      <c r="M223" s="195"/>
      <c r="N223" s="196"/>
      <c r="O223" s="196"/>
      <c r="P223" s="196"/>
      <c r="Q223" s="196"/>
      <c r="R223" s="196"/>
      <c r="S223" s="196"/>
      <c r="T223" s="197"/>
      <c r="AT223" s="198" t="s">
        <v>136</v>
      </c>
      <c r="AU223" s="198" t="s">
        <v>74</v>
      </c>
      <c r="AV223" s="13" t="s">
        <v>134</v>
      </c>
      <c r="AW223" s="13" t="s">
        <v>31</v>
      </c>
      <c r="AX223" s="13" t="s">
        <v>71</v>
      </c>
      <c r="AY223" s="198" t="s">
        <v>126</v>
      </c>
    </row>
    <row r="224" spans="2:65" s="1" customFormat="1" ht="22.5" customHeight="1" x14ac:dyDescent="0.3">
      <c r="B224" s="159"/>
      <c r="C224" s="160" t="s">
        <v>279</v>
      </c>
      <c r="D224" s="160" t="s">
        <v>129</v>
      </c>
      <c r="E224" s="161" t="s">
        <v>280</v>
      </c>
      <c r="F224" s="162" t="s">
        <v>281</v>
      </c>
      <c r="G224" s="163" t="s">
        <v>142</v>
      </c>
      <c r="H224" s="164">
        <v>0.19600000000000001</v>
      </c>
      <c r="I224" s="165"/>
      <c r="J224" s="166">
        <f>ROUND(I224*H224,2)</f>
        <v>0</v>
      </c>
      <c r="K224" s="162" t="s">
        <v>133</v>
      </c>
      <c r="L224" s="35"/>
      <c r="M224" s="167" t="s">
        <v>3</v>
      </c>
      <c r="N224" s="168" t="s">
        <v>38</v>
      </c>
      <c r="O224" s="36"/>
      <c r="P224" s="169">
        <f>O224*H224</f>
        <v>0</v>
      </c>
      <c r="Q224" s="169">
        <v>1.0530600000000001</v>
      </c>
      <c r="R224" s="169">
        <f>Q224*H224</f>
        <v>0.20639976000000002</v>
      </c>
      <c r="S224" s="169">
        <v>0</v>
      </c>
      <c r="T224" s="170">
        <f>S224*H224</f>
        <v>0</v>
      </c>
      <c r="AR224" s="18" t="s">
        <v>134</v>
      </c>
      <c r="AT224" s="18" t="s">
        <v>129</v>
      </c>
      <c r="AU224" s="18" t="s">
        <v>74</v>
      </c>
      <c r="AY224" s="18" t="s">
        <v>126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8" t="s">
        <v>71</v>
      </c>
      <c r="BK224" s="171">
        <f>ROUND(I224*H224,2)</f>
        <v>0</v>
      </c>
      <c r="BL224" s="18" t="s">
        <v>134</v>
      </c>
      <c r="BM224" s="18" t="s">
        <v>282</v>
      </c>
    </row>
    <row r="225" spans="2:65" s="11" customFormat="1" x14ac:dyDescent="0.3">
      <c r="B225" s="172"/>
      <c r="D225" s="173" t="s">
        <v>136</v>
      </c>
      <c r="E225" s="174" t="s">
        <v>3</v>
      </c>
      <c r="F225" s="175" t="s">
        <v>283</v>
      </c>
      <c r="H225" s="176">
        <v>0.19600000000000001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136</v>
      </c>
      <c r="AU225" s="174" t="s">
        <v>74</v>
      </c>
      <c r="AV225" s="11" t="s">
        <v>74</v>
      </c>
      <c r="AW225" s="11" t="s">
        <v>31</v>
      </c>
      <c r="AX225" s="11" t="s">
        <v>67</v>
      </c>
      <c r="AY225" s="174" t="s">
        <v>126</v>
      </c>
    </row>
    <row r="226" spans="2:65" s="12" customFormat="1" ht="27" x14ac:dyDescent="0.3">
      <c r="B226" s="181"/>
      <c r="D226" s="173" t="s">
        <v>136</v>
      </c>
      <c r="E226" s="182" t="s">
        <v>3</v>
      </c>
      <c r="F226" s="183" t="s">
        <v>284</v>
      </c>
      <c r="H226" s="184" t="s">
        <v>3</v>
      </c>
      <c r="I226" s="185"/>
      <c r="L226" s="181"/>
      <c r="M226" s="186"/>
      <c r="N226" s="187"/>
      <c r="O226" s="187"/>
      <c r="P226" s="187"/>
      <c r="Q226" s="187"/>
      <c r="R226" s="187"/>
      <c r="S226" s="187"/>
      <c r="T226" s="188"/>
      <c r="AT226" s="184" t="s">
        <v>136</v>
      </c>
      <c r="AU226" s="184" t="s">
        <v>74</v>
      </c>
      <c r="AV226" s="12" t="s">
        <v>71</v>
      </c>
      <c r="AW226" s="12" t="s">
        <v>31</v>
      </c>
      <c r="AX226" s="12" t="s">
        <v>67</v>
      </c>
      <c r="AY226" s="184" t="s">
        <v>126</v>
      </c>
    </row>
    <row r="227" spans="2:65" s="13" customFormat="1" x14ac:dyDescent="0.3">
      <c r="B227" s="189"/>
      <c r="D227" s="190" t="s">
        <v>136</v>
      </c>
      <c r="E227" s="191" t="s">
        <v>3</v>
      </c>
      <c r="F227" s="192" t="s">
        <v>139</v>
      </c>
      <c r="H227" s="193">
        <v>0.19600000000000001</v>
      </c>
      <c r="I227" s="194"/>
      <c r="L227" s="189"/>
      <c r="M227" s="195"/>
      <c r="N227" s="196"/>
      <c r="O227" s="196"/>
      <c r="P227" s="196"/>
      <c r="Q227" s="196"/>
      <c r="R227" s="196"/>
      <c r="S227" s="196"/>
      <c r="T227" s="197"/>
      <c r="AT227" s="198" t="s">
        <v>136</v>
      </c>
      <c r="AU227" s="198" t="s">
        <v>74</v>
      </c>
      <c r="AV227" s="13" t="s">
        <v>134</v>
      </c>
      <c r="AW227" s="13" t="s">
        <v>31</v>
      </c>
      <c r="AX227" s="13" t="s">
        <v>71</v>
      </c>
      <c r="AY227" s="198" t="s">
        <v>126</v>
      </c>
    </row>
    <row r="228" spans="2:65" s="1" customFormat="1" ht="22.5" customHeight="1" x14ac:dyDescent="0.3">
      <c r="B228" s="159"/>
      <c r="C228" s="160" t="s">
        <v>285</v>
      </c>
      <c r="D228" s="160" t="s">
        <v>129</v>
      </c>
      <c r="E228" s="161" t="s">
        <v>286</v>
      </c>
      <c r="F228" s="162" t="s">
        <v>287</v>
      </c>
      <c r="G228" s="163" t="s">
        <v>161</v>
      </c>
      <c r="H228" s="164">
        <v>48.237000000000002</v>
      </c>
      <c r="I228" s="165"/>
      <c r="J228" s="166">
        <f>ROUND(I228*H228,2)</f>
        <v>0</v>
      </c>
      <c r="K228" s="162" t="s">
        <v>133</v>
      </c>
      <c r="L228" s="35"/>
      <c r="M228" s="167" t="s">
        <v>3</v>
      </c>
      <c r="N228" s="168" t="s">
        <v>38</v>
      </c>
      <c r="O228" s="36"/>
      <c r="P228" s="169">
        <f>O228*H228</f>
        <v>0</v>
      </c>
      <c r="Q228" s="169">
        <v>1.2E-4</v>
      </c>
      <c r="R228" s="169">
        <f>Q228*H228</f>
        <v>5.7884400000000006E-3</v>
      </c>
      <c r="S228" s="169">
        <v>0</v>
      </c>
      <c r="T228" s="170">
        <f>S228*H228</f>
        <v>0</v>
      </c>
      <c r="AR228" s="18" t="s">
        <v>134</v>
      </c>
      <c r="AT228" s="18" t="s">
        <v>129</v>
      </c>
      <c r="AU228" s="18" t="s">
        <v>74</v>
      </c>
      <c r="AY228" s="18" t="s">
        <v>126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8" t="s">
        <v>71</v>
      </c>
      <c r="BK228" s="171">
        <f>ROUND(I228*H228,2)</f>
        <v>0</v>
      </c>
      <c r="BL228" s="18" t="s">
        <v>134</v>
      </c>
      <c r="BM228" s="18" t="s">
        <v>288</v>
      </c>
    </row>
    <row r="229" spans="2:65" s="11" customFormat="1" x14ac:dyDescent="0.3">
      <c r="B229" s="172"/>
      <c r="D229" s="173" t="s">
        <v>136</v>
      </c>
      <c r="E229" s="174" t="s">
        <v>3</v>
      </c>
      <c r="F229" s="175" t="s">
        <v>289</v>
      </c>
      <c r="H229" s="176">
        <v>48.237000000000002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136</v>
      </c>
      <c r="AU229" s="174" t="s">
        <v>74</v>
      </c>
      <c r="AV229" s="11" t="s">
        <v>74</v>
      </c>
      <c r="AW229" s="11" t="s">
        <v>31</v>
      </c>
      <c r="AX229" s="11" t="s">
        <v>67</v>
      </c>
      <c r="AY229" s="174" t="s">
        <v>126</v>
      </c>
    </row>
    <row r="230" spans="2:65" s="12" customFormat="1" x14ac:dyDescent="0.3">
      <c r="B230" s="181"/>
      <c r="D230" s="173" t="s">
        <v>136</v>
      </c>
      <c r="E230" s="182" t="s">
        <v>3</v>
      </c>
      <c r="F230" s="183" t="s">
        <v>290</v>
      </c>
      <c r="H230" s="184" t="s">
        <v>3</v>
      </c>
      <c r="I230" s="185"/>
      <c r="L230" s="181"/>
      <c r="M230" s="186"/>
      <c r="N230" s="187"/>
      <c r="O230" s="187"/>
      <c r="P230" s="187"/>
      <c r="Q230" s="187"/>
      <c r="R230" s="187"/>
      <c r="S230" s="187"/>
      <c r="T230" s="188"/>
      <c r="AT230" s="184" t="s">
        <v>136</v>
      </c>
      <c r="AU230" s="184" t="s">
        <v>74</v>
      </c>
      <c r="AV230" s="12" t="s">
        <v>71</v>
      </c>
      <c r="AW230" s="12" t="s">
        <v>31</v>
      </c>
      <c r="AX230" s="12" t="s">
        <v>67</v>
      </c>
      <c r="AY230" s="184" t="s">
        <v>126</v>
      </c>
    </row>
    <row r="231" spans="2:65" s="13" customFormat="1" x14ac:dyDescent="0.3">
      <c r="B231" s="189"/>
      <c r="D231" s="173" t="s">
        <v>136</v>
      </c>
      <c r="E231" s="199" t="s">
        <v>3</v>
      </c>
      <c r="F231" s="200" t="s">
        <v>139</v>
      </c>
      <c r="H231" s="201">
        <v>48.237000000000002</v>
      </c>
      <c r="I231" s="194"/>
      <c r="L231" s="189"/>
      <c r="M231" s="195"/>
      <c r="N231" s="196"/>
      <c r="O231" s="196"/>
      <c r="P231" s="196"/>
      <c r="Q231" s="196"/>
      <c r="R231" s="196"/>
      <c r="S231" s="196"/>
      <c r="T231" s="197"/>
      <c r="AT231" s="198" t="s">
        <v>136</v>
      </c>
      <c r="AU231" s="198" t="s">
        <v>74</v>
      </c>
      <c r="AV231" s="13" t="s">
        <v>134</v>
      </c>
      <c r="AW231" s="13" t="s">
        <v>31</v>
      </c>
      <c r="AX231" s="13" t="s">
        <v>71</v>
      </c>
      <c r="AY231" s="198" t="s">
        <v>126</v>
      </c>
    </row>
    <row r="232" spans="2:65" s="10" customFormat="1" ht="29.85" customHeight="1" x14ac:dyDescent="0.3">
      <c r="B232" s="145"/>
      <c r="D232" s="156" t="s">
        <v>66</v>
      </c>
      <c r="E232" s="157" t="s">
        <v>185</v>
      </c>
      <c r="F232" s="157" t="s">
        <v>291</v>
      </c>
      <c r="I232" s="148"/>
      <c r="J232" s="158">
        <f>BK232</f>
        <v>0</v>
      </c>
      <c r="L232" s="145"/>
      <c r="M232" s="150"/>
      <c r="N232" s="151"/>
      <c r="O232" s="151"/>
      <c r="P232" s="152">
        <f>SUM(P233:P346)</f>
        <v>0</v>
      </c>
      <c r="Q232" s="151"/>
      <c r="R232" s="152">
        <f>SUM(R233:R346)</f>
        <v>3.9850500000000004E-2</v>
      </c>
      <c r="S232" s="151"/>
      <c r="T232" s="153">
        <f>SUM(T233:T346)</f>
        <v>19.470721000000005</v>
      </c>
      <c r="AR232" s="146" t="s">
        <v>71</v>
      </c>
      <c r="AT232" s="154" t="s">
        <v>66</v>
      </c>
      <c r="AU232" s="154" t="s">
        <v>71</v>
      </c>
      <c r="AY232" s="146" t="s">
        <v>126</v>
      </c>
      <c r="BK232" s="155">
        <f>SUM(BK233:BK346)</f>
        <v>0</v>
      </c>
    </row>
    <row r="233" spans="2:65" s="1" customFormat="1" ht="31.5" customHeight="1" x14ac:dyDescent="0.3">
      <c r="B233" s="159"/>
      <c r="C233" s="160" t="s">
        <v>8</v>
      </c>
      <c r="D233" s="160" t="s">
        <v>129</v>
      </c>
      <c r="E233" s="161" t="s">
        <v>292</v>
      </c>
      <c r="F233" s="162" t="s">
        <v>293</v>
      </c>
      <c r="G233" s="163" t="s">
        <v>161</v>
      </c>
      <c r="H233" s="164">
        <v>24</v>
      </c>
      <c r="I233" s="165"/>
      <c r="J233" s="166">
        <f>ROUND(I233*H233,2)</f>
        <v>0</v>
      </c>
      <c r="K233" s="162" t="s">
        <v>133</v>
      </c>
      <c r="L233" s="35"/>
      <c r="M233" s="167" t="s">
        <v>3</v>
      </c>
      <c r="N233" s="168" t="s">
        <v>38</v>
      </c>
      <c r="O233" s="36"/>
      <c r="P233" s="169">
        <f>O233*H233</f>
        <v>0</v>
      </c>
      <c r="Q233" s="169">
        <v>0</v>
      </c>
      <c r="R233" s="169">
        <f>Q233*H233</f>
        <v>0</v>
      </c>
      <c r="S233" s="169">
        <v>0</v>
      </c>
      <c r="T233" s="170">
        <f>S233*H233</f>
        <v>0</v>
      </c>
      <c r="AR233" s="18" t="s">
        <v>134</v>
      </c>
      <c r="AT233" s="18" t="s">
        <v>129</v>
      </c>
      <c r="AU233" s="18" t="s">
        <v>74</v>
      </c>
      <c r="AY233" s="18" t="s">
        <v>126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8" t="s">
        <v>71</v>
      </c>
      <c r="BK233" s="171">
        <f>ROUND(I233*H233,2)</f>
        <v>0</v>
      </c>
      <c r="BL233" s="18" t="s">
        <v>134</v>
      </c>
      <c r="BM233" s="18" t="s">
        <v>294</v>
      </c>
    </row>
    <row r="234" spans="2:65" s="11" customFormat="1" x14ac:dyDescent="0.3">
      <c r="B234" s="172"/>
      <c r="D234" s="173" t="s">
        <v>136</v>
      </c>
      <c r="E234" s="174" t="s">
        <v>3</v>
      </c>
      <c r="F234" s="175" t="s">
        <v>295</v>
      </c>
      <c r="H234" s="176">
        <v>24</v>
      </c>
      <c r="I234" s="177"/>
      <c r="L234" s="172"/>
      <c r="M234" s="178"/>
      <c r="N234" s="179"/>
      <c r="O234" s="179"/>
      <c r="P234" s="179"/>
      <c r="Q234" s="179"/>
      <c r="R234" s="179"/>
      <c r="S234" s="179"/>
      <c r="T234" s="180"/>
      <c r="AT234" s="174" t="s">
        <v>136</v>
      </c>
      <c r="AU234" s="174" t="s">
        <v>74</v>
      </c>
      <c r="AV234" s="11" t="s">
        <v>74</v>
      </c>
      <c r="AW234" s="11" t="s">
        <v>31</v>
      </c>
      <c r="AX234" s="11" t="s">
        <v>67</v>
      </c>
      <c r="AY234" s="174" t="s">
        <v>126</v>
      </c>
    </row>
    <row r="235" spans="2:65" s="12" customFormat="1" x14ac:dyDescent="0.3">
      <c r="B235" s="181"/>
      <c r="D235" s="173" t="s">
        <v>136</v>
      </c>
      <c r="E235" s="182" t="s">
        <v>3</v>
      </c>
      <c r="F235" s="183" t="s">
        <v>296</v>
      </c>
      <c r="H235" s="184" t="s">
        <v>3</v>
      </c>
      <c r="I235" s="185"/>
      <c r="L235" s="181"/>
      <c r="M235" s="186"/>
      <c r="N235" s="187"/>
      <c r="O235" s="187"/>
      <c r="P235" s="187"/>
      <c r="Q235" s="187"/>
      <c r="R235" s="187"/>
      <c r="S235" s="187"/>
      <c r="T235" s="188"/>
      <c r="AT235" s="184" t="s">
        <v>136</v>
      </c>
      <c r="AU235" s="184" t="s">
        <v>74</v>
      </c>
      <c r="AV235" s="12" t="s">
        <v>71</v>
      </c>
      <c r="AW235" s="12" t="s">
        <v>31</v>
      </c>
      <c r="AX235" s="12" t="s">
        <v>67</v>
      </c>
      <c r="AY235" s="184" t="s">
        <v>126</v>
      </c>
    </row>
    <row r="236" spans="2:65" s="13" customFormat="1" x14ac:dyDescent="0.3">
      <c r="B236" s="189"/>
      <c r="D236" s="190" t="s">
        <v>136</v>
      </c>
      <c r="E236" s="191" t="s">
        <v>3</v>
      </c>
      <c r="F236" s="192" t="s">
        <v>139</v>
      </c>
      <c r="H236" s="193">
        <v>24</v>
      </c>
      <c r="I236" s="194"/>
      <c r="L236" s="189"/>
      <c r="M236" s="195"/>
      <c r="N236" s="196"/>
      <c r="O236" s="196"/>
      <c r="P236" s="196"/>
      <c r="Q236" s="196"/>
      <c r="R236" s="196"/>
      <c r="S236" s="196"/>
      <c r="T236" s="197"/>
      <c r="AT236" s="198" t="s">
        <v>136</v>
      </c>
      <c r="AU236" s="198" t="s">
        <v>74</v>
      </c>
      <c r="AV236" s="13" t="s">
        <v>134</v>
      </c>
      <c r="AW236" s="13" t="s">
        <v>31</v>
      </c>
      <c r="AX236" s="13" t="s">
        <v>71</v>
      </c>
      <c r="AY236" s="198" t="s">
        <v>126</v>
      </c>
    </row>
    <row r="237" spans="2:65" s="1" customFormat="1" ht="44.25" customHeight="1" x14ac:dyDescent="0.3">
      <c r="B237" s="159"/>
      <c r="C237" s="160" t="s">
        <v>297</v>
      </c>
      <c r="D237" s="160" t="s">
        <v>129</v>
      </c>
      <c r="E237" s="161" t="s">
        <v>298</v>
      </c>
      <c r="F237" s="162" t="s">
        <v>299</v>
      </c>
      <c r="G237" s="163" t="s">
        <v>161</v>
      </c>
      <c r="H237" s="164">
        <v>480</v>
      </c>
      <c r="I237" s="165"/>
      <c r="J237" s="166">
        <f>ROUND(I237*H237,2)</f>
        <v>0</v>
      </c>
      <c r="K237" s="162" t="s">
        <v>133</v>
      </c>
      <c r="L237" s="35"/>
      <c r="M237" s="167" t="s">
        <v>3</v>
      </c>
      <c r="N237" s="168" t="s">
        <v>38</v>
      </c>
      <c r="O237" s="36"/>
      <c r="P237" s="169">
        <f>O237*H237</f>
        <v>0</v>
      </c>
      <c r="Q237" s="169">
        <v>0</v>
      </c>
      <c r="R237" s="169">
        <f>Q237*H237</f>
        <v>0</v>
      </c>
      <c r="S237" s="169">
        <v>0</v>
      </c>
      <c r="T237" s="170">
        <f>S237*H237</f>
        <v>0</v>
      </c>
      <c r="AR237" s="18" t="s">
        <v>134</v>
      </c>
      <c r="AT237" s="18" t="s">
        <v>129</v>
      </c>
      <c r="AU237" s="18" t="s">
        <v>74</v>
      </c>
      <c r="AY237" s="18" t="s">
        <v>126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8" t="s">
        <v>71</v>
      </c>
      <c r="BK237" s="171">
        <f>ROUND(I237*H237,2)</f>
        <v>0</v>
      </c>
      <c r="BL237" s="18" t="s">
        <v>134</v>
      </c>
      <c r="BM237" s="18" t="s">
        <v>300</v>
      </c>
    </row>
    <row r="238" spans="2:65" s="11" customFormat="1" x14ac:dyDescent="0.3">
      <c r="B238" s="172"/>
      <c r="D238" s="173" t="s">
        <v>136</v>
      </c>
      <c r="E238" s="174" t="s">
        <v>3</v>
      </c>
      <c r="F238" s="175" t="s">
        <v>301</v>
      </c>
      <c r="H238" s="176">
        <v>480</v>
      </c>
      <c r="I238" s="177"/>
      <c r="L238" s="172"/>
      <c r="M238" s="178"/>
      <c r="N238" s="179"/>
      <c r="O238" s="179"/>
      <c r="P238" s="179"/>
      <c r="Q238" s="179"/>
      <c r="R238" s="179"/>
      <c r="S238" s="179"/>
      <c r="T238" s="180"/>
      <c r="AT238" s="174" t="s">
        <v>136</v>
      </c>
      <c r="AU238" s="174" t="s">
        <v>74</v>
      </c>
      <c r="AV238" s="11" t="s">
        <v>74</v>
      </c>
      <c r="AW238" s="11" t="s">
        <v>31</v>
      </c>
      <c r="AX238" s="11" t="s">
        <v>67</v>
      </c>
      <c r="AY238" s="174" t="s">
        <v>126</v>
      </c>
    </row>
    <row r="239" spans="2:65" s="12" customFormat="1" x14ac:dyDescent="0.3">
      <c r="B239" s="181"/>
      <c r="D239" s="173" t="s">
        <v>136</v>
      </c>
      <c r="E239" s="182" t="s">
        <v>3</v>
      </c>
      <c r="F239" s="183" t="s">
        <v>302</v>
      </c>
      <c r="H239" s="184" t="s">
        <v>3</v>
      </c>
      <c r="I239" s="185"/>
      <c r="L239" s="181"/>
      <c r="M239" s="186"/>
      <c r="N239" s="187"/>
      <c r="O239" s="187"/>
      <c r="P239" s="187"/>
      <c r="Q239" s="187"/>
      <c r="R239" s="187"/>
      <c r="S239" s="187"/>
      <c r="T239" s="188"/>
      <c r="AT239" s="184" t="s">
        <v>136</v>
      </c>
      <c r="AU239" s="184" t="s">
        <v>74</v>
      </c>
      <c r="AV239" s="12" t="s">
        <v>71</v>
      </c>
      <c r="AW239" s="12" t="s">
        <v>31</v>
      </c>
      <c r="AX239" s="12" t="s">
        <v>67</v>
      </c>
      <c r="AY239" s="184" t="s">
        <v>126</v>
      </c>
    </row>
    <row r="240" spans="2:65" s="13" customFormat="1" x14ac:dyDescent="0.3">
      <c r="B240" s="189"/>
      <c r="D240" s="190" t="s">
        <v>136</v>
      </c>
      <c r="E240" s="191" t="s">
        <v>3</v>
      </c>
      <c r="F240" s="192" t="s">
        <v>139</v>
      </c>
      <c r="H240" s="193">
        <v>480</v>
      </c>
      <c r="I240" s="194"/>
      <c r="L240" s="189"/>
      <c r="M240" s="195"/>
      <c r="N240" s="196"/>
      <c r="O240" s="196"/>
      <c r="P240" s="196"/>
      <c r="Q240" s="196"/>
      <c r="R240" s="196"/>
      <c r="S240" s="196"/>
      <c r="T240" s="197"/>
      <c r="AT240" s="198" t="s">
        <v>136</v>
      </c>
      <c r="AU240" s="198" t="s">
        <v>74</v>
      </c>
      <c r="AV240" s="13" t="s">
        <v>134</v>
      </c>
      <c r="AW240" s="13" t="s">
        <v>31</v>
      </c>
      <c r="AX240" s="13" t="s">
        <v>71</v>
      </c>
      <c r="AY240" s="198" t="s">
        <v>126</v>
      </c>
    </row>
    <row r="241" spans="2:65" s="1" customFormat="1" ht="31.5" customHeight="1" x14ac:dyDescent="0.3">
      <c r="B241" s="159"/>
      <c r="C241" s="160" t="s">
        <v>303</v>
      </c>
      <c r="D241" s="160" t="s">
        <v>129</v>
      </c>
      <c r="E241" s="161" t="s">
        <v>304</v>
      </c>
      <c r="F241" s="162" t="s">
        <v>305</v>
      </c>
      <c r="G241" s="163" t="s">
        <v>161</v>
      </c>
      <c r="H241" s="164">
        <v>24</v>
      </c>
      <c r="I241" s="165"/>
      <c r="J241" s="166">
        <f>ROUND(I241*H241,2)</f>
        <v>0</v>
      </c>
      <c r="K241" s="162" t="s">
        <v>133</v>
      </c>
      <c r="L241" s="35"/>
      <c r="M241" s="167" t="s">
        <v>3</v>
      </c>
      <c r="N241" s="168" t="s">
        <v>38</v>
      </c>
      <c r="O241" s="36"/>
      <c r="P241" s="169">
        <f>O241*H241</f>
        <v>0</v>
      </c>
      <c r="Q241" s="169">
        <v>0</v>
      </c>
      <c r="R241" s="169">
        <f>Q241*H241</f>
        <v>0</v>
      </c>
      <c r="S241" s="169">
        <v>0</v>
      </c>
      <c r="T241" s="170">
        <f>S241*H241</f>
        <v>0</v>
      </c>
      <c r="AR241" s="18" t="s">
        <v>134</v>
      </c>
      <c r="AT241" s="18" t="s">
        <v>129</v>
      </c>
      <c r="AU241" s="18" t="s">
        <v>74</v>
      </c>
      <c r="AY241" s="18" t="s">
        <v>126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8" t="s">
        <v>71</v>
      </c>
      <c r="BK241" s="171">
        <f>ROUND(I241*H241,2)</f>
        <v>0</v>
      </c>
      <c r="BL241" s="18" t="s">
        <v>134</v>
      </c>
      <c r="BM241" s="18" t="s">
        <v>306</v>
      </c>
    </row>
    <row r="242" spans="2:65" s="11" customFormat="1" x14ac:dyDescent="0.3">
      <c r="B242" s="172"/>
      <c r="D242" s="173" t="s">
        <v>136</v>
      </c>
      <c r="E242" s="174" t="s">
        <v>3</v>
      </c>
      <c r="F242" s="175" t="s">
        <v>307</v>
      </c>
      <c r="H242" s="176">
        <v>24</v>
      </c>
      <c r="I242" s="177"/>
      <c r="L242" s="172"/>
      <c r="M242" s="178"/>
      <c r="N242" s="179"/>
      <c r="O242" s="179"/>
      <c r="P242" s="179"/>
      <c r="Q242" s="179"/>
      <c r="R242" s="179"/>
      <c r="S242" s="179"/>
      <c r="T242" s="180"/>
      <c r="AT242" s="174" t="s">
        <v>136</v>
      </c>
      <c r="AU242" s="174" t="s">
        <v>74</v>
      </c>
      <c r="AV242" s="11" t="s">
        <v>74</v>
      </c>
      <c r="AW242" s="11" t="s">
        <v>31</v>
      </c>
      <c r="AX242" s="11" t="s">
        <v>67</v>
      </c>
      <c r="AY242" s="174" t="s">
        <v>126</v>
      </c>
    </row>
    <row r="243" spans="2:65" s="12" customFormat="1" x14ac:dyDescent="0.3">
      <c r="B243" s="181"/>
      <c r="D243" s="173" t="s">
        <v>136</v>
      </c>
      <c r="E243" s="182" t="s">
        <v>3</v>
      </c>
      <c r="F243" s="183" t="s">
        <v>308</v>
      </c>
      <c r="H243" s="184" t="s">
        <v>3</v>
      </c>
      <c r="I243" s="185"/>
      <c r="L243" s="181"/>
      <c r="M243" s="186"/>
      <c r="N243" s="187"/>
      <c r="O243" s="187"/>
      <c r="P243" s="187"/>
      <c r="Q243" s="187"/>
      <c r="R243" s="187"/>
      <c r="S243" s="187"/>
      <c r="T243" s="188"/>
      <c r="AT243" s="184" t="s">
        <v>136</v>
      </c>
      <c r="AU243" s="184" t="s">
        <v>74</v>
      </c>
      <c r="AV243" s="12" t="s">
        <v>71</v>
      </c>
      <c r="AW243" s="12" t="s">
        <v>31</v>
      </c>
      <c r="AX243" s="12" t="s">
        <v>67</v>
      </c>
      <c r="AY243" s="184" t="s">
        <v>126</v>
      </c>
    </row>
    <row r="244" spans="2:65" s="13" customFormat="1" x14ac:dyDescent="0.3">
      <c r="B244" s="189"/>
      <c r="D244" s="190" t="s">
        <v>136</v>
      </c>
      <c r="E244" s="191" t="s">
        <v>3</v>
      </c>
      <c r="F244" s="192" t="s">
        <v>139</v>
      </c>
      <c r="H244" s="193">
        <v>24</v>
      </c>
      <c r="I244" s="194"/>
      <c r="L244" s="189"/>
      <c r="M244" s="195"/>
      <c r="N244" s="196"/>
      <c r="O244" s="196"/>
      <c r="P244" s="196"/>
      <c r="Q244" s="196"/>
      <c r="R244" s="196"/>
      <c r="S244" s="196"/>
      <c r="T244" s="197"/>
      <c r="AT244" s="198" t="s">
        <v>136</v>
      </c>
      <c r="AU244" s="198" t="s">
        <v>74</v>
      </c>
      <c r="AV244" s="13" t="s">
        <v>134</v>
      </c>
      <c r="AW244" s="13" t="s">
        <v>31</v>
      </c>
      <c r="AX244" s="13" t="s">
        <v>71</v>
      </c>
      <c r="AY244" s="198" t="s">
        <v>126</v>
      </c>
    </row>
    <row r="245" spans="2:65" s="1" customFormat="1" ht="22.5" customHeight="1" x14ac:dyDescent="0.3">
      <c r="B245" s="159"/>
      <c r="C245" s="160" t="s">
        <v>307</v>
      </c>
      <c r="D245" s="160" t="s">
        <v>129</v>
      </c>
      <c r="E245" s="161" t="s">
        <v>309</v>
      </c>
      <c r="F245" s="162" t="s">
        <v>310</v>
      </c>
      <c r="G245" s="163" t="s">
        <v>161</v>
      </c>
      <c r="H245" s="164">
        <v>45.6</v>
      </c>
      <c r="I245" s="165"/>
      <c r="J245" s="166">
        <f>ROUND(I245*H245,2)</f>
        <v>0</v>
      </c>
      <c r="K245" s="162" t="s">
        <v>133</v>
      </c>
      <c r="L245" s="35"/>
      <c r="M245" s="167" t="s">
        <v>3</v>
      </c>
      <c r="N245" s="168" t="s">
        <v>38</v>
      </c>
      <c r="O245" s="36"/>
      <c r="P245" s="169">
        <f>O245*H245</f>
        <v>0</v>
      </c>
      <c r="Q245" s="169">
        <v>0</v>
      </c>
      <c r="R245" s="169">
        <f>Q245*H245</f>
        <v>0</v>
      </c>
      <c r="S245" s="169">
        <v>0</v>
      </c>
      <c r="T245" s="170">
        <f>S245*H245</f>
        <v>0</v>
      </c>
      <c r="AR245" s="18" t="s">
        <v>134</v>
      </c>
      <c r="AT245" s="18" t="s">
        <v>129</v>
      </c>
      <c r="AU245" s="18" t="s">
        <v>74</v>
      </c>
      <c r="AY245" s="18" t="s">
        <v>126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18" t="s">
        <v>71</v>
      </c>
      <c r="BK245" s="171">
        <f>ROUND(I245*H245,2)</f>
        <v>0</v>
      </c>
      <c r="BL245" s="18" t="s">
        <v>134</v>
      </c>
      <c r="BM245" s="18" t="s">
        <v>311</v>
      </c>
    </row>
    <row r="246" spans="2:65" s="11" customFormat="1" x14ac:dyDescent="0.3">
      <c r="B246" s="172"/>
      <c r="D246" s="173" t="s">
        <v>136</v>
      </c>
      <c r="E246" s="174" t="s">
        <v>3</v>
      </c>
      <c r="F246" s="175" t="s">
        <v>312</v>
      </c>
      <c r="H246" s="176">
        <v>45.6</v>
      </c>
      <c r="I246" s="177"/>
      <c r="L246" s="172"/>
      <c r="M246" s="178"/>
      <c r="N246" s="179"/>
      <c r="O246" s="179"/>
      <c r="P246" s="179"/>
      <c r="Q246" s="179"/>
      <c r="R246" s="179"/>
      <c r="S246" s="179"/>
      <c r="T246" s="180"/>
      <c r="AT246" s="174" t="s">
        <v>136</v>
      </c>
      <c r="AU246" s="174" t="s">
        <v>74</v>
      </c>
      <c r="AV246" s="11" t="s">
        <v>74</v>
      </c>
      <c r="AW246" s="11" t="s">
        <v>31</v>
      </c>
      <c r="AX246" s="11" t="s">
        <v>67</v>
      </c>
      <c r="AY246" s="174" t="s">
        <v>126</v>
      </c>
    </row>
    <row r="247" spans="2:65" s="12" customFormat="1" x14ac:dyDescent="0.3">
      <c r="B247" s="181"/>
      <c r="D247" s="173" t="s">
        <v>136</v>
      </c>
      <c r="E247" s="182" t="s">
        <v>3</v>
      </c>
      <c r="F247" s="183" t="s">
        <v>313</v>
      </c>
      <c r="H247" s="184" t="s">
        <v>3</v>
      </c>
      <c r="I247" s="185"/>
      <c r="L247" s="181"/>
      <c r="M247" s="186"/>
      <c r="N247" s="187"/>
      <c r="O247" s="187"/>
      <c r="P247" s="187"/>
      <c r="Q247" s="187"/>
      <c r="R247" s="187"/>
      <c r="S247" s="187"/>
      <c r="T247" s="188"/>
      <c r="AT247" s="184" t="s">
        <v>136</v>
      </c>
      <c r="AU247" s="184" t="s">
        <v>74</v>
      </c>
      <c r="AV247" s="12" t="s">
        <v>71</v>
      </c>
      <c r="AW247" s="12" t="s">
        <v>31</v>
      </c>
      <c r="AX247" s="12" t="s">
        <v>67</v>
      </c>
      <c r="AY247" s="184" t="s">
        <v>126</v>
      </c>
    </row>
    <row r="248" spans="2:65" s="13" customFormat="1" x14ac:dyDescent="0.3">
      <c r="B248" s="189"/>
      <c r="D248" s="190" t="s">
        <v>136</v>
      </c>
      <c r="E248" s="191" t="s">
        <v>3</v>
      </c>
      <c r="F248" s="192" t="s">
        <v>139</v>
      </c>
      <c r="H248" s="193">
        <v>45.6</v>
      </c>
      <c r="I248" s="194"/>
      <c r="L248" s="189"/>
      <c r="M248" s="195"/>
      <c r="N248" s="196"/>
      <c r="O248" s="196"/>
      <c r="P248" s="196"/>
      <c r="Q248" s="196"/>
      <c r="R248" s="196"/>
      <c r="S248" s="196"/>
      <c r="T248" s="197"/>
      <c r="AT248" s="198" t="s">
        <v>136</v>
      </c>
      <c r="AU248" s="198" t="s">
        <v>74</v>
      </c>
      <c r="AV248" s="13" t="s">
        <v>134</v>
      </c>
      <c r="AW248" s="13" t="s">
        <v>31</v>
      </c>
      <c r="AX248" s="13" t="s">
        <v>71</v>
      </c>
      <c r="AY248" s="198" t="s">
        <v>126</v>
      </c>
    </row>
    <row r="249" spans="2:65" s="1" customFormat="1" ht="22.5" customHeight="1" x14ac:dyDescent="0.3">
      <c r="B249" s="159"/>
      <c r="C249" s="160" t="s">
        <v>314</v>
      </c>
      <c r="D249" s="160" t="s">
        <v>129</v>
      </c>
      <c r="E249" s="161" t="s">
        <v>315</v>
      </c>
      <c r="F249" s="162" t="s">
        <v>316</v>
      </c>
      <c r="G249" s="163" t="s">
        <v>161</v>
      </c>
      <c r="H249" s="164">
        <v>912</v>
      </c>
      <c r="I249" s="165"/>
      <c r="J249" s="166">
        <f>ROUND(I249*H249,2)</f>
        <v>0</v>
      </c>
      <c r="K249" s="162" t="s">
        <v>133</v>
      </c>
      <c r="L249" s="35"/>
      <c r="M249" s="167" t="s">
        <v>3</v>
      </c>
      <c r="N249" s="168" t="s">
        <v>38</v>
      </c>
      <c r="O249" s="36"/>
      <c r="P249" s="169">
        <f>O249*H249</f>
        <v>0</v>
      </c>
      <c r="Q249" s="169">
        <v>0</v>
      </c>
      <c r="R249" s="169">
        <f>Q249*H249</f>
        <v>0</v>
      </c>
      <c r="S249" s="169">
        <v>0</v>
      </c>
      <c r="T249" s="170">
        <f>S249*H249</f>
        <v>0</v>
      </c>
      <c r="AR249" s="18" t="s">
        <v>134</v>
      </c>
      <c r="AT249" s="18" t="s">
        <v>129</v>
      </c>
      <c r="AU249" s="18" t="s">
        <v>74</v>
      </c>
      <c r="AY249" s="18" t="s">
        <v>126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8" t="s">
        <v>71</v>
      </c>
      <c r="BK249" s="171">
        <f>ROUND(I249*H249,2)</f>
        <v>0</v>
      </c>
      <c r="BL249" s="18" t="s">
        <v>134</v>
      </c>
      <c r="BM249" s="18" t="s">
        <v>317</v>
      </c>
    </row>
    <row r="250" spans="2:65" s="11" customFormat="1" x14ac:dyDescent="0.3">
      <c r="B250" s="172"/>
      <c r="D250" s="173" t="s">
        <v>136</v>
      </c>
      <c r="E250" s="174" t="s">
        <v>3</v>
      </c>
      <c r="F250" s="175" t="s">
        <v>318</v>
      </c>
      <c r="H250" s="176">
        <v>912</v>
      </c>
      <c r="I250" s="177"/>
      <c r="L250" s="172"/>
      <c r="M250" s="178"/>
      <c r="N250" s="179"/>
      <c r="O250" s="179"/>
      <c r="P250" s="179"/>
      <c r="Q250" s="179"/>
      <c r="R250" s="179"/>
      <c r="S250" s="179"/>
      <c r="T250" s="180"/>
      <c r="AT250" s="174" t="s">
        <v>136</v>
      </c>
      <c r="AU250" s="174" t="s">
        <v>74</v>
      </c>
      <c r="AV250" s="11" t="s">
        <v>74</v>
      </c>
      <c r="AW250" s="11" t="s">
        <v>31</v>
      </c>
      <c r="AX250" s="11" t="s">
        <v>67</v>
      </c>
      <c r="AY250" s="174" t="s">
        <v>126</v>
      </c>
    </row>
    <row r="251" spans="2:65" s="12" customFormat="1" x14ac:dyDescent="0.3">
      <c r="B251" s="181"/>
      <c r="D251" s="173" t="s">
        <v>136</v>
      </c>
      <c r="E251" s="182" t="s">
        <v>3</v>
      </c>
      <c r="F251" s="183" t="s">
        <v>302</v>
      </c>
      <c r="H251" s="184" t="s">
        <v>3</v>
      </c>
      <c r="I251" s="185"/>
      <c r="L251" s="181"/>
      <c r="M251" s="186"/>
      <c r="N251" s="187"/>
      <c r="O251" s="187"/>
      <c r="P251" s="187"/>
      <c r="Q251" s="187"/>
      <c r="R251" s="187"/>
      <c r="S251" s="187"/>
      <c r="T251" s="188"/>
      <c r="AT251" s="184" t="s">
        <v>136</v>
      </c>
      <c r="AU251" s="184" t="s">
        <v>74</v>
      </c>
      <c r="AV251" s="12" t="s">
        <v>71</v>
      </c>
      <c r="AW251" s="12" t="s">
        <v>31</v>
      </c>
      <c r="AX251" s="12" t="s">
        <v>67</v>
      </c>
      <c r="AY251" s="184" t="s">
        <v>126</v>
      </c>
    </row>
    <row r="252" spans="2:65" s="13" customFormat="1" x14ac:dyDescent="0.3">
      <c r="B252" s="189"/>
      <c r="D252" s="190" t="s">
        <v>136</v>
      </c>
      <c r="E252" s="191" t="s">
        <v>3</v>
      </c>
      <c r="F252" s="192" t="s">
        <v>139</v>
      </c>
      <c r="H252" s="193">
        <v>912</v>
      </c>
      <c r="I252" s="194"/>
      <c r="L252" s="189"/>
      <c r="M252" s="195"/>
      <c r="N252" s="196"/>
      <c r="O252" s="196"/>
      <c r="P252" s="196"/>
      <c r="Q252" s="196"/>
      <c r="R252" s="196"/>
      <c r="S252" s="196"/>
      <c r="T252" s="197"/>
      <c r="AT252" s="198" t="s">
        <v>136</v>
      </c>
      <c r="AU252" s="198" t="s">
        <v>74</v>
      </c>
      <c r="AV252" s="13" t="s">
        <v>134</v>
      </c>
      <c r="AW252" s="13" t="s">
        <v>31</v>
      </c>
      <c r="AX252" s="13" t="s">
        <v>71</v>
      </c>
      <c r="AY252" s="198" t="s">
        <v>126</v>
      </c>
    </row>
    <row r="253" spans="2:65" s="1" customFormat="1" ht="22.5" customHeight="1" x14ac:dyDescent="0.3">
      <c r="B253" s="159"/>
      <c r="C253" s="160" t="s">
        <v>319</v>
      </c>
      <c r="D253" s="160" t="s">
        <v>129</v>
      </c>
      <c r="E253" s="161" t="s">
        <v>320</v>
      </c>
      <c r="F253" s="162" t="s">
        <v>321</v>
      </c>
      <c r="G253" s="163" t="s">
        <v>161</v>
      </c>
      <c r="H253" s="164">
        <v>45.6</v>
      </c>
      <c r="I253" s="165"/>
      <c r="J253" s="166">
        <f>ROUND(I253*H253,2)</f>
        <v>0</v>
      </c>
      <c r="K253" s="162" t="s">
        <v>133</v>
      </c>
      <c r="L253" s="35"/>
      <c r="M253" s="167" t="s">
        <v>3</v>
      </c>
      <c r="N253" s="168" t="s">
        <v>38</v>
      </c>
      <c r="O253" s="36"/>
      <c r="P253" s="169">
        <f>O253*H253</f>
        <v>0</v>
      </c>
      <c r="Q253" s="169">
        <v>0</v>
      </c>
      <c r="R253" s="169">
        <f>Q253*H253</f>
        <v>0</v>
      </c>
      <c r="S253" s="169">
        <v>0</v>
      </c>
      <c r="T253" s="170">
        <f>S253*H253</f>
        <v>0</v>
      </c>
      <c r="AR253" s="18" t="s">
        <v>134</v>
      </c>
      <c r="AT253" s="18" t="s">
        <v>129</v>
      </c>
      <c r="AU253" s="18" t="s">
        <v>74</v>
      </c>
      <c r="AY253" s="18" t="s">
        <v>126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8" t="s">
        <v>71</v>
      </c>
      <c r="BK253" s="171">
        <f>ROUND(I253*H253,2)</f>
        <v>0</v>
      </c>
      <c r="BL253" s="18" t="s">
        <v>134</v>
      </c>
      <c r="BM253" s="18" t="s">
        <v>322</v>
      </c>
    </row>
    <row r="254" spans="2:65" s="11" customFormat="1" x14ac:dyDescent="0.3">
      <c r="B254" s="172"/>
      <c r="D254" s="173" t="s">
        <v>136</v>
      </c>
      <c r="E254" s="174" t="s">
        <v>3</v>
      </c>
      <c r="F254" s="175" t="s">
        <v>323</v>
      </c>
      <c r="H254" s="176">
        <v>45.6</v>
      </c>
      <c r="I254" s="177"/>
      <c r="L254" s="172"/>
      <c r="M254" s="178"/>
      <c r="N254" s="179"/>
      <c r="O254" s="179"/>
      <c r="P254" s="179"/>
      <c r="Q254" s="179"/>
      <c r="R254" s="179"/>
      <c r="S254" s="179"/>
      <c r="T254" s="180"/>
      <c r="AT254" s="174" t="s">
        <v>136</v>
      </c>
      <c r="AU254" s="174" t="s">
        <v>74</v>
      </c>
      <c r="AV254" s="11" t="s">
        <v>74</v>
      </c>
      <c r="AW254" s="11" t="s">
        <v>31</v>
      </c>
      <c r="AX254" s="11" t="s">
        <v>67</v>
      </c>
      <c r="AY254" s="174" t="s">
        <v>126</v>
      </c>
    </row>
    <row r="255" spans="2:65" s="12" customFormat="1" x14ac:dyDescent="0.3">
      <c r="B255" s="181"/>
      <c r="D255" s="173" t="s">
        <v>136</v>
      </c>
      <c r="E255" s="182" t="s">
        <v>3</v>
      </c>
      <c r="F255" s="183" t="s">
        <v>308</v>
      </c>
      <c r="H255" s="184" t="s">
        <v>3</v>
      </c>
      <c r="I255" s="185"/>
      <c r="L255" s="181"/>
      <c r="M255" s="186"/>
      <c r="N255" s="187"/>
      <c r="O255" s="187"/>
      <c r="P255" s="187"/>
      <c r="Q255" s="187"/>
      <c r="R255" s="187"/>
      <c r="S255" s="187"/>
      <c r="T255" s="188"/>
      <c r="AT255" s="184" t="s">
        <v>136</v>
      </c>
      <c r="AU255" s="184" t="s">
        <v>74</v>
      </c>
      <c r="AV255" s="12" t="s">
        <v>71</v>
      </c>
      <c r="AW255" s="12" t="s">
        <v>31</v>
      </c>
      <c r="AX255" s="12" t="s">
        <v>67</v>
      </c>
      <c r="AY255" s="184" t="s">
        <v>126</v>
      </c>
    </row>
    <row r="256" spans="2:65" s="13" customFormat="1" x14ac:dyDescent="0.3">
      <c r="B256" s="189"/>
      <c r="D256" s="190" t="s">
        <v>136</v>
      </c>
      <c r="E256" s="191" t="s">
        <v>3</v>
      </c>
      <c r="F256" s="192" t="s">
        <v>139</v>
      </c>
      <c r="H256" s="193">
        <v>45.6</v>
      </c>
      <c r="I256" s="194"/>
      <c r="L256" s="189"/>
      <c r="M256" s="195"/>
      <c r="N256" s="196"/>
      <c r="O256" s="196"/>
      <c r="P256" s="196"/>
      <c r="Q256" s="196"/>
      <c r="R256" s="196"/>
      <c r="S256" s="196"/>
      <c r="T256" s="197"/>
      <c r="AT256" s="198" t="s">
        <v>136</v>
      </c>
      <c r="AU256" s="198" t="s">
        <v>74</v>
      </c>
      <c r="AV256" s="13" t="s">
        <v>134</v>
      </c>
      <c r="AW256" s="13" t="s">
        <v>31</v>
      </c>
      <c r="AX256" s="13" t="s">
        <v>71</v>
      </c>
      <c r="AY256" s="198" t="s">
        <v>126</v>
      </c>
    </row>
    <row r="257" spans="2:65" s="1" customFormat="1" ht="31.5" customHeight="1" x14ac:dyDescent="0.3">
      <c r="B257" s="159"/>
      <c r="C257" s="160" t="s">
        <v>324</v>
      </c>
      <c r="D257" s="160" t="s">
        <v>129</v>
      </c>
      <c r="E257" s="161" t="s">
        <v>325</v>
      </c>
      <c r="F257" s="162" t="s">
        <v>326</v>
      </c>
      <c r="G257" s="163" t="s">
        <v>327</v>
      </c>
      <c r="H257" s="164">
        <v>20</v>
      </c>
      <c r="I257" s="165"/>
      <c r="J257" s="166">
        <f>ROUND(I257*H257,2)</f>
        <v>0</v>
      </c>
      <c r="K257" s="162" t="s">
        <v>133</v>
      </c>
      <c r="L257" s="35"/>
      <c r="M257" s="167" t="s">
        <v>3</v>
      </c>
      <c r="N257" s="168" t="s">
        <v>38</v>
      </c>
      <c r="O257" s="36"/>
      <c r="P257" s="169">
        <f>O257*H257</f>
        <v>0</v>
      </c>
      <c r="Q257" s="169">
        <v>0</v>
      </c>
      <c r="R257" s="169">
        <f>Q257*H257</f>
        <v>0</v>
      </c>
      <c r="S257" s="169">
        <v>0</v>
      </c>
      <c r="T257" s="170">
        <f>S257*H257</f>
        <v>0</v>
      </c>
      <c r="AR257" s="18" t="s">
        <v>134</v>
      </c>
      <c r="AT257" s="18" t="s">
        <v>129</v>
      </c>
      <c r="AU257" s="18" t="s">
        <v>74</v>
      </c>
      <c r="AY257" s="18" t="s">
        <v>126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8" t="s">
        <v>71</v>
      </c>
      <c r="BK257" s="171">
        <f>ROUND(I257*H257,2)</f>
        <v>0</v>
      </c>
      <c r="BL257" s="18" t="s">
        <v>134</v>
      </c>
      <c r="BM257" s="18" t="s">
        <v>328</v>
      </c>
    </row>
    <row r="258" spans="2:65" s="11" customFormat="1" x14ac:dyDescent="0.3">
      <c r="B258" s="172"/>
      <c r="D258" s="173" t="s">
        <v>136</v>
      </c>
      <c r="E258" s="174" t="s">
        <v>3</v>
      </c>
      <c r="F258" s="175" t="s">
        <v>285</v>
      </c>
      <c r="H258" s="176">
        <v>20</v>
      </c>
      <c r="I258" s="177"/>
      <c r="L258" s="172"/>
      <c r="M258" s="178"/>
      <c r="N258" s="179"/>
      <c r="O258" s="179"/>
      <c r="P258" s="179"/>
      <c r="Q258" s="179"/>
      <c r="R258" s="179"/>
      <c r="S258" s="179"/>
      <c r="T258" s="180"/>
      <c r="AT258" s="174" t="s">
        <v>136</v>
      </c>
      <c r="AU258" s="174" t="s">
        <v>74</v>
      </c>
      <c r="AV258" s="11" t="s">
        <v>74</v>
      </c>
      <c r="AW258" s="11" t="s">
        <v>31</v>
      </c>
      <c r="AX258" s="11" t="s">
        <v>67</v>
      </c>
      <c r="AY258" s="174" t="s">
        <v>126</v>
      </c>
    </row>
    <row r="259" spans="2:65" s="12" customFormat="1" x14ac:dyDescent="0.3">
      <c r="B259" s="181"/>
      <c r="D259" s="173" t="s">
        <v>136</v>
      </c>
      <c r="E259" s="182" t="s">
        <v>3</v>
      </c>
      <c r="F259" s="183" t="s">
        <v>329</v>
      </c>
      <c r="H259" s="184" t="s">
        <v>3</v>
      </c>
      <c r="I259" s="185"/>
      <c r="L259" s="181"/>
      <c r="M259" s="186"/>
      <c r="N259" s="187"/>
      <c r="O259" s="187"/>
      <c r="P259" s="187"/>
      <c r="Q259" s="187"/>
      <c r="R259" s="187"/>
      <c r="S259" s="187"/>
      <c r="T259" s="188"/>
      <c r="AT259" s="184" t="s">
        <v>136</v>
      </c>
      <c r="AU259" s="184" t="s">
        <v>74</v>
      </c>
      <c r="AV259" s="12" t="s">
        <v>71</v>
      </c>
      <c r="AW259" s="12" t="s">
        <v>31</v>
      </c>
      <c r="AX259" s="12" t="s">
        <v>67</v>
      </c>
      <c r="AY259" s="184" t="s">
        <v>126</v>
      </c>
    </row>
    <row r="260" spans="2:65" s="13" customFormat="1" x14ac:dyDescent="0.3">
      <c r="B260" s="189"/>
      <c r="D260" s="190" t="s">
        <v>136</v>
      </c>
      <c r="E260" s="191" t="s">
        <v>3</v>
      </c>
      <c r="F260" s="192" t="s">
        <v>139</v>
      </c>
      <c r="H260" s="193">
        <v>20</v>
      </c>
      <c r="I260" s="194"/>
      <c r="L260" s="189"/>
      <c r="M260" s="195"/>
      <c r="N260" s="196"/>
      <c r="O260" s="196"/>
      <c r="P260" s="196"/>
      <c r="Q260" s="196"/>
      <c r="R260" s="196"/>
      <c r="S260" s="196"/>
      <c r="T260" s="197"/>
      <c r="AT260" s="198" t="s">
        <v>136</v>
      </c>
      <c r="AU260" s="198" t="s">
        <v>74</v>
      </c>
      <c r="AV260" s="13" t="s">
        <v>134</v>
      </c>
      <c r="AW260" s="13" t="s">
        <v>31</v>
      </c>
      <c r="AX260" s="13" t="s">
        <v>71</v>
      </c>
      <c r="AY260" s="198" t="s">
        <v>126</v>
      </c>
    </row>
    <row r="261" spans="2:65" s="1" customFormat="1" ht="31.5" customHeight="1" x14ac:dyDescent="0.3">
      <c r="B261" s="159"/>
      <c r="C261" s="160" t="s">
        <v>330</v>
      </c>
      <c r="D261" s="160" t="s">
        <v>129</v>
      </c>
      <c r="E261" s="161" t="s">
        <v>331</v>
      </c>
      <c r="F261" s="162" t="s">
        <v>332</v>
      </c>
      <c r="G261" s="163" t="s">
        <v>175</v>
      </c>
      <c r="H261" s="164">
        <v>1</v>
      </c>
      <c r="I261" s="165"/>
      <c r="J261" s="166">
        <f>ROUND(I261*H261,2)</f>
        <v>0</v>
      </c>
      <c r="K261" s="162" t="s">
        <v>133</v>
      </c>
      <c r="L261" s="35"/>
      <c r="M261" s="167" t="s">
        <v>3</v>
      </c>
      <c r="N261" s="168" t="s">
        <v>38</v>
      </c>
      <c r="O261" s="36"/>
      <c r="P261" s="169">
        <f>O261*H261</f>
        <v>0</v>
      </c>
      <c r="Q261" s="169">
        <v>0</v>
      </c>
      <c r="R261" s="169">
        <f>Q261*H261</f>
        <v>0</v>
      </c>
      <c r="S261" s="169">
        <v>0</v>
      </c>
      <c r="T261" s="170">
        <f>S261*H261</f>
        <v>0</v>
      </c>
      <c r="AR261" s="18" t="s">
        <v>134</v>
      </c>
      <c r="AT261" s="18" t="s">
        <v>129</v>
      </c>
      <c r="AU261" s="18" t="s">
        <v>74</v>
      </c>
      <c r="AY261" s="18" t="s">
        <v>126</v>
      </c>
      <c r="BE261" s="171">
        <f>IF(N261="základní",J261,0)</f>
        <v>0</v>
      </c>
      <c r="BF261" s="171">
        <f>IF(N261="snížená",J261,0)</f>
        <v>0</v>
      </c>
      <c r="BG261" s="171">
        <f>IF(N261="zákl. přenesená",J261,0)</f>
        <v>0</v>
      </c>
      <c r="BH261" s="171">
        <f>IF(N261="sníž. přenesená",J261,0)</f>
        <v>0</v>
      </c>
      <c r="BI261" s="171">
        <f>IF(N261="nulová",J261,0)</f>
        <v>0</v>
      </c>
      <c r="BJ261" s="18" t="s">
        <v>71</v>
      </c>
      <c r="BK261" s="171">
        <f>ROUND(I261*H261,2)</f>
        <v>0</v>
      </c>
      <c r="BL261" s="18" t="s">
        <v>134</v>
      </c>
      <c r="BM261" s="18" t="s">
        <v>333</v>
      </c>
    </row>
    <row r="262" spans="2:65" s="11" customFormat="1" x14ac:dyDescent="0.3">
      <c r="B262" s="172"/>
      <c r="D262" s="173" t="s">
        <v>136</v>
      </c>
      <c r="E262" s="174" t="s">
        <v>3</v>
      </c>
      <c r="F262" s="175" t="s">
        <v>71</v>
      </c>
      <c r="H262" s="176">
        <v>1</v>
      </c>
      <c r="I262" s="177"/>
      <c r="L262" s="172"/>
      <c r="M262" s="178"/>
      <c r="N262" s="179"/>
      <c r="O262" s="179"/>
      <c r="P262" s="179"/>
      <c r="Q262" s="179"/>
      <c r="R262" s="179"/>
      <c r="S262" s="179"/>
      <c r="T262" s="180"/>
      <c r="AT262" s="174" t="s">
        <v>136</v>
      </c>
      <c r="AU262" s="174" t="s">
        <v>74</v>
      </c>
      <c r="AV262" s="11" t="s">
        <v>74</v>
      </c>
      <c r="AW262" s="11" t="s">
        <v>31</v>
      </c>
      <c r="AX262" s="11" t="s">
        <v>67</v>
      </c>
      <c r="AY262" s="174" t="s">
        <v>126</v>
      </c>
    </row>
    <row r="263" spans="2:65" s="12" customFormat="1" x14ac:dyDescent="0.3">
      <c r="B263" s="181"/>
      <c r="D263" s="173" t="s">
        <v>136</v>
      </c>
      <c r="E263" s="182" t="s">
        <v>3</v>
      </c>
      <c r="F263" s="183" t="s">
        <v>334</v>
      </c>
      <c r="H263" s="184" t="s">
        <v>3</v>
      </c>
      <c r="I263" s="185"/>
      <c r="L263" s="181"/>
      <c r="M263" s="186"/>
      <c r="N263" s="187"/>
      <c r="O263" s="187"/>
      <c r="P263" s="187"/>
      <c r="Q263" s="187"/>
      <c r="R263" s="187"/>
      <c r="S263" s="187"/>
      <c r="T263" s="188"/>
      <c r="AT263" s="184" t="s">
        <v>136</v>
      </c>
      <c r="AU263" s="184" t="s">
        <v>74</v>
      </c>
      <c r="AV263" s="12" t="s">
        <v>71</v>
      </c>
      <c r="AW263" s="12" t="s">
        <v>31</v>
      </c>
      <c r="AX263" s="12" t="s">
        <v>67</v>
      </c>
      <c r="AY263" s="184" t="s">
        <v>126</v>
      </c>
    </row>
    <row r="264" spans="2:65" s="13" customFormat="1" x14ac:dyDescent="0.3">
      <c r="B264" s="189"/>
      <c r="D264" s="190" t="s">
        <v>136</v>
      </c>
      <c r="E264" s="191" t="s">
        <v>3</v>
      </c>
      <c r="F264" s="192" t="s">
        <v>139</v>
      </c>
      <c r="H264" s="193">
        <v>1</v>
      </c>
      <c r="I264" s="194"/>
      <c r="L264" s="189"/>
      <c r="M264" s="195"/>
      <c r="N264" s="196"/>
      <c r="O264" s="196"/>
      <c r="P264" s="196"/>
      <c r="Q264" s="196"/>
      <c r="R264" s="196"/>
      <c r="S264" s="196"/>
      <c r="T264" s="197"/>
      <c r="AT264" s="198" t="s">
        <v>136</v>
      </c>
      <c r="AU264" s="198" t="s">
        <v>74</v>
      </c>
      <c r="AV264" s="13" t="s">
        <v>134</v>
      </c>
      <c r="AW264" s="13" t="s">
        <v>31</v>
      </c>
      <c r="AX264" s="13" t="s">
        <v>71</v>
      </c>
      <c r="AY264" s="198" t="s">
        <v>126</v>
      </c>
    </row>
    <row r="265" spans="2:65" s="1" customFormat="1" ht="31.5" customHeight="1" x14ac:dyDescent="0.3">
      <c r="B265" s="159"/>
      <c r="C265" s="160" t="s">
        <v>335</v>
      </c>
      <c r="D265" s="160" t="s">
        <v>129</v>
      </c>
      <c r="E265" s="161" t="s">
        <v>336</v>
      </c>
      <c r="F265" s="162" t="s">
        <v>337</v>
      </c>
      <c r="G265" s="163" t="s">
        <v>175</v>
      </c>
      <c r="H265" s="164">
        <v>40</v>
      </c>
      <c r="I265" s="165"/>
      <c r="J265" s="166">
        <f>ROUND(I265*H265,2)</f>
        <v>0</v>
      </c>
      <c r="K265" s="162" t="s">
        <v>133</v>
      </c>
      <c r="L265" s="35"/>
      <c r="M265" s="167" t="s">
        <v>3</v>
      </c>
      <c r="N265" s="168" t="s">
        <v>38</v>
      </c>
      <c r="O265" s="36"/>
      <c r="P265" s="169">
        <f>O265*H265</f>
        <v>0</v>
      </c>
      <c r="Q265" s="169">
        <v>0</v>
      </c>
      <c r="R265" s="169">
        <f>Q265*H265</f>
        <v>0</v>
      </c>
      <c r="S265" s="169">
        <v>0</v>
      </c>
      <c r="T265" s="170">
        <f>S265*H265</f>
        <v>0</v>
      </c>
      <c r="AR265" s="18" t="s">
        <v>134</v>
      </c>
      <c r="AT265" s="18" t="s">
        <v>129</v>
      </c>
      <c r="AU265" s="18" t="s">
        <v>74</v>
      </c>
      <c r="AY265" s="18" t="s">
        <v>126</v>
      </c>
      <c r="BE265" s="171">
        <f>IF(N265="základní",J265,0)</f>
        <v>0</v>
      </c>
      <c r="BF265" s="171">
        <f>IF(N265="snížená",J265,0)</f>
        <v>0</v>
      </c>
      <c r="BG265" s="171">
        <f>IF(N265="zákl. přenesená",J265,0)</f>
        <v>0</v>
      </c>
      <c r="BH265" s="171">
        <f>IF(N265="sníž. přenesená",J265,0)</f>
        <v>0</v>
      </c>
      <c r="BI265" s="171">
        <f>IF(N265="nulová",J265,0)</f>
        <v>0</v>
      </c>
      <c r="BJ265" s="18" t="s">
        <v>71</v>
      </c>
      <c r="BK265" s="171">
        <f>ROUND(I265*H265,2)</f>
        <v>0</v>
      </c>
      <c r="BL265" s="18" t="s">
        <v>134</v>
      </c>
      <c r="BM265" s="18" t="s">
        <v>338</v>
      </c>
    </row>
    <row r="266" spans="2:65" s="11" customFormat="1" x14ac:dyDescent="0.3">
      <c r="B266" s="172"/>
      <c r="D266" s="173" t="s">
        <v>136</v>
      </c>
      <c r="E266" s="174" t="s">
        <v>3</v>
      </c>
      <c r="F266" s="175" t="s">
        <v>339</v>
      </c>
      <c r="H266" s="176">
        <v>40</v>
      </c>
      <c r="I266" s="177"/>
      <c r="L266" s="172"/>
      <c r="M266" s="178"/>
      <c r="N266" s="179"/>
      <c r="O266" s="179"/>
      <c r="P266" s="179"/>
      <c r="Q266" s="179"/>
      <c r="R266" s="179"/>
      <c r="S266" s="179"/>
      <c r="T266" s="180"/>
      <c r="AT266" s="174" t="s">
        <v>136</v>
      </c>
      <c r="AU266" s="174" t="s">
        <v>74</v>
      </c>
      <c r="AV266" s="11" t="s">
        <v>74</v>
      </c>
      <c r="AW266" s="11" t="s">
        <v>31</v>
      </c>
      <c r="AX266" s="11" t="s">
        <v>67</v>
      </c>
      <c r="AY266" s="174" t="s">
        <v>126</v>
      </c>
    </row>
    <row r="267" spans="2:65" s="12" customFormat="1" x14ac:dyDescent="0.3">
      <c r="B267" s="181"/>
      <c r="D267" s="173" t="s">
        <v>136</v>
      </c>
      <c r="E267" s="182" t="s">
        <v>3</v>
      </c>
      <c r="F267" s="183" t="s">
        <v>340</v>
      </c>
      <c r="H267" s="184" t="s">
        <v>3</v>
      </c>
      <c r="I267" s="185"/>
      <c r="L267" s="181"/>
      <c r="M267" s="186"/>
      <c r="N267" s="187"/>
      <c r="O267" s="187"/>
      <c r="P267" s="187"/>
      <c r="Q267" s="187"/>
      <c r="R267" s="187"/>
      <c r="S267" s="187"/>
      <c r="T267" s="188"/>
      <c r="AT267" s="184" t="s">
        <v>136</v>
      </c>
      <c r="AU267" s="184" t="s">
        <v>74</v>
      </c>
      <c r="AV267" s="12" t="s">
        <v>71</v>
      </c>
      <c r="AW267" s="12" t="s">
        <v>31</v>
      </c>
      <c r="AX267" s="12" t="s">
        <v>67</v>
      </c>
      <c r="AY267" s="184" t="s">
        <v>126</v>
      </c>
    </row>
    <row r="268" spans="2:65" s="13" customFormat="1" x14ac:dyDescent="0.3">
      <c r="B268" s="189"/>
      <c r="D268" s="190" t="s">
        <v>136</v>
      </c>
      <c r="E268" s="191" t="s">
        <v>3</v>
      </c>
      <c r="F268" s="192" t="s">
        <v>139</v>
      </c>
      <c r="H268" s="193">
        <v>40</v>
      </c>
      <c r="I268" s="194"/>
      <c r="L268" s="189"/>
      <c r="M268" s="195"/>
      <c r="N268" s="196"/>
      <c r="O268" s="196"/>
      <c r="P268" s="196"/>
      <c r="Q268" s="196"/>
      <c r="R268" s="196"/>
      <c r="S268" s="196"/>
      <c r="T268" s="197"/>
      <c r="AT268" s="198" t="s">
        <v>136</v>
      </c>
      <c r="AU268" s="198" t="s">
        <v>74</v>
      </c>
      <c r="AV268" s="13" t="s">
        <v>134</v>
      </c>
      <c r="AW268" s="13" t="s">
        <v>31</v>
      </c>
      <c r="AX268" s="13" t="s">
        <v>71</v>
      </c>
      <c r="AY268" s="198" t="s">
        <v>126</v>
      </c>
    </row>
    <row r="269" spans="2:65" s="1" customFormat="1" ht="31.5" customHeight="1" x14ac:dyDescent="0.3">
      <c r="B269" s="159"/>
      <c r="C269" s="160" t="s">
        <v>341</v>
      </c>
      <c r="D269" s="160" t="s">
        <v>129</v>
      </c>
      <c r="E269" s="161" t="s">
        <v>342</v>
      </c>
      <c r="F269" s="162" t="s">
        <v>343</v>
      </c>
      <c r="G269" s="163" t="s">
        <v>175</v>
      </c>
      <c r="H269" s="164">
        <v>1</v>
      </c>
      <c r="I269" s="165"/>
      <c r="J269" s="166">
        <f>ROUND(I269*H269,2)</f>
        <v>0</v>
      </c>
      <c r="K269" s="162" t="s">
        <v>133</v>
      </c>
      <c r="L269" s="35"/>
      <c r="M269" s="167" t="s">
        <v>3</v>
      </c>
      <c r="N269" s="168" t="s">
        <v>38</v>
      </c>
      <c r="O269" s="36"/>
      <c r="P269" s="169">
        <f>O269*H269</f>
        <v>0</v>
      </c>
      <c r="Q269" s="169">
        <v>0</v>
      </c>
      <c r="R269" s="169">
        <f>Q269*H269</f>
        <v>0</v>
      </c>
      <c r="S269" s="169">
        <v>0</v>
      </c>
      <c r="T269" s="170">
        <f>S269*H269</f>
        <v>0</v>
      </c>
      <c r="AR269" s="18" t="s">
        <v>134</v>
      </c>
      <c r="AT269" s="18" t="s">
        <v>129</v>
      </c>
      <c r="AU269" s="18" t="s">
        <v>74</v>
      </c>
      <c r="AY269" s="18" t="s">
        <v>126</v>
      </c>
      <c r="BE269" s="171">
        <f>IF(N269="základní",J269,0)</f>
        <v>0</v>
      </c>
      <c r="BF269" s="171">
        <f>IF(N269="snížená",J269,0)</f>
        <v>0</v>
      </c>
      <c r="BG269" s="171">
        <f>IF(N269="zákl. přenesená",J269,0)</f>
        <v>0</v>
      </c>
      <c r="BH269" s="171">
        <f>IF(N269="sníž. přenesená",J269,0)</f>
        <v>0</v>
      </c>
      <c r="BI269" s="171">
        <f>IF(N269="nulová",J269,0)</f>
        <v>0</v>
      </c>
      <c r="BJ269" s="18" t="s">
        <v>71</v>
      </c>
      <c r="BK269" s="171">
        <f>ROUND(I269*H269,2)</f>
        <v>0</v>
      </c>
      <c r="BL269" s="18" t="s">
        <v>134</v>
      </c>
      <c r="BM269" s="18" t="s">
        <v>344</v>
      </c>
    </row>
    <row r="270" spans="2:65" s="11" customFormat="1" x14ac:dyDescent="0.3">
      <c r="B270" s="172"/>
      <c r="D270" s="173" t="s">
        <v>136</v>
      </c>
      <c r="E270" s="174" t="s">
        <v>3</v>
      </c>
      <c r="F270" s="175" t="s">
        <v>71</v>
      </c>
      <c r="H270" s="176">
        <v>1</v>
      </c>
      <c r="I270" s="177"/>
      <c r="L270" s="172"/>
      <c r="M270" s="178"/>
      <c r="N270" s="179"/>
      <c r="O270" s="179"/>
      <c r="P270" s="179"/>
      <c r="Q270" s="179"/>
      <c r="R270" s="179"/>
      <c r="S270" s="179"/>
      <c r="T270" s="180"/>
      <c r="AT270" s="174" t="s">
        <v>136</v>
      </c>
      <c r="AU270" s="174" t="s">
        <v>74</v>
      </c>
      <c r="AV270" s="11" t="s">
        <v>74</v>
      </c>
      <c r="AW270" s="11" t="s">
        <v>31</v>
      </c>
      <c r="AX270" s="11" t="s">
        <v>67</v>
      </c>
      <c r="AY270" s="174" t="s">
        <v>126</v>
      </c>
    </row>
    <row r="271" spans="2:65" s="12" customFormat="1" x14ac:dyDescent="0.3">
      <c r="B271" s="181"/>
      <c r="D271" s="173" t="s">
        <v>136</v>
      </c>
      <c r="E271" s="182" t="s">
        <v>3</v>
      </c>
      <c r="F271" s="183" t="s">
        <v>308</v>
      </c>
      <c r="H271" s="184" t="s">
        <v>3</v>
      </c>
      <c r="I271" s="185"/>
      <c r="L271" s="181"/>
      <c r="M271" s="186"/>
      <c r="N271" s="187"/>
      <c r="O271" s="187"/>
      <c r="P271" s="187"/>
      <c r="Q271" s="187"/>
      <c r="R271" s="187"/>
      <c r="S271" s="187"/>
      <c r="T271" s="188"/>
      <c r="AT271" s="184" t="s">
        <v>136</v>
      </c>
      <c r="AU271" s="184" t="s">
        <v>74</v>
      </c>
      <c r="AV271" s="12" t="s">
        <v>71</v>
      </c>
      <c r="AW271" s="12" t="s">
        <v>31</v>
      </c>
      <c r="AX271" s="12" t="s">
        <v>67</v>
      </c>
      <c r="AY271" s="184" t="s">
        <v>126</v>
      </c>
    </row>
    <row r="272" spans="2:65" s="13" customFormat="1" x14ac:dyDescent="0.3">
      <c r="B272" s="189"/>
      <c r="D272" s="190" t="s">
        <v>136</v>
      </c>
      <c r="E272" s="191" t="s">
        <v>3</v>
      </c>
      <c r="F272" s="192" t="s">
        <v>139</v>
      </c>
      <c r="H272" s="193">
        <v>1</v>
      </c>
      <c r="I272" s="194"/>
      <c r="L272" s="189"/>
      <c r="M272" s="195"/>
      <c r="N272" s="196"/>
      <c r="O272" s="196"/>
      <c r="P272" s="196"/>
      <c r="Q272" s="196"/>
      <c r="R272" s="196"/>
      <c r="S272" s="196"/>
      <c r="T272" s="197"/>
      <c r="AT272" s="198" t="s">
        <v>136</v>
      </c>
      <c r="AU272" s="198" t="s">
        <v>74</v>
      </c>
      <c r="AV272" s="13" t="s">
        <v>134</v>
      </c>
      <c r="AW272" s="13" t="s">
        <v>31</v>
      </c>
      <c r="AX272" s="13" t="s">
        <v>71</v>
      </c>
      <c r="AY272" s="198" t="s">
        <v>126</v>
      </c>
    </row>
    <row r="273" spans="2:65" s="1" customFormat="1" ht="31.5" customHeight="1" x14ac:dyDescent="0.3">
      <c r="B273" s="159"/>
      <c r="C273" s="160" t="s">
        <v>345</v>
      </c>
      <c r="D273" s="160" t="s">
        <v>129</v>
      </c>
      <c r="E273" s="161" t="s">
        <v>346</v>
      </c>
      <c r="F273" s="162" t="s">
        <v>347</v>
      </c>
      <c r="G273" s="163" t="s">
        <v>161</v>
      </c>
      <c r="H273" s="164">
        <v>117.33</v>
      </c>
      <c r="I273" s="165"/>
      <c r="J273" s="166">
        <f>ROUND(I273*H273,2)</f>
        <v>0</v>
      </c>
      <c r="K273" s="162" t="s">
        <v>133</v>
      </c>
      <c r="L273" s="35"/>
      <c r="M273" s="167" t="s">
        <v>3</v>
      </c>
      <c r="N273" s="168" t="s">
        <v>38</v>
      </c>
      <c r="O273" s="36"/>
      <c r="P273" s="169">
        <f>O273*H273</f>
        <v>0</v>
      </c>
      <c r="Q273" s="169">
        <v>2.1000000000000001E-4</v>
      </c>
      <c r="R273" s="169">
        <f>Q273*H273</f>
        <v>2.4639299999999999E-2</v>
      </c>
      <c r="S273" s="169">
        <v>0</v>
      </c>
      <c r="T273" s="170">
        <f>S273*H273</f>
        <v>0</v>
      </c>
      <c r="AR273" s="18" t="s">
        <v>134</v>
      </c>
      <c r="AT273" s="18" t="s">
        <v>129</v>
      </c>
      <c r="AU273" s="18" t="s">
        <v>74</v>
      </c>
      <c r="AY273" s="18" t="s">
        <v>126</v>
      </c>
      <c r="BE273" s="171">
        <f>IF(N273="základní",J273,0)</f>
        <v>0</v>
      </c>
      <c r="BF273" s="171">
        <f>IF(N273="snížená",J273,0)</f>
        <v>0</v>
      </c>
      <c r="BG273" s="171">
        <f>IF(N273="zákl. přenesená",J273,0)</f>
        <v>0</v>
      </c>
      <c r="BH273" s="171">
        <f>IF(N273="sníž. přenesená",J273,0)</f>
        <v>0</v>
      </c>
      <c r="BI273" s="171">
        <f>IF(N273="nulová",J273,0)</f>
        <v>0</v>
      </c>
      <c r="BJ273" s="18" t="s">
        <v>71</v>
      </c>
      <c r="BK273" s="171">
        <f>ROUND(I273*H273,2)</f>
        <v>0</v>
      </c>
      <c r="BL273" s="18" t="s">
        <v>134</v>
      </c>
      <c r="BM273" s="18" t="s">
        <v>348</v>
      </c>
    </row>
    <row r="274" spans="2:65" s="11" customFormat="1" x14ac:dyDescent="0.3">
      <c r="B274" s="172"/>
      <c r="D274" s="173" t="s">
        <v>136</v>
      </c>
      <c r="E274" s="174" t="s">
        <v>3</v>
      </c>
      <c r="F274" s="175" t="s">
        <v>349</v>
      </c>
      <c r="H274" s="176">
        <v>117.33</v>
      </c>
      <c r="I274" s="177"/>
      <c r="L274" s="172"/>
      <c r="M274" s="178"/>
      <c r="N274" s="179"/>
      <c r="O274" s="179"/>
      <c r="P274" s="179"/>
      <c r="Q274" s="179"/>
      <c r="R274" s="179"/>
      <c r="S274" s="179"/>
      <c r="T274" s="180"/>
      <c r="AT274" s="174" t="s">
        <v>136</v>
      </c>
      <c r="AU274" s="174" t="s">
        <v>74</v>
      </c>
      <c r="AV274" s="11" t="s">
        <v>74</v>
      </c>
      <c r="AW274" s="11" t="s">
        <v>31</v>
      </c>
      <c r="AX274" s="11" t="s">
        <v>67</v>
      </c>
      <c r="AY274" s="174" t="s">
        <v>126</v>
      </c>
    </row>
    <row r="275" spans="2:65" s="12" customFormat="1" x14ac:dyDescent="0.3">
      <c r="B275" s="181"/>
      <c r="D275" s="173" t="s">
        <v>136</v>
      </c>
      <c r="E275" s="182" t="s">
        <v>3</v>
      </c>
      <c r="F275" s="183" t="s">
        <v>350</v>
      </c>
      <c r="H275" s="184" t="s">
        <v>3</v>
      </c>
      <c r="I275" s="185"/>
      <c r="L275" s="181"/>
      <c r="M275" s="186"/>
      <c r="N275" s="187"/>
      <c r="O275" s="187"/>
      <c r="P275" s="187"/>
      <c r="Q275" s="187"/>
      <c r="R275" s="187"/>
      <c r="S275" s="187"/>
      <c r="T275" s="188"/>
      <c r="AT275" s="184" t="s">
        <v>136</v>
      </c>
      <c r="AU275" s="184" t="s">
        <v>74</v>
      </c>
      <c r="AV275" s="12" t="s">
        <v>71</v>
      </c>
      <c r="AW275" s="12" t="s">
        <v>31</v>
      </c>
      <c r="AX275" s="12" t="s">
        <v>67</v>
      </c>
      <c r="AY275" s="184" t="s">
        <v>126</v>
      </c>
    </row>
    <row r="276" spans="2:65" s="13" customFormat="1" x14ac:dyDescent="0.3">
      <c r="B276" s="189"/>
      <c r="D276" s="190" t="s">
        <v>136</v>
      </c>
      <c r="E276" s="191" t="s">
        <v>3</v>
      </c>
      <c r="F276" s="192" t="s">
        <v>139</v>
      </c>
      <c r="H276" s="193">
        <v>117.33</v>
      </c>
      <c r="I276" s="194"/>
      <c r="L276" s="189"/>
      <c r="M276" s="195"/>
      <c r="N276" s="196"/>
      <c r="O276" s="196"/>
      <c r="P276" s="196"/>
      <c r="Q276" s="196"/>
      <c r="R276" s="196"/>
      <c r="S276" s="196"/>
      <c r="T276" s="197"/>
      <c r="AT276" s="198" t="s">
        <v>136</v>
      </c>
      <c r="AU276" s="198" t="s">
        <v>74</v>
      </c>
      <c r="AV276" s="13" t="s">
        <v>134</v>
      </c>
      <c r="AW276" s="13" t="s">
        <v>31</v>
      </c>
      <c r="AX276" s="13" t="s">
        <v>71</v>
      </c>
      <c r="AY276" s="198" t="s">
        <v>126</v>
      </c>
    </row>
    <row r="277" spans="2:65" s="1" customFormat="1" ht="69.75" customHeight="1" x14ac:dyDescent="0.3">
      <c r="B277" s="159"/>
      <c r="C277" s="160" t="s">
        <v>351</v>
      </c>
      <c r="D277" s="160" t="s">
        <v>129</v>
      </c>
      <c r="E277" s="161" t="s">
        <v>352</v>
      </c>
      <c r="F277" s="162" t="s">
        <v>353</v>
      </c>
      <c r="G277" s="163" t="s">
        <v>161</v>
      </c>
      <c r="H277" s="164">
        <v>173.68</v>
      </c>
      <c r="I277" s="165"/>
      <c r="J277" s="166">
        <f>ROUND(I277*H277,2)</f>
        <v>0</v>
      </c>
      <c r="K277" s="162" t="s">
        <v>133</v>
      </c>
      <c r="L277" s="35"/>
      <c r="M277" s="167" t="s">
        <v>3</v>
      </c>
      <c r="N277" s="168" t="s">
        <v>38</v>
      </c>
      <c r="O277" s="36"/>
      <c r="P277" s="169">
        <f>O277*H277</f>
        <v>0</v>
      </c>
      <c r="Q277" s="169">
        <v>4.0000000000000003E-5</v>
      </c>
      <c r="R277" s="169">
        <f>Q277*H277</f>
        <v>6.9472000000000006E-3</v>
      </c>
      <c r="S277" s="169">
        <v>0</v>
      </c>
      <c r="T277" s="170">
        <f>S277*H277</f>
        <v>0</v>
      </c>
      <c r="AR277" s="18" t="s">
        <v>134</v>
      </c>
      <c r="AT277" s="18" t="s">
        <v>129</v>
      </c>
      <c r="AU277" s="18" t="s">
        <v>74</v>
      </c>
      <c r="AY277" s="18" t="s">
        <v>126</v>
      </c>
      <c r="BE277" s="171">
        <f>IF(N277="základní",J277,0)</f>
        <v>0</v>
      </c>
      <c r="BF277" s="171">
        <f>IF(N277="snížená",J277,0)</f>
        <v>0</v>
      </c>
      <c r="BG277" s="171">
        <f>IF(N277="zákl. přenesená",J277,0)</f>
        <v>0</v>
      </c>
      <c r="BH277" s="171">
        <f>IF(N277="sníž. přenesená",J277,0)</f>
        <v>0</v>
      </c>
      <c r="BI277" s="171">
        <f>IF(N277="nulová",J277,0)</f>
        <v>0</v>
      </c>
      <c r="BJ277" s="18" t="s">
        <v>71</v>
      </c>
      <c r="BK277" s="171">
        <f>ROUND(I277*H277,2)</f>
        <v>0</v>
      </c>
      <c r="BL277" s="18" t="s">
        <v>134</v>
      </c>
      <c r="BM277" s="18" t="s">
        <v>354</v>
      </c>
    </row>
    <row r="278" spans="2:65" s="11" customFormat="1" x14ac:dyDescent="0.3">
      <c r="B278" s="172"/>
      <c r="D278" s="173" t="s">
        <v>136</v>
      </c>
      <c r="E278" s="174" t="s">
        <v>3</v>
      </c>
      <c r="F278" s="175" t="s">
        <v>355</v>
      </c>
      <c r="H278" s="176">
        <v>173.68</v>
      </c>
      <c r="I278" s="177"/>
      <c r="L278" s="172"/>
      <c r="M278" s="178"/>
      <c r="N278" s="179"/>
      <c r="O278" s="179"/>
      <c r="P278" s="179"/>
      <c r="Q278" s="179"/>
      <c r="R278" s="179"/>
      <c r="S278" s="179"/>
      <c r="T278" s="180"/>
      <c r="AT278" s="174" t="s">
        <v>136</v>
      </c>
      <c r="AU278" s="174" t="s">
        <v>74</v>
      </c>
      <c r="AV278" s="11" t="s">
        <v>74</v>
      </c>
      <c r="AW278" s="11" t="s">
        <v>31</v>
      </c>
      <c r="AX278" s="11" t="s">
        <v>67</v>
      </c>
      <c r="AY278" s="174" t="s">
        <v>126</v>
      </c>
    </row>
    <row r="279" spans="2:65" s="12" customFormat="1" x14ac:dyDescent="0.3">
      <c r="B279" s="181"/>
      <c r="D279" s="173" t="s">
        <v>136</v>
      </c>
      <c r="E279" s="182" t="s">
        <v>3</v>
      </c>
      <c r="F279" s="183" t="s">
        <v>356</v>
      </c>
      <c r="H279" s="184" t="s">
        <v>3</v>
      </c>
      <c r="I279" s="185"/>
      <c r="L279" s="181"/>
      <c r="M279" s="186"/>
      <c r="N279" s="187"/>
      <c r="O279" s="187"/>
      <c r="P279" s="187"/>
      <c r="Q279" s="187"/>
      <c r="R279" s="187"/>
      <c r="S279" s="187"/>
      <c r="T279" s="188"/>
      <c r="AT279" s="184" t="s">
        <v>136</v>
      </c>
      <c r="AU279" s="184" t="s">
        <v>74</v>
      </c>
      <c r="AV279" s="12" t="s">
        <v>71</v>
      </c>
      <c r="AW279" s="12" t="s">
        <v>31</v>
      </c>
      <c r="AX279" s="12" t="s">
        <v>67</v>
      </c>
      <c r="AY279" s="184" t="s">
        <v>126</v>
      </c>
    </row>
    <row r="280" spans="2:65" s="13" customFormat="1" x14ac:dyDescent="0.3">
      <c r="B280" s="189"/>
      <c r="D280" s="190" t="s">
        <v>136</v>
      </c>
      <c r="E280" s="191" t="s">
        <v>3</v>
      </c>
      <c r="F280" s="192" t="s">
        <v>139</v>
      </c>
      <c r="H280" s="193">
        <v>173.68</v>
      </c>
      <c r="I280" s="194"/>
      <c r="L280" s="189"/>
      <c r="M280" s="195"/>
      <c r="N280" s="196"/>
      <c r="O280" s="196"/>
      <c r="P280" s="196"/>
      <c r="Q280" s="196"/>
      <c r="R280" s="196"/>
      <c r="S280" s="196"/>
      <c r="T280" s="197"/>
      <c r="AT280" s="198" t="s">
        <v>136</v>
      </c>
      <c r="AU280" s="198" t="s">
        <v>74</v>
      </c>
      <c r="AV280" s="13" t="s">
        <v>134</v>
      </c>
      <c r="AW280" s="13" t="s">
        <v>31</v>
      </c>
      <c r="AX280" s="13" t="s">
        <v>71</v>
      </c>
      <c r="AY280" s="198" t="s">
        <v>126</v>
      </c>
    </row>
    <row r="281" spans="2:65" s="1" customFormat="1" ht="31.5" customHeight="1" x14ac:dyDescent="0.3">
      <c r="B281" s="159"/>
      <c r="C281" s="160" t="s">
        <v>357</v>
      </c>
      <c r="D281" s="160" t="s">
        <v>129</v>
      </c>
      <c r="E281" s="161" t="s">
        <v>358</v>
      </c>
      <c r="F281" s="162" t="s">
        <v>359</v>
      </c>
      <c r="G281" s="163" t="s">
        <v>161</v>
      </c>
      <c r="H281" s="164">
        <v>17.417999999999999</v>
      </c>
      <c r="I281" s="165"/>
      <c r="J281" s="166">
        <f>ROUND(I281*H281,2)</f>
        <v>0</v>
      </c>
      <c r="K281" s="162" t="s">
        <v>133</v>
      </c>
      <c r="L281" s="35"/>
      <c r="M281" s="167" t="s">
        <v>3</v>
      </c>
      <c r="N281" s="168" t="s">
        <v>38</v>
      </c>
      <c r="O281" s="36"/>
      <c r="P281" s="169">
        <f>O281*H281</f>
        <v>0</v>
      </c>
      <c r="Q281" s="169">
        <v>0</v>
      </c>
      <c r="R281" s="169">
        <f>Q281*H281</f>
        <v>0</v>
      </c>
      <c r="S281" s="169">
        <v>0.26100000000000001</v>
      </c>
      <c r="T281" s="170">
        <f>S281*H281</f>
        <v>4.5460979999999998</v>
      </c>
      <c r="AR281" s="18" t="s">
        <v>134</v>
      </c>
      <c r="AT281" s="18" t="s">
        <v>129</v>
      </c>
      <c r="AU281" s="18" t="s">
        <v>74</v>
      </c>
      <c r="AY281" s="18" t="s">
        <v>126</v>
      </c>
      <c r="BE281" s="171">
        <f>IF(N281="základní",J281,0)</f>
        <v>0</v>
      </c>
      <c r="BF281" s="171">
        <f>IF(N281="snížená",J281,0)</f>
        <v>0</v>
      </c>
      <c r="BG281" s="171">
        <f>IF(N281="zákl. přenesená",J281,0)</f>
        <v>0</v>
      </c>
      <c r="BH281" s="171">
        <f>IF(N281="sníž. přenesená",J281,0)</f>
        <v>0</v>
      </c>
      <c r="BI281" s="171">
        <f>IF(N281="nulová",J281,0)</f>
        <v>0</v>
      </c>
      <c r="BJ281" s="18" t="s">
        <v>71</v>
      </c>
      <c r="BK281" s="171">
        <f>ROUND(I281*H281,2)</f>
        <v>0</v>
      </c>
      <c r="BL281" s="18" t="s">
        <v>134</v>
      </c>
      <c r="BM281" s="18" t="s">
        <v>360</v>
      </c>
    </row>
    <row r="282" spans="2:65" s="11" customFormat="1" x14ac:dyDescent="0.3">
      <c r="B282" s="172"/>
      <c r="D282" s="173" t="s">
        <v>136</v>
      </c>
      <c r="E282" s="174" t="s">
        <v>3</v>
      </c>
      <c r="F282" s="175" t="s">
        <v>361</v>
      </c>
      <c r="H282" s="176">
        <v>17.417999999999999</v>
      </c>
      <c r="I282" s="177"/>
      <c r="L282" s="172"/>
      <c r="M282" s="178"/>
      <c r="N282" s="179"/>
      <c r="O282" s="179"/>
      <c r="P282" s="179"/>
      <c r="Q282" s="179"/>
      <c r="R282" s="179"/>
      <c r="S282" s="179"/>
      <c r="T282" s="180"/>
      <c r="AT282" s="174" t="s">
        <v>136</v>
      </c>
      <c r="AU282" s="174" t="s">
        <v>74</v>
      </c>
      <c r="AV282" s="11" t="s">
        <v>74</v>
      </c>
      <c r="AW282" s="11" t="s">
        <v>31</v>
      </c>
      <c r="AX282" s="11" t="s">
        <v>67</v>
      </c>
      <c r="AY282" s="174" t="s">
        <v>126</v>
      </c>
    </row>
    <row r="283" spans="2:65" s="12" customFormat="1" x14ac:dyDescent="0.3">
      <c r="B283" s="181"/>
      <c r="D283" s="173" t="s">
        <v>136</v>
      </c>
      <c r="E283" s="182" t="s">
        <v>3</v>
      </c>
      <c r="F283" s="183" t="s">
        <v>362</v>
      </c>
      <c r="H283" s="184" t="s">
        <v>3</v>
      </c>
      <c r="I283" s="185"/>
      <c r="L283" s="181"/>
      <c r="M283" s="186"/>
      <c r="N283" s="187"/>
      <c r="O283" s="187"/>
      <c r="P283" s="187"/>
      <c r="Q283" s="187"/>
      <c r="R283" s="187"/>
      <c r="S283" s="187"/>
      <c r="T283" s="188"/>
      <c r="AT283" s="184" t="s">
        <v>136</v>
      </c>
      <c r="AU283" s="184" t="s">
        <v>74</v>
      </c>
      <c r="AV283" s="12" t="s">
        <v>71</v>
      </c>
      <c r="AW283" s="12" t="s">
        <v>31</v>
      </c>
      <c r="AX283" s="12" t="s">
        <v>67</v>
      </c>
      <c r="AY283" s="184" t="s">
        <v>126</v>
      </c>
    </row>
    <row r="284" spans="2:65" s="13" customFormat="1" x14ac:dyDescent="0.3">
      <c r="B284" s="189"/>
      <c r="D284" s="190" t="s">
        <v>136</v>
      </c>
      <c r="E284" s="191" t="s">
        <v>3</v>
      </c>
      <c r="F284" s="192" t="s">
        <v>139</v>
      </c>
      <c r="H284" s="193">
        <v>17.417999999999999</v>
      </c>
      <c r="I284" s="194"/>
      <c r="L284" s="189"/>
      <c r="M284" s="195"/>
      <c r="N284" s="196"/>
      <c r="O284" s="196"/>
      <c r="P284" s="196"/>
      <c r="Q284" s="196"/>
      <c r="R284" s="196"/>
      <c r="S284" s="196"/>
      <c r="T284" s="197"/>
      <c r="AT284" s="198" t="s">
        <v>136</v>
      </c>
      <c r="AU284" s="198" t="s">
        <v>74</v>
      </c>
      <c r="AV284" s="13" t="s">
        <v>134</v>
      </c>
      <c r="AW284" s="13" t="s">
        <v>31</v>
      </c>
      <c r="AX284" s="13" t="s">
        <v>71</v>
      </c>
      <c r="AY284" s="198" t="s">
        <v>126</v>
      </c>
    </row>
    <row r="285" spans="2:65" s="1" customFormat="1" ht="31.5" customHeight="1" x14ac:dyDescent="0.3">
      <c r="B285" s="159"/>
      <c r="C285" s="160" t="s">
        <v>363</v>
      </c>
      <c r="D285" s="160" t="s">
        <v>129</v>
      </c>
      <c r="E285" s="161" t="s">
        <v>364</v>
      </c>
      <c r="F285" s="162" t="s">
        <v>365</v>
      </c>
      <c r="G285" s="163" t="s">
        <v>132</v>
      </c>
      <c r="H285" s="164">
        <v>1.7849999999999999</v>
      </c>
      <c r="I285" s="165"/>
      <c r="J285" s="166">
        <f>ROUND(I285*H285,2)</f>
        <v>0</v>
      </c>
      <c r="K285" s="162" t="s">
        <v>133</v>
      </c>
      <c r="L285" s="35"/>
      <c r="M285" s="167" t="s">
        <v>3</v>
      </c>
      <c r="N285" s="168" t="s">
        <v>38</v>
      </c>
      <c r="O285" s="36"/>
      <c r="P285" s="169">
        <f>O285*H285</f>
        <v>0</v>
      </c>
      <c r="Q285" s="169">
        <v>0</v>
      </c>
      <c r="R285" s="169">
        <f>Q285*H285</f>
        <v>0</v>
      </c>
      <c r="S285" s="169">
        <v>1.95</v>
      </c>
      <c r="T285" s="170">
        <f>S285*H285</f>
        <v>3.4807499999999996</v>
      </c>
      <c r="AR285" s="18" t="s">
        <v>134</v>
      </c>
      <c r="AT285" s="18" t="s">
        <v>129</v>
      </c>
      <c r="AU285" s="18" t="s">
        <v>74</v>
      </c>
      <c r="AY285" s="18" t="s">
        <v>126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8" t="s">
        <v>71</v>
      </c>
      <c r="BK285" s="171">
        <f>ROUND(I285*H285,2)</f>
        <v>0</v>
      </c>
      <c r="BL285" s="18" t="s">
        <v>134</v>
      </c>
      <c r="BM285" s="18" t="s">
        <v>366</v>
      </c>
    </row>
    <row r="286" spans="2:65" s="11" customFormat="1" x14ac:dyDescent="0.3">
      <c r="B286" s="172"/>
      <c r="D286" s="173" t="s">
        <v>136</v>
      </c>
      <c r="E286" s="174" t="s">
        <v>3</v>
      </c>
      <c r="F286" s="175" t="s">
        <v>367</v>
      </c>
      <c r="H286" s="176">
        <v>1.7849999999999999</v>
      </c>
      <c r="I286" s="177"/>
      <c r="L286" s="172"/>
      <c r="M286" s="178"/>
      <c r="N286" s="179"/>
      <c r="O286" s="179"/>
      <c r="P286" s="179"/>
      <c r="Q286" s="179"/>
      <c r="R286" s="179"/>
      <c r="S286" s="179"/>
      <c r="T286" s="180"/>
      <c r="AT286" s="174" t="s">
        <v>136</v>
      </c>
      <c r="AU286" s="174" t="s">
        <v>74</v>
      </c>
      <c r="AV286" s="11" t="s">
        <v>74</v>
      </c>
      <c r="AW286" s="11" t="s">
        <v>31</v>
      </c>
      <c r="AX286" s="11" t="s">
        <v>67</v>
      </c>
      <c r="AY286" s="174" t="s">
        <v>126</v>
      </c>
    </row>
    <row r="287" spans="2:65" s="12" customFormat="1" x14ac:dyDescent="0.3">
      <c r="B287" s="181"/>
      <c r="D287" s="173" t="s">
        <v>136</v>
      </c>
      <c r="E287" s="182" t="s">
        <v>3</v>
      </c>
      <c r="F287" s="183" t="s">
        <v>368</v>
      </c>
      <c r="H287" s="184" t="s">
        <v>3</v>
      </c>
      <c r="I287" s="185"/>
      <c r="L287" s="181"/>
      <c r="M287" s="186"/>
      <c r="N287" s="187"/>
      <c r="O287" s="187"/>
      <c r="P287" s="187"/>
      <c r="Q287" s="187"/>
      <c r="R287" s="187"/>
      <c r="S287" s="187"/>
      <c r="T287" s="188"/>
      <c r="AT287" s="184" t="s">
        <v>136</v>
      </c>
      <c r="AU287" s="184" t="s">
        <v>74</v>
      </c>
      <c r="AV287" s="12" t="s">
        <v>71</v>
      </c>
      <c r="AW287" s="12" t="s">
        <v>31</v>
      </c>
      <c r="AX287" s="12" t="s">
        <v>67</v>
      </c>
      <c r="AY287" s="184" t="s">
        <v>126</v>
      </c>
    </row>
    <row r="288" spans="2:65" s="13" customFormat="1" x14ac:dyDescent="0.3">
      <c r="B288" s="189"/>
      <c r="D288" s="190" t="s">
        <v>136</v>
      </c>
      <c r="E288" s="191" t="s">
        <v>3</v>
      </c>
      <c r="F288" s="192" t="s">
        <v>139</v>
      </c>
      <c r="H288" s="193">
        <v>1.7849999999999999</v>
      </c>
      <c r="I288" s="194"/>
      <c r="L288" s="189"/>
      <c r="M288" s="195"/>
      <c r="N288" s="196"/>
      <c r="O288" s="196"/>
      <c r="P288" s="196"/>
      <c r="Q288" s="196"/>
      <c r="R288" s="196"/>
      <c r="S288" s="196"/>
      <c r="T288" s="197"/>
      <c r="AT288" s="198" t="s">
        <v>136</v>
      </c>
      <c r="AU288" s="198" t="s">
        <v>74</v>
      </c>
      <c r="AV288" s="13" t="s">
        <v>134</v>
      </c>
      <c r="AW288" s="13" t="s">
        <v>31</v>
      </c>
      <c r="AX288" s="13" t="s">
        <v>71</v>
      </c>
      <c r="AY288" s="198" t="s">
        <v>126</v>
      </c>
    </row>
    <row r="289" spans="2:65" s="1" customFormat="1" ht="31.5" customHeight="1" x14ac:dyDescent="0.3">
      <c r="B289" s="159"/>
      <c r="C289" s="160" t="s">
        <v>369</v>
      </c>
      <c r="D289" s="160" t="s">
        <v>129</v>
      </c>
      <c r="E289" s="161" t="s">
        <v>370</v>
      </c>
      <c r="F289" s="162" t="s">
        <v>371</v>
      </c>
      <c r="G289" s="163" t="s">
        <v>132</v>
      </c>
      <c r="H289" s="164">
        <v>6.55</v>
      </c>
      <c r="I289" s="165"/>
      <c r="J289" s="166">
        <f>ROUND(I289*H289,2)</f>
        <v>0</v>
      </c>
      <c r="K289" s="162" t="s">
        <v>133</v>
      </c>
      <c r="L289" s="35"/>
      <c r="M289" s="167" t="s">
        <v>3</v>
      </c>
      <c r="N289" s="168" t="s">
        <v>38</v>
      </c>
      <c r="O289" s="36"/>
      <c r="P289" s="169">
        <f>O289*H289</f>
        <v>0</v>
      </c>
      <c r="Q289" s="169">
        <v>0</v>
      </c>
      <c r="R289" s="169">
        <f>Q289*H289</f>
        <v>0</v>
      </c>
      <c r="S289" s="169">
        <v>1.4</v>
      </c>
      <c r="T289" s="170">
        <f>S289*H289</f>
        <v>9.17</v>
      </c>
      <c r="AR289" s="18" t="s">
        <v>134</v>
      </c>
      <c r="AT289" s="18" t="s">
        <v>129</v>
      </c>
      <c r="AU289" s="18" t="s">
        <v>74</v>
      </c>
      <c r="AY289" s="18" t="s">
        <v>126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8" t="s">
        <v>71</v>
      </c>
      <c r="BK289" s="171">
        <f>ROUND(I289*H289,2)</f>
        <v>0</v>
      </c>
      <c r="BL289" s="18" t="s">
        <v>134</v>
      </c>
      <c r="BM289" s="18" t="s">
        <v>372</v>
      </c>
    </row>
    <row r="290" spans="2:65" s="11" customFormat="1" x14ac:dyDescent="0.3">
      <c r="B290" s="172"/>
      <c r="D290" s="173" t="s">
        <v>136</v>
      </c>
      <c r="E290" s="174" t="s">
        <v>3</v>
      </c>
      <c r="F290" s="175" t="s">
        <v>373</v>
      </c>
      <c r="H290" s="176">
        <v>6.55</v>
      </c>
      <c r="I290" s="177"/>
      <c r="L290" s="172"/>
      <c r="M290" s="178"/>
      <c r="N290" s="179"/>
      <c r="O290" s="179"/>
      <c r="P290" s="179"/>
      <c r="Q290" s="179"/>
      <c r="R290" s="179"/>
      <c r="S290" s="179"/>
      <c r="T290" s="180"/>
      <c r="AT290" s="174" t="s">
        <v>136</v>
      </c>
      <c r="AU290" s="174" t="s">
        <v>74</v>
      </c>
      <c r="AV290" s="11" t="s">
        <v>74</v>
      </c>
      <c r="AW290" s="11" t="s">
        <v>31</v>
      </c>
      <c r="AX290" s="11" t="s">
        <v>67</v>
      </c>
      <c r="AY290" s="174" t="s">
        <v>126</v>
      </c>
    </row>
    <row r="291" spans="2:65" s="12" customFormat="1" x14ac:dyDescent="0.3">
      <c r="B291" s="181"/>
      <c r="D291" s="173" t="s">
        <v>136</v>
      </c>
      <c r="E291" s="182" t="s">
        <v>3</v>
      </c>
      <c r="F291" s="183" t="s">
        <v>374</v>
      </c>
      <c r="H291" s="184" t="s">
        <v>3</v>
      </c>
      <c r="I291" s="185"/>
      <c r="L291" s="181"/>
      <c r="M291" s="186"/>
      <c r="N291" s="187"/>
      <c r="O291" s="187"/>
      <c r="P291" s="187"/>
      <c r="Q291" s="187"/>
      <c r="R291" s="187"/>
      <c r="S291" s="187"/>
      <c r="T291" s="188"/>
      <c r="AT291" s="184" t="s">
        <v>136</v>
      </c>
      <c r="AU291" s="184" t="s">
        <v>74</v>
      </c>
      <c r="AV291" s="12" t="s">
        <v>71</v>
      </c>
      <c r="AW291" s="12" t="s">
        <v>31</v>
      </c>
      <c r="AX291" s="12" t="s">
        <v>67</v>
      </c>
      <c r="AY291" s="184" t="s">
        <v>126</v>
      </c>
    </row>
    <row r="292" spans="2:65" s="13" customFormat="1" x14ac:dyDescent="0.3">
      <c r="B292" s="189"/>
      <c r="D292" s="190" t="s">
        <v>136</v>
      </c>
      <c r="E292" s="191" t="s">
        <v>3</v>
      </c>
      <c r="F292" s="192" t="s">
        <v>139</v>
      </c>
      <c r="H292" s="193">
        <v>6.55</v>
      </c>
      <c r="I292" s="194"/>
      <c r="L292" s="189"/>
      <c r="M292" s="195"/>
      <c r="N292" s="196"/>
      <c r="O292" s="196"/>
      <c r="P292" s="196"/>
      <c r="Q292" s="196"/>
      <c r="R292" s="196"/>
      <c r="S292" s="196"/>
      <c r="T292" s="197"/>
      <c r="AT292" s="198" t="s">
        <v>136</v>
      </c>
      <c r="AU292" s="198" t="s">
        <v>74</v>
      </c>
      <c r="AV292" s="13" t="s">
        <v>134</v>
      </c>
      <c r="AW292" s="13" t="s">
        <v>31</v>
      </c>
      <c r="AX292" s="13" t="s">
        <v>71</v>
      </c>
      <c r="AY292" s="198" t="s">
        <v>126</v>
      </c>
    </row>
    <row r="293" spans="2:65" s="1" customFormat="1" ht="22.5" customHeight="1" x14ac:dyDescent="0.3">
      <c r="B293" s="159"/>
      <c r="C293" s="160" t="s">
        <v>375</v>
      </c>
      <c r="D293" s="160" t="s">
        <v>129</v>
      </c>
      <c r="E293" s="161" t="s">
        <v>376</v>
      </c>
      <c r="F293" s="162" t="s">
        <v>377</v>
      </c>
      <c r="G293" s="163" t="s">
        <v>161</v>
      </c>
      <c r="H293" s="164">
        <v>32.79</v>
      </c>
      <c r="I293" s="165"/>
      <c r="J293" s="166">
        <f>ROUND(I293*H293,2)</f>
        <v>0</v>
      </c>
      <c r="K293" s="162" t="s">
        <v>133</v>
      </c>
      <c r="L293" s="35"/>
      <c r="M293" s="167" t="s">
        <v>3</v>
      </c>
      <c r="N293" s="168" t="s">
        <v>38</v>
      </c>
      <c r="O293" s="36"/>
      <c r="P293" s="169">
        <f>O293*H293</f>
        <v>0</v>
      </c>
      <c r="Q293" s="169">
        <v>0</v>
      </c>
      <c r="R293" s="169">
        <f>Q293*H293</f>
        <v>0</v>
      </c>
      <c r="S293" s="169">
        <v>0</v>
      </c>
      <c r="T293" s="170">
        <f>S293*H293</f>
        <v>0</v>
      </c>
      <c r="AR293" s="18" t="s">
        <v>134</v>
      </c>
      <c r="AT293" s="18" t="s">
        <v>129</v>
      </c>
      <c r="AU293" s="18" t="s">
        <v>74</v>
      </c>
      <c r="AY293" s="18" t="s">
        <v>126</v>
      </c>
      <c r="BE293" s="171">
        <f>IF(N293="základní",J293,0)</f>
        <v>0</v>
      </c>
      <c r="BF293" s="171">
        <f>IF(N293="snížená",J293,0)</f>
        <v>0</v>
      </c>
      <c r="BG293" s="171">
        <f>IF(N293="zákl. přenesená",J293,0)</f>
        <v>0</v>
      </c>
      <c r="BH293" s="171">
        <f>IF(N293="sníž. přenesená",J293,0)</f>
        <v>0</v>
      </c>
      <c r="BI293" s="171">
        <f>IF(N293="nulová",J293,0)</f>
        <v>0</v>
      </c>
      <c r="BJ293" s="18" t="s">
        <v>71</v>
      </c>
      <c r="BK293" s="171">
        <f>ROUND(I293*H293,2)</f>
        <v>0</v>
      </c>
      <c r="BL293" s="18" t="s">
        <v>134</v>
      </c>
      <c r="BM293" s="18" t="s">
        <v>378</v>
      </c>
    </row>
    <row r="294" spans="2:65" s="11" customFormat="1" x14ac:dyDescent="0.3">
      <c r="B294" s="172"/>
      <c r="D294" s="173" t="s">
        <v>136</v>
      </c>
      <c r="E294" s="174" t="s">
        <v>3</v>
      </c>
      <c r="F294" s="175" t="s">
        <v>379</v>
      </c>
      <c r="H294" s="176">
        <v>32.79</v>
      </c>
      <c r="I294" s="177"/>
      <c r="L294" s="172"/>
      <c r="M294" s="178"/>
      <c r="N294" s="179"/>
      <c r="O294" s="179"/>
      <c r="P294" s="179"/>
      <c r="Q294" s="179"/>
      <c r="R294" s="179"/>
      <c r="S294" s="179"/>
      <c r="T294" s="180"/>
      <c r="AT294" s="174" t="s">
        <v>136</v>
      </c>
      <c r="AU294" s="174" t="s">
        <v>74</v>
      </c>
      <c r="AV294" s="11" t="s">
        <v>74</v>
      </c>
      <c r="AW294" s="11" t="s">
        <v>31</v>
      </c>
      <c r="AX294" s="11" t="s">
        <v>67</v>
      </c>
      <c r="AY294" s="174" t="s">
        <v>126</v>
      </c>
    </row>
    <row r="295" spans="2:65" s="12" customFormat="1" x14ac:dyDescent="0.3">
      <c r="B295" s="181"/>
      <c r="D295" s="173" t="s">
        <v>136</v>
      </c>
      <c r="E295" s="182" t="s">
        <v>3</v>
      </c>
      <c r="F295" s="183" t="s">
        <v>380</v>
      </c>
      <c r="H295" s="184" t="s">
        <v>3</v>
      </c>
      <c r="I295" s="185"/>
      <c r="L295" s="181"/>
      <c r="M295" s="186"/>
      <c r="N295" s="187"/>
      <c r="O295" s="187"/>
      <c r="P295" s="187"/>
      <c r="Q295" s="187"/>
      <c r="R295" s="187"/>
      <c r="S295" s="187"/>
      <c r="T295" s="188"/>
      <c r="AT295" s="184" t="s">
        <v>136</v>
      </c>
      <c r="AU295" s="184" t="s">
        <v>74</v>
      </c>
      <c r="AV295" s="12" t="s">
        <v>71</v>
      </c>
      <c r="AW295" s="12" t="s">
        <v>31</v>
      </c>
      <c r="AX295" s="12" t="s">
        <v>67</v>
      </c>
      <c r="AY295" s="184" t="s">
        <v>126</v>
      </c>
    </row>
    <row r="296" spans="2:65" s="13" customFormat="1" x14ac:dyDescent="0.3">
      <c r="B296" s="189"/>
      <c r="D296" s="190" t="s">
        <v>136</v>
      </c>
      <c r="E296" s="191" t="s">
        <v>3</v>
      </c>
      <c r="F296" s="192" t="s">
        <v>139</v>
      </c>
      <c r="H296" s="193">
        <v>32.79</v>
      </c>
      <c r="I296" s="194"/>
      <c r="L296" s="189"/>
      <c r="M296" s="195"/>
      <c r="N296" s="196"/>
      <c r="O296" s="196"/>
      <c r="P296" s="196"/>
      <c r="Q296" s="196"/>
      <c r="R296" s="196"/>
      <c r="S296" s="196"/>
      <c r="T296" s="197"/>
      <c r="AT296" s="198" t="s">
        <v>136</v>
      </c>
      <c r="AU296" s="198" t="s">
        <v>74</v>
      </c>
      <c r="AV296" s="13" t="s">
        <v>134</v>
      </c>
      <c r="AW296" s="13" t="s">
        <v>31</v>
      </c>
      <c r="AX296" s="13" t="s">
        <v>71</v>
      </c>
      <c r="AY296" s="198" t="s">
        <v>126</v>
      </c>
    </row>
    <row r="297" spans="2:65" s="1" customFormat="1" ht="22.5" customHeight="1" x14ac:dyDescent="0.3">
      <c r="B297" s="159"/>
      <c r="C297" s="160" t="s">
        <v>381</v>
      </c>
      <c r="D297" s="160" t="s">
        <v>129</v>
      </c>
      <c r="E297" s="161" t="s">
        <v>382</v>
      </c>
      <c r="F297" s="162" t="s">
        <v>383</v>
      </c>
      <c r="G297" s="163" t="s">
        <v>153</v>
      </c>
      <c r="H297" s="164">
        <v>64.8</v>
      </c>
      <c r="I297" s="165"/>
      <c r="J297" s="166">
        <f>ROUND(I297*H297,2)</f>
        <v>0</v>
      </c>
      <c r="K297" s="162" t="s">
        <v>133</v>
      </c>
      <c r="L297" s="35"/>
      <c r="M297" s="167" t="s">
        <v>3</v>
      </c>
      <c r="N297" s="168" t="s">
        <v>38</v>
      </c>
      <c r="O297" s="36"/>
      <c r="P297" s="169">
        <f>O297*H297</f>
        <v>0</v>
      </c>
      <c r="Q297" s="169">
        <v>1.2E-4</v>
      </c>
      <c r="R297" s="169">
        <f>Q297*H297</f>
        <v>7.7759999999999999E-3</v>
      </c>
      <c r="S297" s="169">
        <v>0</v>
      </c>
      <c r="T297" s="170">
        <f>S297*H297</f>
        <v>0</v>
      </c>
      <c r="AR297" s="18" t="s">
        <v>134</v>
      </c>
      <c r="AT297" s="18" t="s">
        <v>129</v>
      </c>
      <c r="AU297" s="18" t="s">
        <v>74</v>
      </c>
      <c r="AY297" s="18" t="s">
        <v>126</v>
      </c>
      <c r="BE297" s="171">
        <f>IF(N297="základní",J297,0)</f>
        <v>0</v>
      </c>
      <c r="BF297" s="171">
        <f>IF(N297="snížená",J297,0)</f>
        <v>0</v>
      </c>
      <c r="BG297" s="171">
        <f>IF(N297="zákl. přenesená",J297,0)</f>
        <v>0</v>
      </c>
      <c r="BH297" s="171">
        <f>IF(N297="sníž. přenesená",J297,0)</f>
        <v>0</v>
      </c>
      <c r="BI297" s="171">
        <f>IF(N297="nulová",J297,0)</f>
        <v>0</v>
      </c>
      <c r="BJ297" s="18" t="s">
        <v>71</v>
      </c>
      <c r="BK297" s="171">
        <f>ROUND(I297*H297,2)</f>
        <v>0</v>
      </c>
      <c r="BL297" s="18" t="s">
        <v>134</v>
      </c>
      <c r="BM297" s="18" t="s">
        <v>384</v>
      </c>
    </row>
    <row r="298" spans="2:65" s="11" customFormat="1" x14ac:dyDescent="0.3">
      <c r="B298" s="172"/>
      <c r="D298" s="173" t="s">
        <v>136</v>
      </c>
      <c r="E298" s="174" t="s">
        <v>3</v>
      </c>
      <c r="F298" s="175" t="s">
        <v>385</v>
      </c>
      <c r="H298" s="176">
        <v>64.8</v>
      </c>
      <c r="I298" s="177"/>
      <c r="L298" s="172"/>
      <c r="M298" s="178"/>
      <c r="N298" s="179"/>
      <c r="O298" s="179"/>
      <c r="P298" s="179"/>
      <c r="Q298" s="179"/>
      <c r="R298" s="179"/>
      <c r="S298" s="179"/>
      <c r="T298" s="180"/>
      <c r="AT298" s="174" t="s">
        <v>136</v>
      </c>
      <c r="AU298" s="174" t="s">
        <v>74</v>
      </c>
      <c r="AV298" s="11" t="s">
        <v>74</v>
      </c>
      <c r="AW298" s="11" t="s">
        <v>31</v>
      </c>
      <c r="AX298" s="11" t="s">
        <v>67</v>
      </c>
      <c r="AY298" s="174" t="s">
        <v>126</v>
      </c>
    </row>
    <row r="299" spans="2:65" s="12" customFormat="1" ht="27" x14ac:dyDescent="0.3">
      <c r="B299" s="181"/>
      <c r="D299" s="173" t="s">
        <v>136</v>
      </c>
      <c r="E299" s="182" t="s">
        <v>3</v>
      </c>
      <c r="F299" s="183" t="s">
        <v>386</v>
      </c>
      <c r="H299" s="184" t="s">
        <v>3</v>
      </c>
      <c r="I299" s="185"/>
      <c r="L299" s="181"/>
      <c r="M299" s="186"/>
      <c r="N299" s="187"/>
      <c r="O299" s="187"/>
      <c r="P299" s="187"/>
      <c r="Q299" s="187"/>
      <c r="R299" s="187"/>
      <c r="S299" s="187"/>
      <c r="T299" s="188"/>
      <c r="AT299" s="184" t="s">
        <v>136</v>
      </c>
      <c r="AU299" s="184" t="s">
        <v>74</v>
      </c>
      <c r="AV299" s="12" t="s">
        <v>71</v>
      </c>
      <c r="AW299" s="12" t="s">
        <v>31</v>
      </c>
      <c r="AX299" s="12" t="s">
        <v>67</v>
      </c>
      <c r="AY299" s="184" t="s">
        <v>126</v>
      </c>
    </row>
    <row r="300" spans="2:65" s="13" customFormat="1" x14ac:dyDescent="0.3">
      <c r="B300" s="189"/>
      <c r="D300" s="190" t="s">
        <v>136</v>
      </c>
      <c r="E300" s="191" t="s">
        <v>3</v>
      </c>
      <c r="F300" s="192" t="s">
        <v>139</v>
      </c>
      <c r="H300" s="193">
        <v>64.8</v>
      </c>
      <c r="I300" s="194"/>
      <c r="L300" s="189"/>
      <c r="M300" s="195"/>
      <c r="N300" s="196"/>
      <c r="O300" s="196"/>
      <c r="P300" s="196"/>
      <c r="Q300" s="196"/>
      <c r="R300" s="196"/>
      <c r="S300" s="196"/>
      <c r="T300" s="197"/>
      <c r="AT300" s="198" t="s">
        <v>136</v>
      </c>
      <c r="AU300" s="198" t="s">
        <v>74</v>
      </c>
      <c r="AV300" s="13" t="s">
        <v>134</v>
      </c>
      <c r="AW300" s="13" t="s">
        <v>31</v>
      </c>
      <c r="AX300" s="13" t="s">
        <v>71</v>
      </c>
      <c r="AY300" s="198" t="s">
        <v>126</v>
      </c>
    </row>
    <row r="301" spans="2:65" s="1" customFormat="1" ht="31.5" customHeight="1" x14ac:dyDescent="0.3">
      <c r="B301" s="159"/>
      <c r="C301" s="160" t="s">
        <v>387</v>
      </c>
      <c r="D301" s="160" t="s">
        <v>129</v>
      </c>
      <c r="E301" s="161" t="s">
        <v>388</v>
      </c>
      <c r="F301" s="162" t="s">
        <v>389</v>
      </c>
      <c r="G301" s="163" t="s">
        <v>161</v>
      </c>
      <c r="H301" s="164">
        <v>3.57</v>
      </c>
      <c r="I301" s="165"/>
      <c r="J301" s="166">
        <f>ROUND(I301*H301,2)</f>
        <v>0</v>
      </c>
      <c r="K301" s="162" t="s">
        <v>133</v>
      </c>
      <c r="L301" s="35"/>
      <c r="M301" s="167" t="s">
        <v>3</v>
      </c>
      <c r="N301" s="168" t="s">
        <v>38</v>
      </c>
      <c r="O301" s="36"/>
      <c r="P301" s="169">
        <f>O301*H301</f>
        <v>0</v>
      </c>
      <c r="Q301" s="169">
        <v>0</v>
      </c>
      <c r="R301" s="169">
        <f>Q301*H301</f>
        <v>0</v>
      </c>
      <c r="S301" s="169">
        <v>0.27500000000000002</v>
      </c>
      <c r="T301" s="170">
        <f>S301*H301</f>
        <v>0.98175000000000001</v>
      </c>
      <c r="AR301" s="18" t="s">
        <v>134</v>
      </c>
      <c r="AT301" s="18" t="s">
        <v>129</v>
      </c>
      <c r="AU301" s="18" t="s">
        <v>74</v>
      </c>
      <c r="AY301" s="18" t="s">
        <v>126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18" t="s">
        <v>71</v>
      </c>
      <c r="BK301" s="171">
        <f>ROUND(I301*H301,2)</f>
        <v>0</v>
      </c>
      <c r="BL301" s="18" t="s">
        <v>134</v>
      </c>
      <c r="BM301" s="18" t="s">
        <v>390</v>
      </c>
    </row>
    <row r="302" spans="2:65" s="11" customFormat="1" x14ac:dyDescent="0.3">
      <c r="B302" s="172"/>
      <c r="D302" s="173" t="s">
        <v>136</v>
      </c>
      <c r="E302" s="174" t="s">
        <v>3</v>
      </c>
      <c r="F302" s="175" t="s">
        <v>391</v>
      </c>
      <c r="H302" s="176">
        <v>3.57</v>
      </c>
      <c r="I302" s="177"/>
      <c r="L302" s="172"/>
      <c r="M302" s="178"/>
      <c r="N302" s="179"/>
      <c r="O302" s="179"/>
      <c r="P302" s="179"/>
      <c r="Q302" s="179"/>
      <c r="R302" s="179"/>
      <c r="S302" s="179"/>
      <c r="T302" s="180"/>
      <c r="AT302" s="174" t="s">
        <v>136</v>
      </c>
      <c r="AU302" s="174" t="s">
        <v>74</v>
      </c>
      <c r="AV302" s="11" t="s">
        <v>74</v>
      </c>
      <c r="AW302" s="11" t="s">
        <v>31</v>
      </c>
      <c r="AX302" s="11" t="s">
        <v>67</v>
      </c>
      <c r="AY302" s="174" t="s">
        <v>126</v>
      </c>
    </row>
    <row r="303" spans="2:65" s="12" customFormat="1" x14ac:dyDescent="0.3">
      <c r="B303" s="181"/>
      <c r="D303" s="173" t="s">
        <v>136</v>
      </c>
      <c r="E303" s="182" t="s">
        <v>3</v>
      </c>
      <c r="F303" s="183" t="s">
        <v>392</v>
      </c>
      <c r="H303" s="184" t="s">
        <v>3</v>
      </c>
      <c r="I303" s="185"/>
      <c r="L303" s="181"/>
      <c r="M303" s="186"/>
      <c r="N303" s="187"/>
      <c r="O303" s="187"/>
      <c r="P303" s="187"/>
      <c r="Q303" s="187"/>
      <c r="R303" s="187"/>
      <c r="S303" s="187"/>
      <c r="T303" s="188"/>
      <c r="AT303" s="184" t="s">
        <v>136</v>
      </c>
      <c r="AU303" s="184" t="s">
        <v>74</v>
      </c>
      <c r="AV303" s="12" t="s">
        <v>71</v>
      </c>
      <c r="AW303" s="12" t="s">
        <v>31</v>
      </c>
      <c r="AX303" s="12" t="s">
        <v>67</v>
      </c>
      <c r="AY303" s="184" t="s">
        <v>126</v>
      </c>
    </row>
    <row r="304" spans="2:65" s="13" customFormat="1" x14ac:dyDescent="0.3">
      <c r="B304" s="189"/>
      <c r="D304" s="190" t="s">
        <v>136</v>
      </c>
      <c r="E304" s="191" t="s">
        <v>3</v>
      </c>
      <c r="F304" s="192" t="s">
        <v>139</v>
      </c>
      <c r="H304" s="193">
        <v>3.57</v>
      </c>
      <c r="I304" s="194"/>
      <c r="L304" s="189"/>
      <c r="M304" s="195"/>
      <c r="N304" s="196"/>
      <c r="O304" s="196"/>
      <c r="P304" s="196"/>
      <c r="Q304" s="196"/>
      <c r="R304" s="196"/>
      <c r="S304" s="196"/>
      <c r="T304" s="197"/>
      <c r="AT304" s="198" t="s">
        <v>136</v>
      </c>
      <c r="AU304" s="198" t="s">
        <v>74</v>
      </c>
      <c r="AV304" s="13" t="s">
        <v>134</v>
      </c>
      <c r="AW304" s="13" t="s">
        <v>31</v>
      </c>
      <c r="AX304" s="13" t="s">
        <v>71</v>
      </c>
      <c r="AY304" s="198" t="s">
        <v>126</v>
      </c>
    </row>
    <row r="305" spans="2:65" s="1" customFormat="1" ht="31.5" customHeight="1" x14ac:dyDescent="0.3">
      <c r="B305" s="159"/>
      <c r="C305" s="160" t="s">
        <v>393</v>
      </c>
      <c r="D305" s="160" t="s">
        <v>129</v>
      </c>
      <c r="E305" s="161" t="s">
        <v>394</v>
      </c>
      <c r="F305" s="162" t="s">
        <v>395</v>
      </c>
      <c r="G305" s="163" t="s">
        <v>161</v>
      </c>
      <c r="H305" s="164">
        <v>3.871</v>
      </c>
      <c r="I305" s="165"/>
      <c r="J305" s="166">
        <f>ROUND(I305*H305,2)</f>
        <v>0</v>
      </c>
      <c r="K305" s="162" t="s">
        <v>133</v>
      </c>
      <c r="L305" s="35"/>
      <c r="M305" s="167" t="s">
        <v>3</v>
      </c>
      <c r="N305" s="168" t="s">
        <v>38</v>
      </c>
      <c r="O305" s="36"/>
      <c r="P305" s="169">
        <f>O305*H305</f>
        <v>0</v>
      </c>
      <c r="Q305" s="169">
        <v>0</v>
      </c>
      <c r="R305" s="169">
        <f>Q305*H305</f>
        <v>0</v>
      </c>
      <c r="S305" s="169">
        <v>6.3E-2</v>
      </c>
      <c r="T305" s="170">
        <f>S305*H305</f>
        <v>0.24387300000000001</v>
      </c>
      <c r="AR305" s="18" t="s">
        <v>134</v>
      </c>
      <c r="AT305" s="18" t="s">
        <v>129</v>
      </c>
      <c r="AU305" s="18" t="s">
        <v>74</v>
      </c>
      <c r="AY305" s="18" t="s">
        <v>126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8" t="s">
        <v>71</v>
      </c>
      <c r="BK305" s="171">
        <f>ROUND(I305*H305,2)</f>
        <v>0</v>
      </c>
      <c r="BL305" s="18" t="s">
        <v>134</v>
      </c>
      <c r="BM305" s="18" t="s">
        <v>396</v>
      </c>
    </row>
    <row r="306" spans="2:65" s="11" customFormat="1" x14ac:dyDescent="0.3">
      <c r="B306" s="172"/>
      <c r="D306" s="173" t="s">
        <v>136</v>
      </c>
      <c r="E306" s="174" t="s">
        <v>3</v>
      </c>
      <c r="F306" s="175" t="s">
        <v>397</v>
      </c>
      <c r="H306" s="176">
        <v>3.871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136</v>
      </c>
      <c r="AU306" s="174" t="s">
        <v>74</v>
      </c>
      <c r="AV306" s="11" t="s">
        <v>74</v>
      </c>
      <c r="AW306" s="11" t="s">
        <v>31</v>
      </c>
      <c r="AX306" s="11" t="s">
        <v>67</v>
      </c>
      <c r="AY306" s="174" t="s">
        <v>126</v>
      </c>
    </row>
    <row r="307" spans="2:65" s="12" customFormat="1" x14ac:dyDescent="0.3">
      <c r="B307" s="181"/>
      <c r="D307" s="173" t="s">
        <v>136</v>
      </c>
      <c r="E307" s="182" t="s">
        <v>3</v>
      </c>
      <c r="F307" s="183" t="s">
        <v>398</v>
      </c>
      <c r="H307" s="184" t="s">
        <v>3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4" t="s">
        <v>136</v>
      </c>
      <c r="AU307" s="184" t="s">
        <v>74</v>
      </c>
      <c r="AV307" s="12" t="s">
        <v>71</v>
      </c>
      <c r="AW307" s="12" t="s">
        <v>31</v>
      </c>
      <c r="AX307" s="12" t="s">
        <v>67</v>
      </c>
      <c r="AY307" s="184" t="s">
        <v>126</v>
      </c>
    </row>
    <row r="308" spans="2:65" s="13" customFormat="1" x14ac:dyDescent="0.3">
      <c r="B308" s="189"/>
      <c r="D308" s="190" t="s">
        <v>136</v>
      </c>
      <c r="E308" s="191" t="s">
        <v>3</v>
      </c>
      <c r="F308" s="192" t="s">
        <v>139</v>
      </c>
      <c r="H308" s="193">
        <v>3.871</v>
      </c>
      <c r="I308" s="194"/>
      <c r="L308" s="189"/>
      <c r="M308" s="195"/>
      <c r="N308" s="196"/>
      <c r="O308" s="196"/>
      <c r="P308" s="196"/>
      <c r="Q308" s="196"/>
      <c r="R308" s="196"/>
      <c r="S308" s="196"/>
      <c r="T308" s="197"/>
      <c r="AT308" s="198" t="s">
        <v>136</v>
      </c>
      <c r="AU308" s="198" t="s">
        <v>74</v>
      </c>
      <c r="AV308" s="13" t="s">
        <v>134</v>
      </c>
      <c r="AW308" s="13" t="s">
        <v>31</v>
      </c>
      <c r="AX308" s="13" t="s">
        <v>71</v>
      </c>
      <c r="AY308" s="198" t="s">
        <v>126</v>
      </c>
    </row>
    <row r="309" spans="2:65" s="1" customFormat="1" ht="44.25" customHeight="1" x14ac:dyDescent="0.3">
      <c r="B309" s="159"/>
      <c r="C309" s="160" t="s">
        <v>339</v>
      </c>
      <c r="D309" s="160" t="s">
        <v>129</v>
      </c>
      <c r="E309" s="161" t="s">
        <v>399</v>
      </c>
      <c r="F309" s="162" t="s">
        <v>400</v>
      </c>
      <c r="G309" s="163" t="s">
        <v>175</v>
      </c>
      <c r="H309" s="164">
        <v>1</v>
      </c>
      <c r="I309" s="165"/>
      <c r="J309" s="166">
        <f>ROUND(I309*H309,2)</f>
        <v>0</v>
      </c>
      <c r="K309" s="162" t="s">
        <v>133</v>
      </c>
      <c r="L309" s="35"/>
      <c r="M309" s="167" t="s">
        <v>3</v>
      </c>
      <c r="N309" s="168" t="s">
        <v>38</v>
      </c>
      <c r="O309" s="36"/>
      <c r="P309" s="169">
        <f>O309*H309</f>
        <v>0</v>
      </c>
      <c r="Q309" s="169">
        <v>0</v>
      </c>
      <c r="R309" s="169">
        <f>Q309*H309</f>
        <v>0</v>
      </c>
      <c r="S309" s="169">
        <v>7.3999999999999996E-2</v>
      </c>
      <c r="T309" s="170">
        <f>S309*H309</f>
        <v>7.3999999999999996E-2</v>
      </c>
      <c r="AR309" s="18" t="s">
        <v>134</v>
      </c>
      <c r="AT309" s="18" t="s">
        <v>129</v>
      </c>
      <c r="AU309" s="18" t="s">
        <v>74</v>
      </c>
      <c r="AY309" s="18" t="s">
        <v>126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8" t="s">
        <v>71</v>
      </c>
      <c r="BK309" s="171">
        <f>ROUND(I309*H309,2)</f>
        <v>0</v>
      </c>
      <c r="BL309" s="18" t="s">
        <v>134</v>
      </c>
      <c r="BM309" s="18" t="s">
        <v>401</v>
      </c>
    </row>
    <row r="310" spans="2:65" s="11" customFormat="1" x14ac:dyDescent="0.3">
      <c r="B310" s="172"/>
      <c r="D310" s="173" t="s">
        <v>136</v>
      </c>
      <c r="E310" s="174" t="s">
        <v>3</v>
      </c>
      <c r="F310" s="175" t="s">
        <v>71</v>
      </c>
      <c r="H310" s="176">
        <v>1</v>
      </c>
      <c r="I310" s="177"/>
      <c r="L310" s="172"/>
      <c r="M310" s="178"/>
      <c r="N310" s="179"/>
      <c r="O310" s="179"/>
      <c r="P310" s="179"/>
      <c r="Q310" s="179"/>
      <c r="R310" s="179"/>
      <c r="S310" s="179"/>
      <c r="T310" s="180"/>
      <c r="AT310" s="174" t="s">
        <v>136</v>
      </c>
      <c r="AU310" s="174" t="s">
        <v>74</v>
      </c>
      <c r="AV310" s="11" t="s">
        <v>74</v>
      </c>
      <c r="AW310" s="11" t="s">
        <v>31</v>
      </c>
      <c r="AX310" s="11" t="s">
        <v>71</v>
      </c>
      <c r="AY310" s="174" t="s">
        <v>126</v>
      </c>
    </row>
    <row r="311" spans="2:65" s="12" customFormat="1" x14ac:dyDescent="0.3">
      <c r="B311" s="181"/>
      <c r="D311" s="190" t="s">
        <v>136</v>
      </c>
      <c r="E311" s="210" t="s">
        <v>3</v>
      </c>
      <c r="F311" s="211" t="s">
        <v>402</v>
      </c>
      <c r="H311" s="212" t="s">
        <v>3</v>
      </c>
      <c r="I311" s="185"/>
      <c r="L311" s="181"/>
      <c r="M311" s="186"/>
      <c r="N311" s="187"/>
      <c r="O311" s="187"/>
      <c r="P311" s="187"/>
      <c r="Q311" s="187"/>
      <c r="R311" s="187"/>
      <c r="S311" s="187"/>
      <c r="T311" s="188"/>
      <c r="AT311" s="184" t="s">
        <v>136</v>
      </c>
      <c r="AU311" s="184" t="s">
        <v>74</v>
      </c>
      <c r="AV311" s="12" t="s">
        <v>71</v>
      </c>
      <c r="AW311" s="12" t="s">
        <v>31</v>
      </c>
      <c r="AX311" s="12" t="s">
        <v>67</v>
      </c>
      <c r="AY311" s="184" t="s">
        <v>126</v>
      </c>
    </row>
    <row r="312" spans="2:65" s="1" customFormat="1" ht="31.5" customHeight="1" x14ac:dyDescent="0.3">
      <c r="B312" s="159"/>
      <c r="C312" s="160" t="s">
        <v>403</v>
      </c>
      <c r="D312" s="160" t="s">
        <v>129</v>
      </c>
      <c r="E312" s="161" t="s">
        <v>404</v>
      </c>
      <c r="F312" s="162" t="s">
        <v>405</v>
      </c>
      <c r="G312" s="163" t="s">
        <v>175</v>
      </c>
      <c r="H312" s="164">
        <v>8</v>
      </c>
      <c r="I312" s="165"/>
      <c r="J312" s="166">
        <f>ROUND(I312*H312,2)</f>
        <v>0</v>
      </c>
      <c r="K312" s="162" t="s">
        <v>133</v>
      </c>
      <c r="L312" s="35"/>
      <c r="M312" s="167" t="s">
        <v>3</v>
      </c>
      <c r="N312" s="168" t="s">
        <v>38</v>
      </c>
      <c r="O312" s="36"/>
      <c r="P312" s="169">
        <f>O312*H312</f>
        <v>0</v>
      </c>
      <c r="Q312" s="169">
        <v>0</v>
      </c>
      <c r="R312" s="169">
        <f>Q312*H312</f>
        <v>0</v>
      </c>
      <c r="S312" s="169">
        <v>3.1E-2</v>
      </c>
      <c r="T312" s="170">
        <f>S312*H312</f>
        <v>0.248</v>
      </c>
      <c r="AR312" s="18" t="s">
        <v>134</v>
      </c>
      <c r="AT312" s="18" t="s">
        <v>129</v>
      </c>
      <c r="AU312" s="18" t="s">
        <v>74</v>
      </c>
      <c r="AY312" s="18" t="s">
        <v>126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8" t="s">
        <v>71</v>
      </c>
      <c r="BK312" s="171">
        <f>ROUND(I312*H312,2)</f>
        <v>0</v>
      </c>
      <c r="BL312" s="18" t="s">
        <v>134</v>
      </c>
      <c r="BM312" s="18" t="s">
        <v>406</v>
      </c>
    </row>
    <row r="313" spans="2:65" s="11" customFormat="1" x14ac:dyDescent="0.3">
      <c r="B313" s="172"/>
      <c r="D313" s="173" t="s">
        <v>136</v>
      </c>
      <c r="E313" s="174" t="s">
        <v>3</v>
      </c>
      <c r="F313" s="175" t="s">
        <v>177</v>
      </c>
      <c r="H313" s="176">
        <v>8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136</v>
      </c>
      <c r="AU313" s="174" t="s">
        <v>74</v>
      </c>
      <c r="AV313" s="11" t="s">
        <v>74</v>
      </c>
      <c r="AW313" s="11" t="s">
        <v>31</v>
      </c>
      <c r="AX313" s="11" t="s">
        <v>67</v>
      </c>
      <c r="AY313" s="174" t="s">
        <v>126</v>
      </c>
    </row>
    <row r="314" spans="2:65" s="12" customFormat="1" x14ac:dyDescent="0.3">
      <c r="B314" s="181"/>
      <c r="D314" s="173" t="s">
        <v>136</v>
      </c>
      <c r="E314" s="182" t="s">
        <v>3</v>
      </c>
      <c r="F314" s="183" t="s">
        <v>407</v>
      </c>
      <c r="H314" s="184" t="s">
        <v>3</v>
      </c>
      <c r="I314" s="185"/>
      <c r="L314" s="181"/>
      <c r="M314" s="186"/>
      <c r="N314" s="187"/>
      <c r="O314" s="187"/>
      <c r="P314" s="187"/>
      <c r="Q314" s="187"/>
      <c r="R314" s="187"/>
      <c r="S314" s="187"/>
      <c r="T314" s="188"/>
      <c r="AT314" s="184" t="s">
        <v>136</v>
      </c>
      <c r="AU314" s="184" t="s">
        <v>74</v>
      </c>
      <c r="AV314" s="12" t="s">
        <v>71</v>
      </c>
      <c r="AW314" s="12" t="s">
        <v>31</v>
      </c>
      <c r="AX314" s="12" t="s">
        <v>67</v>
      </c>
      <c r="AY314" s="184" t="s">
        <v>126</v>
      </c>
    </row>
    <row r="315" spans="2:65" s="13" customFormat="1" x14ac:dyDescent="0.3">
      <c r="B315" s="189"/>
      <c r="D315" s="190" t="s">
        <v>136</v>
      </c>
      <c r="E315" s="191" t="s">
        <v>3</v>
      </c>
      <c r="F315" s="192" t="s">
        <v>139</v>
      </c>
      <c r="H315" s="193">
        <v>8</v>
      </c>
      <c r="I315" s="194"/>
      <c r="L315" s="189"/>
      <c r="M315" s="195"/>
      <c r="N315" s="196"/>
      <c r="O315" s="196"/>
      <c r="P315" s="196"/>
      <c r="Q315" s="196"/>
      <c r="R315" s="196"/>
      <c r="S315" s="196"/>
      <c r="T315" s="197"/>
      <c r="AT315" s="198" t="s">
        <v>136</v>
      </c>
      <c r="AU315" s="198" t="s">
        <v>74</v>
      </c>
      <c r="AV315" s="13" t="s">
        <v>134</v>
      </c>
      <c r="AW315" s="13" t="s">
        <v>31</v>
      </c>
      <c r="AX315" s="13" t="s">
        <v>71</v>
      </c>
      <c r="AY315" s="198" t="s">
        <v>126</v>
      </c>
    </row>
    <row r="316" spans="2:65" s="1" customFormat="1" ht="31.5" customHeight="1" x14ac:dyDescent="0.3">
      <c r="B316" s="159"/>
      <c r="C316" s="160" t="s">
        <v>408</v>
      </c>
      <c r="D316" s="160" t="s">
        <v>129</v>
      </c>
      <c r="E316" s="161" t="s">
        <v>409</v>
      </c>
      <c r="F316" s="162" t="s">
        <v>410</v>
      </c>
      <c r="G316" s="163" t="s">
        <v>153</v>
      </c>
      <c r="H316" s="164">
        <v>7.65</v>
      </c>
      <c r="I316" s="165"/>
      <c r="J316" s="166">
        <f>ROUND(I316*H316,2)</f>
        <v>0</v>
      </c>
      <c r="K316" s="162" t="s">
        <v>133</v>
      </c>
      <c r="L316" s="35"/>
      <c r="M316" s="167" t="s">
        <v>3</v>
      </c>
      <c r="N316" s="168" t="s">
        <v>38</v>
      </c>
      <c r="O316" s="36"/>
      <c r="P316" s="169">
        <f>O316*H316</f>
        <v>0</v>
      </c>
      <c r="Q316" s="169">
        <v>0</v>
      </c>
      <c r="R316" s="169">
        <f>Q316*H316</f>
        <v>0</v>
      </c>
      <c r="S316" s="169">
        <v>2.5000000000000001E-2</v>
      </c>
      <c r="T316" s="170">
        <f>S316*H316</f>
        <v>0.19125000000000003</v>
      </c>
      <c r="AR316" s="18" t="s">
        <v>134</v>
      </c>
      <c r="AT316" s="18" t="s">
        <v>129</v>
      </c>
      <c r="AU316" s="18" t="s">
        <v>74</v>
      </c>
      <c r="AY316" s="18" t="s">
        <v>126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8" t="s">
        <v>71</v>
      </c>
      <c r="BK316" s="171">
        <f>ROUND(I316*H316,2)</f>
        <v>0</v>
      </c>
      <c r="BL316" s="18" t="s">
        <v>134</v>
      </c>
      <c r="BM316" s="18" t="s">
        <v>411</v>
      </c>
    </row>
    <row r="317" spans="2:65" s="11" customFormat="1" x14ac:dyDescent="0.3">
      <c r="B317" s="172"/>
      <c r="D317" s="173" t="s">
        <v>136</v>
      </c>
      <c r="E317" s="174" t="s">
        <v>3</v>
      </c>
      <c r="F317" s="175" t="s">
        <v>412</v>
      </c>
      <c r="H317" s="176">
        <v>4.1500000000000004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136</v>
      </c>
      <c r="AU317" s="174" t="s">
        <v>74</v>
      </c>
      <c r="AV317" s="11" t="s">
        <v>74</v>
      </c>
      <c r="AW317" s="11" t="s">
        <v>31</v>
      </c>
      <c r="AX317" s="11" t="s">
        <v>67</v>
      </c>
      <c r="AY317" s="174" t="s">
        <v>126</v>
      </c>
    </row>
    <row r="318" spans="2:65" s="12" customFormat="1" x14ac:dyDescent="0.3">
      <c r="B318" s="181"/>
      <c r="D318" s="173" t="s">
        <v>136</v>
      </c>
      <c r="E318" s="182" t="s">
        <v>3</v>
      </c>
      <c r="F318" s="183" t="s">
        <v>413</v>
      </c>
      <c r="H318" s="184" t="s">
        <v>3</v>
      </c>
      <c r="I318" s="185"/>
      <c r="L318" s="181"/>
      <c r="M318" s="186"/>
      <c r="N318" s="187"/>
      <c r="O318" s="187"/>
      <c r="P318" s="187"/>
      <c r="Q318" s="187"/>
      <c r="R318" s="187"/>
      <c r="S318" s="187"/>
      <c r="T318" s="188"/>
      <c r="AT318" s="184" t="s">
        <v>136</v>
      </c>
      <c r="AU318" s="184" t="s">
        <v>74</v>
      </c>
      <c r="AV318" s="12" t="s">
        <v>71</v>
      </c>
      <c r="AW318" s="12" t="s">
        <v>31</v>
      </c>
      <c r="AX318" s="12" t="s">
        <v>67</v>
      </c>
      <c r="AY318" s="184" t="s">
        <v>126</v>
      </c>
    </row>
    <row r="319" spans="2:65" s="11" customFormat="1" x14ac:dyDescent="0.3">
      <c r="B319" s="172"/>
      <c r="D319" s="173" t="s">
        <v>136</v>
      </c>
      <c r="E319" s="174" t="s">
        <v>3</v>
      </c>
      <c r="F319" s="175" t="s">
        <v>414</v>
      </c>
      <c r="H319" s="176">
        <v>3.5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136</v>
      </c>
      <c r="AU319" s="174" t="s">
        <v>74</v>
      </c>
      <c r="AV319" s="11" t="s">
        <v>74</v>
      </c>
      <c r="AW319" s="11" t="s">
        <v>31</v>
      </c>
      <c r="AX319" s="11" t="s">
        <v>67</v>
      </c>
      <c r="AY319" s="174" t="s">
        <v>126</v>
      </c>
    </row>
    <row r="320" spans="2:65" s="12" customFormat="1" x14ac:dyDescent="0.3">
      <c r="B320" s="181"/>
      <c r="D320" s="173" t="s">
        <v>136</v>
      </c>
      <c r="E320" s="182" t="s">
        <v>3</v>
      </c>
      <c r="F320" s="183" t="s">
        <v>415</v>
      </c>
      <c r="H320" s="184" t="s">
        <v>3</v>
      </c>
      <c r="I320" s="185"/>
      <c r="L320" s="181"/>
      <c r="M320" s="186"/>
      <c r="N320" s="187"/>
      <c r="O320" s="187"/>
      <c r="P320" s="187"/>
      <c r="Q320" s="187"/>
      <c r="R320" s="187"/>
      <c r="S320" s="187"/>
      <c r="T320" s="188"/>
      <c r="AT320" s="184" t="s">
        <v>136</v>
      </c>
      <c r="AU320" s="184" t="s">
        <v>74</v>
      </c>
      <c r="AV320" s="12" t="s">
        <v>71</v>
      </c>
      <c r="AW320" s="12" t="s">
        <v>31</v>
      </c>
      <c r="AX320" s="12" t="s">
        <v>67</v>
      </c>
      <c r="AY320" s="184" t="s">
        <v>126</v>
      </c>
    </row>
    <row r="321" spans="2:65" s="13" customFormat="1" x14ac:dyDescent="0.3">
      <c r="B321" s="189"/>
      <c r="D321" s="190" t="s">
        <v>136</v>
      </c>
      <c r="E321" s="191" t="s">
        <v>3</v>
      </c>
      <c r="F321" s="192" t="s">
        <v>139</v>
      </c>
      <c r="H321" s="193">
        <v>7.65</v>
      </c>
      <c r="I321" s="194"/>
      <c r="L321" s="189"/>
      <c r="M321" s="195"/>
      <c r="N321" s="196"/>
      <c r="O321" s="196"/>
      <c r="P321" s="196"/>
      <c r="Q321" s="196"/>
      <c r="R321" s="196"/>
      <c r="S321" s="196"/>
      <c r="T321" s="197"/>
      <c r="AT321" s="198" t="s">
        <v>136</v>
      </c>
      <c r="AU321" s="198" t="s">
        <v>74</v>
      </c>
      <c r="AV321" s="13" t="s">
        <v>134</v>
      </c>
      <c r="AW321" s="13" t="s">
        <v>31</v>
      </c>
      <c r="AX321" s="13" t="s">
        <v>71</v>
      </c>
      <c r="AY321" s="198" t="s">
        <v>126</v>
      </c>
    </row>
    <row r="322" spans="2:65" s="1" customFormat="1" ht="44.25" customHeight="1" x14ac:dyDescent="0.3">
      <c r="B322" s="159"/>
      <c r="C322" s="160" t="s">
        <v>416</v>
      </c>
      <c r="D322" s="160" t="s">
        <v>129</v>
      </c>
      <c r="E322" s="161" t="s">
        <v>417</v>
      </c>
      <c r="F322" s="162" t="s">
        <v>418</v>
      </c>
      <c r="G322" s="163" t="s">
        <v>153</v>
      </c>
      <c r="H322" s="164">
        <v>7.8</v>
      </c>
      <c r="I322" s="165"/>
      <c r="J322" s="166">
        <f>ROUND(I322*H322,2)</f>
        <v>0</v>
      </c>
      <c r="K322" s="162" t="s">
        <v>133</v>
      </c>
      <c r="L322" s="35"/>
      <c r="M322" s="167" t="s">
        <v>3</v>
      </c>
      <c r="N322" s="168" t="s">
        <v>38</v>
      </c>
      <c r="O322" s="36"/>
      <c r="P322" s="169">
        <f>O322*H322</f>
        <v>0</v>
      </c>
      <c r="Q322" s="169">
        <v>0</v>
      </c>
      <c r="R322" s="169">
        <f>Q322*H322</f>
        <v>0</v>
      </c>
      <c r="S322" s="169">
        <v>6.5000000000000002E-2</v>
      </c>
      <c r="T322" s="170">
        <f>S322*H322</f>
        <v>0.50700000000000001</v>
      </c>
      <c r="AR322" s="18" t="s">
        <v>134</v>
      </c>
      <c r="AT322" s="18" t="s">
        <v>129</v>
      </c>
      <c r="AU322" s="18" t="s">
        <v>74</v>
      </c>
      <c r="AY322" s="18" t="s">
        <v>126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18" t="s">
        <v>71</v>
      </c>
      <c r="BK322" s="171">
        <f>ROUND(I322*H322,2)</f>
        <v>0</v>
      </c>
      <c r="BL322" s="18" t="s">
        <v>134</v>
      </c>
      <c r="BM322" s="18" t="s">
        <v>419</v>
      </c>
    </row>
    <row r="323" spans="2:65" s="11" customFormat="1" x14ac:dyDescent="0.3">
      <c r="B323" s="172"/>
      <c r="D323" s="173" t="s">
        <v>136</v>
      </c>
      <c r="E323" s="174" t="s">
        <v>3</v>
      </c>
      <c r="F323" s="175" t="s">
        <v>420</v>
      </c>
      <c r="H323" s="176">
        <v>7.8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136</v>
      </c>
      <c r="AU323" s="174" t="s">
        <v>74</v>
      </c>
      <c r="AV323" s="11" t="s">
        <v>74</v>
      </c>
      <c r="AW323" s="11" t="s">
        <v>31</v>
      </c>
      <c r="AX323" s="11" t="s">
        <v>67</v>
      </c>
      <c r="AY323" s="174" t="s">
        <v>126</v>
      </c>
    </row>
    <row r="324" spans="2:65" s="12" customFormat="1" x14ac:dyDescent="0.3">
      <c r="B324" s="181"/>
      <c r="D324" s="173" t="s">
        <v>136</v>
      </c>
      <c r="E324" s="182" t="s">
        <v>3</v>
      </c>
      <c r="F324" s="183" t="s">
        <v>421</v>
      </c>
      <c r="H324" s="184" t="s">
        <v>3</v>
      </c>
      <c r="I324" s="185"/>
      <c r="L324" s="181"/>
      <c r="M324" s="186"/>
      <c r="N324" s="187"/>
      <c r="O324" s="187"/>
      <c r="P324" s="187"/>
      <c r="Q324" s="187"/>
      <c r="R324" s="187"/>
      <c r="S324" s="187"/>
      <c r="T324" s="188"/>
      <c r="AT324" s="184" t="s">
        <v>136</v>
      </c>
      <c r="AU324" s="184" t="s">
        <v>74</v>
      </c>
      <c r="AV324" s="12" t="s">
        <v>71</v>
      </c>
      <c r="AW324" s="12" t="s">
        <v>31</v>
      </c>
      <c r="AX324" s="12" t="s">
        <v>67</v>
      </c>
      <c r="AY324" s="184" t="s">
        <v>126</v>
      </c>
    </row>
    <row r="325" spans="2:65" s="13" customFormat="1" x14ac:dyDescent="0.3">
      <c r="B325" s="189"/>
      <c r="D325" s="190" t="s">
        <v>136</v>
      </c>
      <c r="E325" s="191" t="s">
        <v>3</v>
      </c>
      <c r="F325" s="192" t="s">
        <v>139</v>
      </c>
      <c r="H325" s="193">
        <v>7.8</v>
      </c>
      <c r="I325" s="194"/>
      <c r="L325" s="189"/>
      <c r="M325" s="195"/>
      <c r="N325" s="196"/>
      <c r="O325" s="196"/>
      <c r="P325" s="196"/>
      <c r="Q325" s="196"/>
      <c r="R325" s="196"/>
      <c r="S325" s="196"/>
      <c r="T325" s="197"/>
      <c r="AT325" s="198" t="s">
        <v>136</v>
      </c>
      <c r="AU325" s="198" t="s">
        <v>74</v>
      </c>
      <c r="AV325" s="13" t="s">
        <v>134</v>
      </c>
      <c r="AW325" s="13" t="s">
        <v>31</v>
      </c>
      <c r="AX325" s="13" t="s">
        <v>71</v>
      </c>
      <c r="AY325" s="198" t="s">
        <v>126</v>
      </c>
    </row>
    <row r="326" spans="2:65" s="1" customFormat="1" ht="31.5" customHeight="1" x14ac:dyDescent="0.3">
      <c r="B326" s="159"/>
      <c r="C326" s="160" t="s">
        <v>422</v>
      </c>
      <c r="D326" s="160" t="s">
        <v>129</v>
      </c>
      <c r="E326" s="161" t="s">
        <v>423</v>
      </c>
      <c r="F326" s="162" t="s">
        <v>424</v>
      </c>
      <c r="G326" s="163" t="s">
        <v>153</v>
      </c>
      <c r="H326" s="164">
        <v>0.4</v>
      </c>
      <c r="I326" s="165"/>
      <c r="J326" s="166">
        <f>ROUND(I326*H326,2)</f>
        <v>0</v>
      </c>
      <c r="K326" s="162" t="s">
        <v>133</v>
      </c>
      <c r="L326" s="35"/>
      <c r="M326" s="167" t="s">
        <v>3</v>
      </c>
      <c r="N326" s="168" t="s">
        <v>38</v>
      </c>
      <c r="O326" s="36"/>
      <c r="P326" s="169">
        <f>O326*H326</f>
        <v>0</v>
      </c>
      <c r="Q326" s="169">
        <v>1.2199999999999999E-3</v>
      </c>
      <c r="R326" s="169">
        <f>Q326*H326</f>
        <v>4.8799999999999999E-4</v>
      </c>
      <c r="S326" s="169">
        <v>7.0000000000000007E-2</v>
      </c>
      <c r="T326" s="170">
        <f>S326*H326</f>
        <v>2.8000000000000004E-2</v>
      </c>
      <c r="AR326" s="18" t="s">
        <v>134</v>
      </c>
      <c r="AT326" s="18" t="s">
        <v>129</v>
      </c>
      <c r="AU326" s="18" t="s">
        <v>74</v>
      </c>
      <c r="AY326" s="18" t="s">
        <v>126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8" t="s">
        <v>71</v>
      </c>
      <c r="BK326" s="171">
        <f>ROUND(I326*H326,2)</f>
        <v>0</v>
      </c>
      <c r="BL326" s="18" t="s">
        <v>134</v>
      </c>
      <c r="BM326" s="18" t="s">
        <v>425</v>
      </c>
    </row>
    <row r="327" spans="2:65" s="11" customFormat="1" x14ac:dyDescent="0.3">
      <c r="B327" s="172"/>
      <c r="D327" s="173" t="s">
        <v>136</v>
      </c>
      <c r="E327" s="174" t="s">
        <v>3</v>
      </c>
      <c r="F327" s="175" t="s">
        <v>426</v>
      </c>
      <c r="H327" s="176">
        <v>0.4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136</v>
      </c>
      <c r="AU327" s="174" t="s">
        <v>74</v>
      </c>
      <c r="AV327" s="11" t="s">
        <v>74</v>
      </c>
      <c r="AW327" s="11" t="s">
        <v>31</v>
      </c>
      <c r="AX327" s="11" t="s">
        <v>67</v>
      </c>
      <c r="AY327" s="174" t="s">
        <v>126</v>
      </c>
    </row>
    <row r="328" spans="2:65" s="12" customFormat="1" x14ac:dyDescent="0.3">
      <c r="B328" s="181"/>
      <c r="D328" s="173" t="s">
        <v>136</v>
      </c>
      <c r="E328" s="182" t="s">
        <v>3</v>
      </c>
      <c r="F328" s="183" t="s">
        <v>427</v>
      </c>
      <c r="H328" s="184" t="s">
        <v>3</v>
      </c>
      <c r="I328" s="185"/>
      <c r="L328" s="181"/>
      <c r="M328" s="186"/>
      <c r="N328" s="187"/>
      <c r="O328" s="187"/>
      <c r="P328" s="187"/>
      <c r="Q328" s="187"/>
      <c r="R328" s="187"/>
      <c r="S328" s="187"/>
      <c r="T328" s="188"/>
      <c r="AT328" s="184" t="s">
        <v>136</v>
      </c>
      <c r="AU328" s="184" t="s">
        <v>74</v>
      </c>
      <c r="AV328" s="12" t="s">
        <v>71</v>
      </c>
      <c r="AW328" s="12" t="s">
        <v>31</v>
      </c>
      <c r="AX328" s="12" t="s">
        <v>67</v>
      </c>
      <c r="AY328" s="184" t="s">
        <v>126</v>
      </c>
    </row>
    <row r="329" spans="2:65" s="11" customFormat="1" x14ac:dyDescent="0.3">
      <c r="B329" s="172"/>
      <c r="D329" s="173" t="s">
        <v>136</v>
      </c>
      <c r="E329" s="174" t="s">
        <v>3</v>
      </c>
      <c r="F329" s="175" t="s">
        <v>3</v>
      </c>
      <c r="H329" s="176">
        <v>0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136</v>
      </c>
      <c r="AU329" s="174" t="s">
        <v>74</v>
      </c>
      <c r="AV329" s="11" t="s">
        <v>74</v>
      </c>
      <c r="AW329" s="11" t="s">
        <v>4</v>
      </c>
      <c r="AX329" s="11" t="s">
        <v>67</v>
      </c>
      <c r="AY329" s="174" t="s">
        <v>126</v>
      </c>
    </row>
    <row r="330" spans="2:65" s="11" customFormat="1" x14ac:dyDescent="0.3">
      <c r="B330" s="172"/>
      <c r="D330" s="173" t="s">
        <v>136</v>
      </c>
      <c r="E330" s="174" t="s">
        <v>3</v>
      </c>
      <c r="F330" s="175" t="s">
        <v>3</v>
      </c>
      <c r="H330" s="176">
        <v>0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136</v>
      </c>
      <c r="AU330" s="174" t="s">
        <v>74</v>
      </c>
      <c r="AV330" s="11" t="s">
        <v>74</v>
      </c>
      <c r="AW330" s="11" t="s">
        <v>4</v>
      </c>
      <c r="AX330" s="11" t="s">
        <v>67</v>
      </c>
      <c r="AY330" s="174" t="s">
        <v>126</v>
      </c>
    </row>
    <row r="331" spans="2:65" s="11" customFormat="1" x14ac:dyDescent="0.3">
      <c r="B331" s="172"/>
      <c r="D331" s="173" t="s">
        <v>136</v>
      </c>
      <c r="E331" s="174" t="s">
        <v>3</v>
      </c>
      <c r="F331" s="175" t="s">
        <v>3</v>
      </c>
      <c r="H331" s="176">
        <v>0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136</v>
      </c>
      <c r="AU331" s="174" t="s">
        <v>74</v>
      </c>
      <c r="AV331" s="11" t="s">
        <v>74</v>
      </c>
      <c r="AW331" s="11" t="s">
        <v>4</v>
      </c>
      <c r="AX331" s="11" t="s">
        <v>67</v>
      </c>
      <c r="AY331" s="174" t="s">
        <v>126</v>
      </c>
    </row>
    <row r="332" spans="2:65" s="11" customFormat="1" x14ac:dyDescent="0.3">
      <c r="B332" s="172"/>
      <c r="D332" s="173" t="s">
        <v>136</v>
      </c>
      <c r="E332" s="174" t="s">
        <v>3</v>
      </c>
      <c r="F332" s="175" t="s">
        <v>3</v>
      </c>
      <c r="H332" s="176">
        <v>0</v>
      </c>
      <c r="I332" s="177"/>
      <c r="L332" s="172"/>
      <c r="M332" s="178"/>
      <c r="N332" s="179"/>
      <c r="O332" s="179"/>
      <c r="P332" s="179"/>
      <c r="Q332" s="179"/>
      <c r="R332" s="179"/>
      <c r="S332" s="179"/>
      <c r="T332" s="180"/>
      <c r="AT332" s="174" t="s">
        <v>136</v>
      </c>
      <c r="AU332" s="174" t="s">
        <v>74</v>
      </c>
      <c r="AV332" s="11" t="s">
        <v>74</v>
      </c>
      <c r="AW332" s="11" t="s">
        <v>4</v>
      </c>
      <c r="AX332" s="11" t="s">
        <v>67</v>
      </c>
      <c r="AY332" s="174" t="s">
        <v>126</v>
      </c>
    </row>
    <row r="333" spans="2:65" s="13" customFormat="1" x14ac:dyDescent="0.3">
      <c r="B333" s="189"/>
      <c r="D333" s="190" t="s">
        <v>136</v>
      </c>
      <c r="E333" s="191" t="s">
        <v>3</v>
      </c>
      <c r="F333" s="192" t="s">
        <v>139</v>
      </c>
      <c r="H333" s="193">
        <v>0.4</v>
      </c>
      <c r="I333" s="194"/>
      <c r="L333" s="189"/>
      <c r="M333" s="195"/>
      <c r="N333" s="196"/>
      <c r="O333" s="196"/>
      <c r="P333" s="196"/>
      <c r="Q333" s="196"/>
      <c r="R333" s="196"/>
      <c r="S333" s="196"/>
      <c r="T333" s="197"/>
      <c r="AT333" s="198" t="s">
        <v>136</v>
      </c>
      <c r="AU333" s="198" t="s">
        <v>74</v>
      </c>
      <c r="AV333" s="13" t="s">
        <v>134</v>
      </c>
      <c r="AW333" s="13" t="s">
        <v>31</v>
      </c>
      <c r="AX333" s="13" t="s">
        <v>71</v>
      </c>
      <c r="AY333" s="198" t="s">
        <v>126</v>
      </c>
    </row>
    <row r="334" spans="2:65" s="1" customFormat="1" ht="31.5" customHeight="1" x14ac:dyDescent="0.3">
      <c r="B334" s="159"/>
      <c r="C334" s="160" t="s">
        <v>428</v>
      </c>
      <c r="D334" s="160" t="s">
        <v>129</v>
      </c>
      <c r="E334" s="161" t="s">
        <v>429</v>
      </c>
      <c r="F334" s="162" t="s">
        <v>430</v>
      </c>
      <c r="G334" s="163" t="s">
        <v>431</v>
      </c>
      <c r="H334" s="164">
        <v>144</v>
      </c>
      <c r="I334" s="165"/>
      <c r="J334" s="166">
        <f>ROUND(I334*H334,2)</f>
        <v>0</v>
      </c>
      <c r="K334" s="162" t="s">
        <v>3</v>
      </c>
      <c r="L334" s="35"/>
      <c r="M334" s="167" t="s">
        <v>3</v>
      </c>
      <c r="N334" s="168" t="s">
        <v>38</v>
      </c>
      <c r="O334" s="36"/>
      <c r="P334" s="169">
        <f>O334*H334</f>
        <v>0</v>
      </c>
      <c r="Q334" s="169">
        <v>0</v>
      </c>
      <c r="R334" s="169">
        <f>Q334*H334</f>
        <v>0</v>
      </c>
      <c r="S334" s="169">
        <v>0</v>
      </c>
      <c r="T334" s="170">
        <f>S334*H334</f>
        <v>0</v>
      </c>
      <c r="AR334" s="18" t="s">
        <v>134</v>
      </c>
      <c r="AT334" s="18" t="s">
        <v>129</v>
      </c>
      <c r="AU334" s="18" t="s">
        <v>74</v>
      </c>
      <c r="AY334" s="18" t="s">
        <v>126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8" t="s">
        <v>71</v>
      </c>
      <c r="BK334" s="171">
        <f>ROUND(I334*H334,2)</f>
        <v>0</v>
      </c>
      <c r="BL334" s="18" t="s">
        <v>134</v>
      </c>
      <c r="BM334" s="18" t="s">
        <v>432</v>
      </c>
    </row>
    <row r="335" spans="2:65" s="11" customFormat="1" x14ac:dyDescent="0.3">
      <c r="B335" s="172"/>
      <c r="D335" s="173" t="s">
        <v>136</v>
      </c>
      <c r="E335" s="174" t="s">
        <v>3</v>
      </c>
      <c r="F335" s="175" t="s">
        <v>433</v>
      </c>
      <c r="H335" s="176">
        <v>144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136</v>
      </c>
      <c r="AU335" s="174" t="s">
        <v>74</v>
      </c>
      <c r="AV335" s="11" t="s">
        <v>74</v>
      </c>
      <c r="AW335" s="11" t="s">
        <v>31</v>
      </c>
      <c r="AX335" s="11" t="s">
        <v>67</v>
      </c>
      <c r="AY335" s="174" t="s">
        <v>126</v>
      </c>
    </row>
    <row r="336" spans="2:65" s="12" customFormat="1" x14ac:dyDescent="0.3">
      <c r="B336" s="181"/>
      <c r="D336" s="173" t="s">
        <v>136</v>
      </c>
      <c r="E336" s="182" t="s">
        <v>3</v>
      </c>
      <c r="F336" s="183" t="s">
        <v>434</v>
      </c>
      <c r="H336" s="184" t="s">
        <v>3</v>
      </c>
      <c r="I336" s="185"/>
      <c r="L336" s="181"/>
      <c r="M336" s="186"/>
      <c r="N336" s="187"/>
      <c r="O336" s="187"/>
      <c r="P336" s="187"/>
      <c r="Q336" s="187"/>
      <c r="R336" s="187"/>
      <c r="S336" s="187"/>
      <c r="T336" s="188"/>
      <c r="AT336" s="184" t="s">
        <v>136</v>
      </c>
      <c r="AU336" s="184" t="s">
        <v>74</v>
      </c>
      <c r="AV336" s="12" t="s">
        <v>71</v>
      </c>
      <c r="AW336" s="12" t="s">
        <v>31</v>
      </c>
      <c r="AX336" s="12" t="s">
        <v>67</v>
      </c>
      <c r="AY336" s="184" t="s">
        <v>126</v>
      </c>
    </row>
    <row r="337" spans="2:65" s="13" customFormat="1" x14ac:dyDescent="0.3">
      <c r="B337" s="189"/>
      <c r="D337" s="190" t="s">
        <v>136</v>
      </c>
      <c r="E337" s="191" t="s">
        <v>3</v>
      </c>
      <c r="F337" s="192" t="s">
        <v>139</v>
      </c>
      <c r="H337" s="193">
        <v>144</v>
      </c>
      <c r="I337" s="194"/>
      <c r="L337" s="189"/>
      <c r="M337" s="195"/>
      <c r="N337" s="196"/>
      <c r="O337" s="196"/>
      <c r="P337" s="196"/>
      <c r="Q337" s="196"/>
      <c r="R337" s="196"/>
      <c r="S337" s="196"/>
      <c r="T337" s="197"/>
      <c r="AT337" s="198" t="s">
        <v>136</v>
      </c>
      <c r="AU337" s="198" t="s">
        <v>74</v>
      </c>
      <c r="AV337" s="13" t="s">
        <v>134</v>
      </c>
      <c r="AW337" s="13" t="s">
        <v>31</v>
      </c>
      <c r="AX337" s="13" t="s">
        <v>71</v>
      </c>
      <c r="AY337" s="198" t="s">
        <v>126</v>
      </c>
    </row>
    <row r="338" spans="2:65" s="1" customFormat="1" ht="31.5" customHeight="1" x14ac:dyDescent="0.3">
      <c r="B338" s="159"/>
      <c r="C338" s="160" t="s">
        <v>435</v>
      </c>
      <c r="D338" s="160" t="s">
        <v>129</v>
      </c>
      <c r="E338" s="161" t="s">
        <v>436</v>
      </c>
      <c r="F338" s="162" t="s">
        <v>437</v>
      </c>
      <c r="G338" s="163" t="s">
        <v>431</v>
      </c>
      <c r="H338" s="164">
        <v>112</v>
      </c>
      <c r="I338" s="165"/>
      <c r="J338" s="166">
        <f>ROUND(I338*H338,2)</f>
        <v>0</v>
      </c>
      <c r="K338" s="162" t="s">
        <v>3</v>
      </c>
      <c r="L338" s="35"/>
      <c r="M338" s="167" t="s">
        <v>3</v>
      </c>
      <c r="N338" s="168" t="s">
        <v>38</v>
      </c>
      <c r="O338" s="36"/>
      <c r="P338" s="169">
        <f>O338*H338</f>
        <v>0</v>
      </c>
      <c r="Q338" s="169">
        <v>0</v>
      </c>
      <c r="R338" s="169">
        <f>Q338*H338</f>
        <v>0</v>
      </c>
      <c r="S338" s="169">
        <v>0</v>
      </c>
      <c r="T338" s="170">
        <f>S338*H338</f>
        <v>0</v>
      </c>
      <c r="AR338" s="18" t="s">
        <v>134</v>
      </c>
      <c r="AT338" s="18" t="s">
        <v>129</v>
      </c>
      <c r="AU338" s="18" t="s">
        <v>74</v>
      </c>
      <c r="AY338" s="18" t="s">
        <v>126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8" t="s">
        <v>71</v>
      </c>
      <c r="BK338" s="171">
        <f>ROUND(I338*H338,2)</f>
        <v>0</v>
      </c>
      <c r="BL338" s="18" t="s">
        <v>134</v>
      </c>
      <c r="BM338" s="18" t="s">
        <v>438</v>
      </c>
    </row>
    <row r="339" spans="2:65" s="11" customFormat="1" x14ac:dyDescent="0.3">
      <c r="B339" s="172"/>
      <c r="D339" s="173" t="s">
        <v>136</v>
      </c>
      <c r="E339" s="174" t="s">
        <v>3</v>
      </c>
      <c r="F339" s="175" t="s">
        <v>439</v>
      </c>
      <c r="H339" s="176">
        <v>112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136</v>
      </c>
      <c r="AU339" s="174" t="s">
        <v>74</v>
      </c>
      <c r="AV339" s="11" t="s">
        <v>74</v>
      </c>
      <c r="AW339" s="11" t="s">
        <v>31</v>
      </c>
      <c r="AX339" s="11" t="s">
        <v>67</v>
      </c>
      <c r="AY339" s="174" t="s">
        <v>126</v>
      </c>
    </row>
    <row r="340" spans="2:65" s="12" customFormat="1" x14ac:dyDescent="0.3">
      <c r="B340" s="181"/>
      <c r="D340" s="173" t="s">
        <v>136</v>
      </c>
      <c r="E340" s="182" t="s">
        <v>3</v>
      </c>
      <c r="F340" s="183" t="s">
        <v>440</v>
      </c>
      <c r="H340" s="184" t="s">
        <v>3</v>
      </c>
      <c r="I340" s="185"/>
      <c r="L340" s="181"/>
      <c r="M340" s="186"/>
      <c r="N340" s="187"/>
      <c r="O340" s="187"/>
      <c r="P340" s="187"/>
      <c r="Q340" s="187"/>
      <c r="R340" s="187"/>
      <c r="S340" s="187"/>
      <c r="T340" s="188"/>
      <c r="AT340" s="184" t="s">
        <v>136</v>
      </c>
      <c r="AU340" s="184" t="s">
        <v>74</v>
      </c>
      <c r="AV340" s="12" t="s">
        <v>71</v>
      </c>
      <c r="AW340" s="12" t="s">
        <v>31</v>
      </c>
      <c r="AX340" s="12" t="s">
        <v>67</v>
      </c>
      <c r="AY340" s="184" t="s">
        <v>126</v>
      </c>
    </row>
    <row r="341" spans="2:65" s="13" customFormat="1" x14ac:dyDescent="0.3">
      <c r="B341" s="189"/>
      <c r="D341" s="173" t="s">
        <v>136</v>
      </c>
      <c r="E341" s="199" t="s">
        <v>3</v>
      </c>
      <c r="F341" s="200" t="s">
        <v>139</v>
      </c>
      <c r="H341" s="201">
        <v>112</v>
      </c>
      <c r="I341" s="194"/>
      <c r="L341" s="189"/>
      <c r="M341" s="195"/>
      <c r="N341" s="196"/>
      <c r="O341" s="196"/>
      <c r="P341" s="196"/>
      <c r="Q341" s="196"/>
      <c r="R341" s="196"/>
      <c r="S341" s="196"/>
      <c r="T341" s="197"/>
      <c r="AT341" s="198" t="s">
        <v>136</v>
      </c>
      <c r="AU341" s="198" t="s">
        <v>74</v>
      </c>
      <c r="AV341" s="13" t="s">
        <v>134</v>
      </c>
      <c r="AW341" s="13" t="s">
        <v>31</v>
      </c>
      <c r="AX341" s="13" t="s">
        <v>71</v>
      </c>
      <c r="AY341" s="198" t="s">
        <v>126</v>
      </c>
    </row>
    <row r="342" spans="2:65" s="12" customFormat="1" x14ac:dyDescent="0.3">
      <c r="B342" s="181"/>
      <c r="D342" s="190" t="s">
        <v>136</v>
      </c>
      <c r="E342" s="210" t="s">
        <v>3</v>
      </c>
      <c r="F342" s="211" t="s">
        <v>441</v>
      </c>
      <c r="H342" s="212" t="s">
        <v>3</v>
      </c>
      <c r="I342" s="185"/>
      <c r="L342" s="181"/>
      <c r="M342" s="186"/>
      <c r="N342" s="187"/>
      <c r="O342" s="187"/>
      <c r="P342" s="187"/>
      <c r="Q342" s="187"/>
      <c r="R342" s="187"/>
      <c r="S342" s="187"/>
      <c r="T342" s="188"/>
      <c r="AT342" s="184" t="s">
        <v>136</v>
      </c>
      <c r="AU342" s="184" t="s">
        <v>74</v>
      </c>
      <c r="AV342" s="12" t="s">
        <v>71</v>
      </c>
      <c r="AW342" s="12" t="s">
        <v>31</v>
      </c>
      <c r="AX342" s="12" t="s">
        <v>67</v>
      </c>
      <c r="AY342" s="184" t="s">
        <v>126</v>
      </c>
    </row>
    <row r="343" spans="2:65" s="1" customFormat="1" ht="22.5" customHeight="1" x14ac:dyDescent="0.3">
      <c r="B343" s="159"/>
      <c r="C343" s="160" t="s">
        <v>442</v>
      </c>
      <c r="D343" s="160" t="s">
        <v>129</v>
      </c>
      <c r="E343" s="161" t="s">
        <v>443</v>
      </c>
      <c r="F343" s="162" t="s">
        <v>444</v>
      </c>
      <c r="G343" s="163" t="s">
        <v>431</v>
      </c>
      <c r="H343" s="164">
        <v>40</v>
      </c>
      <c r="I343" s="165"/>
      <c r="J343" s="166">
        <f>ROUND(I343*H343,2)</f>
        <v>0</v>
      </c>
      <c r="K343" s="162" t="s">
        <v>3</v>
      </c>
      <c r="L343" s="35"/>
      <c r="M343" s="167" t="s">
        <v>3</v>
      </c>
      <c r="N343" s="168" t="s">
        <v>38</v>
      </c>
      <c r="O343" s="36"/>
      <c r="P343" s="169">
        <f>O343*H343</f>
        <v>0</v>
      </c>
      <c r="Q343" s="169">
        <v>0</v>
      </c>
      <c r="R343" s="169">
        <f>Q343*H343</f>
        <v>0</v>
      </c>
      <c r="S343" s="169">
        <v>0</v>
      </c>
      <c r="T343" s="170">
        <f>S343*H343</f>
        <v>0</v>
      </c>
      <c r="AR343" s="18" t="s">
        <v>134</v>
      </c>
      <c r="AT343" s="18" t="s">
        <v>129</v>
      </c>
      <c r="AU343" s="18" t="s">
        <v>74</v>
      </c>
      <c r="AY343" s="18" t="s">
        <v>126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8" t="s">
        <v>71</v>
      </c>
      <c r="BK343" s="171">
        <f>ROUND(I343*H343,2)</f>
        <v>0</v>
      </c>
      <c r="BL343" s="18" t="s">
        <v>134</v>
      </c>
      <c r="BM343" s="18" t="s">
        <v>445</v>
      </c>
    </row>
    <row r="344" spans="2:65" s="11" customFormat="1" x14ac:dyDescent="0.3">
      <c r="B344" s="172"/>
      <c r="D344" s="173" t="s">
        <v>136</v>
      </c>
      <c r="E344" s="174" t="s">
        <v>3</v>
      </c>
      <c r="F344" s="175" t="s">
        <v>339</v>
      </c>
      <c r="H344" s="176">
        <v>40</v>
      </c>
      <c r="I344" s="177"/>
      <c r="L344" s="172"/>
      <c r="M344" s="178"/>
      <c r="N344" s="179"/>
      <c r="O344" s="179"/>
      <c r="P344" s="179"/>
      <c r="Q344" s="179"/>
      <c r="R344" s="179"/>
      <c r="S344" s="179"/>
      <c r="T344" s="180"/>
      <c r="AT344" s="174" t="s">
        <v>136</v>
      </c>
      <c r="AU344" s="174" t="s">
        <v>74</v>
      </c>
      <c r="AV344" s="11" t="s">
        <v>74</v>
      </c>
      <c r="AW344" s="11" t="s">
        <v>31</v>
      </c>
      <c r="AX344" s="11" t="s">
        <v>67</v>
      </c>
      <c r="AY344" s="174" t="s">
        <v>126</v>
      </c>
    </row>
    <row r="345" spans="2:65" s="12" customFormat="1" x14ac:dyDescent="0.3">
      <c r="B345" s="181"/>
      <c r="D345" s="173" t="s">
        <v>136</v>
      </c>
      <c r="E345" s="182" t="s">
        <v>3</v>
      </c>
      <c r="F345" s="183" t="s">
        <v>446</v>
      </c>
      <c r="H345" s="184" t="s">
        <v>3</v>
      </c>
      <c r="I345" s="185"/>
      <c r="L345" s="181"/>
      <c r="M345" s="186"/>
      <c r="N345" s="187"/>
      <c r="O345" s="187"/>
      <c r="P345" s="187"/>
      <c r="Q345" s="187"/>
      <c r="R345" s="187"/>
      <c r="S345" s="187"/>
      <c r="T345" s="188"/>
      <c r="AT345" s="184" t="s">
        <v>136</v>
      </c>
      <c r="AU345" s="184" t="s">
        <v>74</v>
      </c>
      <c r="AV345" s="12" t="s">
        <v>71</v>
      </c>
      <c r="AW345" s="12" t="s">
        <v>31</v>
      </c>
      <c r="AX345" s="12" t="s">
        <v>67</v>
      </c>
      <c r="AY345" s="184" t="s">
        <v>126</v>
      </c>
    </row>
    <row r="346" spans="2:65" s="13" customFormat="1" x14ac:dyDescent="0.3">
      <c r="B346" s="189"/>
      <c r="D346" s="173" t="s">
        <v>136</v>
      </c>
      <c r="E346" s="199" t="s">
        <v>3</v>
      </c>
      <c r="F346" s="200" t="s">
        <v>139</v>
      </c>
      <c r="H346" s="201">
        <v>40</v>
      </c>
      <c r="I346" s="194"/>
      <c r="L346" s="189"/>
      <c r="M346" s="195"/>
      <c r="N346" s="196"/>
      <c r="O346" s="196"/>
      <c r="P346" s="196"/>
      <c r="Q346" s="196"/>
      <c r="R346" s="196"/>
      <c r="S346" s="196"/>
      <c r="T346" s="197"/>
      <c r="AT346" s="198" t="s">
        <v>136</v>
      </c>
      <c r="AU346" s="198" t="s">
        <v>74</v>
      </c>
      <c r="AV346" s="13" t="s">
        <v>134</v>
      </c>
      <c r="AW346" s="13" t="s">
        <v>31</v>
      </c>
      <c r="AX346" s="13" t="s">
        <v>71</v>
      </c>
      <c r="AY346" s="198" t="s">
        <v>126</v>
      </c>
    </row>
    <row r="347" spans="2:65" s="10" customFormat="1" ht="29.85" customHeight="1" x14ac:dyDescent="0.3">
      <c r="B347" s="145"/>
      <c r="D347" s="156" t="s">
        <v>66</v>
      </c>
      <c r="E347" s="157" t="s">
        <v>447</v>
      </c>
      <c r="F347" s="157" t="s">
        <v>448</v>
      </c>
      <c r="I347" s="148"/>
      <c r="J347" s="158">
        <f>BK347</f>
        <v>0</v>
      </c>
      <c r="L347" s="145"/>
      <c r="M347" s="150"/>
      <c r="N347" s="151"/>
      <c r="O347" s="151"/>
      <c r="P347" s="152">
        <f>SUM(P348:P363)</f>
        <v>0</v>
      </c>
      <c r="Q347" s="151"/>
      <c r="R347" s="152">
        <f>SUM(R348:R363)</f>
        <v>0</v>
      </c>
      <c r="S347" s="151"/>
      <c r="T347" s="153">
        <f>SUM(T348:T363)</f>
        <v>0</v>
      </c>
      <c r="AR347" s="146" t="s">
        <v>71</v>
      </c>
      <c r="AT347" s="154" t="s">
        <v>66</v>
      </c>
      <c r="AU347" s="154" t="s">
        <v>71</v>
      </c>
      <c r="AY347" s="146" t="s">
        <v>126</v>
      </c>
      <c r="BK347" s="155">
        <f>SUM(BK348:BK363)</f>
        <v>0</v>
      </c>
    </row>
    <row r="348" spans="2:65" s="1" customFormat="1" ht="31.5" customHeight="1" x14ac:dyDescent="0.3">
      <c r="B348" s="159"/>
      <c r="C348" s="160" t="s">
        <v>449</v>
      </c>
      <c r="D348" s="160" t="s">
        <v>129</v>
      </c>
      <c r="E348" s="161" t="s">
        <v>450</v>
      </c>
      <c r="F348" s="162" t="s">
        <v>451</v>
      </c>
      <c r="G348" s="163" t="s">
        <v>142</v>
      </c>
      <c r="H348" s="164">
        <v>28.082000000000001</v>
      </c>
      <c r="I348" s="165"/>
      <c r="J348" s="166">
        <f>ROUND(I348*H348,2)</f>
        <v>0</v>
      </c>
      <c r="K348" s="162" t="s">
        <v>133</v>
      </c>
      <c r="L348" s="35"/>
      <c r="M348" s="167" t="s">
        <v>3</v>
      </c>
      <c r="N348" s="168" t="s">
        <v>38</v>
      </c>
      <c r="O348" s="36"/>
      <c r="P348" s="169">
        <f>O348*H348</f>
        <v>0</v>
      </c>
      <c r="Q348" s="169">
        <v>0</v>
      </c>
      <c r="R348" s="169">
        <f>Q348*H348</f>
        <v>0</v>
      </c>
      <c r="S348" s="169">
        <v>0</v>
      </c>
      <c r="T348" s="170">
        <f>S348*H348</f>
        <v>0</v>
      </c>
      <c r="AR348" s="18" t="s">
        <v>134</v>
      </c>
      <c r="AT348" s="18" t="s">
        <v>129</v>
      </c>
      <c r="AU348" s="18" t="s">
        <v>74</v>
      </c>
      <c r="AY348" s="18" t="s">
        <v>126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8" t="s">
        <v>71</v>
      </c>
      <c r="BK348" s="171">
        <f>ROUND(I348*H348,2)</f>
        <v>0</v>
      </c>
      <c r="BL348" s="18" t="s">
        <v>134</v>
      </c>
      <c r="BM348" s="18" t="s">
        <v>452</v>
      </c>
    </row>
    <row r="349" spans="2:65" s="1" customFormat="1" ht="44.25" customHeight="1" x14ac:dyDescent="0.3">
      <c r="B349" s="159"/>
      <c r="C349" s="160" t="s">
        <v>453</v>
      </c>
      <c r="D349" s="160" t="s">
        <v>129</v>
      </c>
      <c r="E349" s="161" t="s">
        <v>454</v>
      </c>
      <c r="F349" s="162" t="s">
        <v>455</v>
      </c>
      <c r="G349" s="163" t="s">
        <v>142</v>
      </c>
      <c r="H349" s="164">
        <v>56.164000000000001</v>
      </c>
      <c r="I349" s="165"/>
      <c r="J349" s="166">
        <f>ROUND(I349*H349,2)</f>
        <v>0</v>
      </c>
      <c r="K349" s="162" t="s">
        <v>133</v>
      </c>
      <c r="L349" s="35"/>
      <c r="M349" s="167" t="s">
        <v>3</v>
      </c>
      <c r="N349" s="168" t="s">
        <v>38</v>
      </c>
      <c r="O349" s="36"/>
      <c r="P349" s="169">
        <f>O349*H349</f>
        <v>0</v>
      </c>
      <c r="Q349" s="169">
        <v>0</v>
      </c>
      <c r="R349" s="169">
        <f>Q349*H349</f>
        <v>0</v>
      </c>
      <c r="S349" s="169">
        <v>0</v>
      </c>
      <c r="T349" s="170">
        <f>S349*H349</f>
        <v>0</v>
      </c>
      <c r="AR349" s="18" t="s">
        <v>134</v>
      </c>
      <c r="AT349" s="18" t="s">
        <v>129</v>
      </c>
      <c r="AU349" s="18" t="s">
        <v>74</v>
      </c>
      <c r="AY349" s="18" t="s">
        <v>126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8" t="s">
        <v>71</v>
      </c>
      <c r="BK349" s="171">
        <f>ROUND(I349*H349,2)</f>
        <v>0</v>
      </c>
      <c r="BL349" s="18" t="s">
        <v>134</v>
      </c>
      <c r="BM349" s="18" t="s">
        <v>456</v>
      </c>
    </row>
    <row r="350" spans="2:65" s="11" customFormat="1" x14ac:dyDescent="0.3">
      <c r="B350" s="172"/>
      <c r="D350" s="173" t="s">
        <v>136</v>
      </c>
      <c r="E350" s="174" t="s">
        <v>3</v>
      </c>
      <c r="F350" s="175" t="s">
        <v>457</v>
      </c>
      <c r="H350" s="176">
        <v>56.164000000000001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136</v>
      </c>
      <c r="AU350" s="174" t="s">
        <v>74</v>
      </c>
      <c r="AV350" s="11" t="s">
        <v>74</v>
      </c>
      <c r="AW350" s="11" t="s">
        <v>31</v>
      </c>
      <c r="AX350" s="11" t="s">
        <v>67</v>
      </c>
      <c r="AY350" s="174" t="s">
        <v>126</v>
      </c>
    </row>
    <row r="351" spans="2:65" s="13" customFormat="1" x14ac:dyDescent="0.3">
      <c r="B351" s="189"/>
      <c r="D351" s="190" t="s">
        <v>136</v>
      </c>
      <c r="E351" s="191" t="s">
        <v>3</v>
      </c>
      <c r="F351" s="192" t="s">
        <v>139</v>
      </c>
      <c r="H351" s="193">
        <v>56.164000000000001</v>
      </c>
      <c r="I351" s="194"/>
      <c r="L351" s="189"/>
      <c r="M351" s="195"/>
      <c r="N351" s="196"/>
      <c r="O351" s="196"/>
      <c r="P351" s="196"/>
      <c r="Q351" s="196"/>
      <c r="R351" s="196"/>
      <c r="S351" s="196"/>
      <c r="T351" s="197"/>
      <c r="AT351" s="198" t="s">
        <v>136</v>
      </c>
      <c r="AU351" s="198" t="s">
        <v>74</v>
      </c>
      <c r="AV351" s="13" t="s">
        <v>134</v>
      </c>
      <c r="AW351" s="13" t="s">
        <v>31</v>
      </c>
      <c r="AX351" s="13" t="s">
        <v>71</v>
      </c>
      <c r="AY351" s="198" t="s">
        <v>126</v>
      </c>
    </row>
    <row r="352" spans="2:65" s="1" customFormat="1" ht="22.5" customHeight="1" x14ac:dyDescent="0.3">
      <c r="B352" s="159"/>
      <c r="C352" s="160" t="s">
        <v>458</v>
      </c>
      <c r="D352" s="160" t="s">
        <v>129</v>
      </c>
      <c r="E352" s="161" t="s">
        <v>459</v>
      </c>
      <c r="F352" s="162" t="s">
        <v>460</v>
      </c>
      <c r="G352" s="163" t="s">
        <v>153</v>
      </c>
      <c r="H352" s="164">
        <v>12</v>
      </c>
      <c r="I352" s="165"/>
      <c r="J352" s="166">
        <f>ROUND(I352*H352,2)</f>
        <v>0</v>
      </c>
      <c r="K352" s="162" t="s">
        <v>133</v>
      </c>
      <c r="L352" s="35"/>
      <c r="M352" s="167" t="s">
        <v>3</v>
      </c>
      <c r="N352" s="168" t="s">
        <v>38</v>
      </c>
      <c r="O352" s="36"/>
      <c r="P352" s="169">
        <f>O352*H352</f>
        <v>0</v>
      </c>
      <c r="Q352" s="169">
        <v>0</v>
      </c>
      <c r="R352" s="169">
        <f>Q352*H352</f>
        <v>0</v>
      </c>
      <c r="S352" s="169">
        <v>0</v>
      </c>
      <c r="T352" s="170">
        <f>S352*H352</f>
        <v>0</v>
      </c>
      <c r="AR352" s="18" t="s">
        <v>134</v>
      </c>
      <c r="AT352" s="18" t="s">
        <v>129</v>
      </c>
      <c r="AU352" s="18" t="s">
        <v>74</v>
      </c>
      <c r="AY352" s="18" t="s">
        <v>126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8" t="s">
        <v>71</v>
      </c>
      <c r="BK352" s="171">
        <f>ROUND(I352*H352,2)</f>
        <v>0</v>
      </c>
      <c r="BL352" s="18" t="s">
        <v>134</v>
      </c>
      <c r="BM352" s="18" t="s">
        <v>461</v>
      </c>
    </row>
    <row r="353" spans="2:65" s="1" customFormat="1" ht="31.5" customHeight="1" x14ac:dyDescent="0.3">
      <c r="B353" s="159"/>
      <c r="C353" s="160" t="s">
        <v>462</v>
      </c>
      <c r="D353" s="160" t="s">
        <v>129</v>
      </c>
      <c r="E353" s="161" t="s">
        <v>463</v>
      </c>
      <c r="F353" s="162" t="s">
        <v>464</v>
      </c>
      <c r="G353" s="163" t="s">
        <v>153</v>
      </c>
      <c r="H353" s="164">
        <v>240</v>
      </c>
      <c r="I353" s="165"/>
      <c r="J353" s="166">
        <f>ROUND(I353*H353,2)</f>
        <v>0</v>
      </c>
      <c r="K353" s="162" t="s">
        <v>133</v>
      </c>
      <c r="L353" s="35"/>
      <c r="M353" s="167" t="s">
        <v>3</v>
      </c>
      <c r="N353" s="168" t="s">
        <v>38</v>
      </c>
      <c r="O353" s="36"/>
      <c r="P353" s="169">
        <f>O353*H353</f>
        <v>0</v>
      </c>
      <c r="Q353" s="169">
        <v>0</v>
      </c>
      <c r="R353" s="169">
        <f>Q353*H353</f>
        <v>0</v>
      </c>
      <c r="S353" s="169">
        <v>0</v>
      </c>
      <c r="T353" s="170">
        <f>S353*H353</f>
        <v>0</v>
      </c>
      <c r="AR353" s="18" t="s">
        <v>134</v>
      </c>
      <c r="AT353" s="18" t="s">
        <v>129</v>
      </c>
      <c r="AU353" s="18" t="s">
        <v>74</v>
      </c>
      <c r="AY353" s="18" t="s">
        <v>126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8" t="s">
        <v>71</v>
      </c>
      <c r="BK353" s="171">
        <f>ROUND(I353*H353,2)</f>
        <v>0</v>
      </c>
      <c r="BL353" s="18" t="s">
        <v>134</v>
      </c>
      <c r="BM353" s="18" t="s">
        <v>465</v>
      </c>
    </row>
    <row r="354" spans="2:65" s="11" customFormat="1" x14ac:dyDescent="0.3">
      <c r="B354" s="172"/>
      <c r="D354" s="190" t="s">
        <v>136</v>
      </c>
      <c r="E354" s="213" t="s">
        <v>3</v>
      </c>
      <c r="F354" s="214" t="s">
        <v>466</v>
      </c>
      <c r="H354" s="215">
        <v>240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136</v>
      </c>
      <c r="AU354" s="174" t="s">
        <v>74</v>
      </c>
      <c r="AV354" s="11" t="s">
        <v>74</v>
      </c>
      <c r="AW354" s="11" t="s">
        <v>31</v>
      </c>
      <c r="AX354" s="11" t="s">
        <v>71</v>
      </c>
      <c r="AY354" s="174" t="s">
        <v>126</v>
      </c>
    </row>
    <row r="355" spans="2:65" s="1" customFormat="1" ht="44.25" customHeight="1" x14ac:dyDescent="0.3">
      <c r="B355" s="159"/>
      <c r="C355" s="160" t="s">
        <v>467</v>
      </c>
      <c r="D355" s="160" t="s">
        <v>129</v>
      </c>
      <c r="E355" s="161" t="s">
        <v>468</v>
      </c>
      <c r="F355" s="162" t="s">
        <v>469</v>
      </c>
      <c r="G355" s="163" t="s">
        <v>142</v>
      </c>
      <c r="H355" s="164">
        <v>28.082000000000001</v>
      </c>
      <c r="I355" s="165"/>
      <c r="J355" s="166">
        <f>ROUND(I355*H355,2)</f>
        <v>0</v>
      </c>
      <c r="K355" s="162" t="s">
        <v>133</v>
      </c>
      <c r="L355" s="35"/>
      <c r="M355" s="167" t="s">
        <v>3</v>
      </c>
      <c r="N355" s="168" t="s">
        <v>38</v>
      </c>
      <c r="O355" s="36"/>
      <c r="P355" s="169">
        <f>O355*H355</f>
        <v>0</v>
      </c>
      <c r="Q355" s="169">
        <v>0</v>
      </c>
      <c r="R355" s="169">
        <f>Q355*H355</f>
        <v>0</v>
      </c>
      <c r="S355" s="169">
        <v>0</v>
      </c>
      <c r="T355" s="170">
        <f>S355*H355</f>
        <v>0</v>
      </c>
      <c r="AR355" s="18" t="s">
        <v>134</v>
      </c>
      <c r="AT355" s="18" t="s">
        <v>129</v>
      </c>
      <c r="AU355" s="18" t="s">
        <v>74</v>
      </c>
      <c r="AY355" s="18" t="s">
        <v>126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8" t="s">
        <v>71</v>
      </c>
      <c r="BK355" s="171">
        <f>ROUND(I355*H355,2)</f>
        <v>0</v>
      </c>
      <c r="BL355" s="18" t="s">
        <v>134</v>
      </c>
      <c r="BM355" s="18" t="s">
        <v>470</v>
      </c>
    </row>
    <row r="356" spans="2:65" s="1" customFormat="1" ht="57" customHeight="1" x14ac:dyDescent="0.3">
      <c r="B356" s="159"/>
      <c r="C356" s="160" t="s">
        <v>471</v>
      </c>
      <c r="D356" s="160" t="s">
        <v>129</v>
      </c>
      <c r="E356" s="161" t="s">
        <v>472</v>
      </c>
      <c r="F356" s="162" t="s">
        <v>473</v>
      </c>
      <c r="G356" s="163" t="s">
        <v>142</v>
      </c>
      <c r="H356" s="164">
        <v>56.164000000000001</v>
      </c>
      <c r="I356" s="165"/>
      <c r="J356" s="166">
        <f>ROUND(I356*H356,2)</f>
        <v>0</v>
      </c>
      <c r="K356" s="162" t="s">
        <v>133</v>
      </c>
      <c r="L356" s="35"/>
      <c r="M356" s="167" t="s">
        <v>3</v>
      </c>
      <c r="N356" s="168" t="s">
        <v>38</v>
      </c>
      <c r="O356" s="36"/>
      <c r="P356" s="169">
        <f>O356*H356</f>
        <v>0</v>
      </c>
      <c r="Q356" s="169">
        <v>0</v>
      </c>
      <c r="R356" s="169">
        <f>Q356*H356</f>
        <v>0</v>
      </c>
      <c r="S356" s="169">
        <v>0</v>
      </c>
      <c r="T356" s="170">
        <f>S356*H356</f>
        <v>0</v>
      </c>
      <c r="AR356" s="18" t="s">
        <v>134</v>
      </c>
      <c r="AT356" s="18" t="s">
        <v>129</v>
      </c>
      <c r="AU356" s="18" t="s">
        <v>74</v>
      </c>
      <c r="AY356" s="18" t="s">
        <v>126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8" t="s">
        <v>71</v>
      </c>
      <c r="BK356" s="171">
        <f>ROUND(I356*H356,2)</f>
        <v>0</v>
      </c>
      <c r="BL356" s="18" t="s">
        <v>134</v>
      </c>
      <c r="BM356" s="18" t="s">
        <v>474</v>
      </c>
    </row>
    <row r="357" spans="2:65" s="1" customFormat="1" ht="31.5" customHeight="1" x14ac:dyDescent="0.3">
      <c r="B357" s="159"/>
      <c r="C357" s="160" t="s">
        <v>475</v>
      </c>
      <c r="D357" s="160" t="s">
        <v>129</v>
      </c>
      <c r="E357" s="161" t="s">
        <v>476</v>
      </c>
      <c r="F357" s="162" t="s">
        <v>477</v>
      </c>
      <c r="G357" s="163" t="s">
        <v>142</v>
      </c>
      <c r="H357" s="164">
        <v>28.082000000000001</v>
      </c>
      <c r="I357" s="165"/>
      <c r="J357" s="166">
        <f>ROUND(I357*H357,2)</f>
        <v>0</v>
      </c>
      <c r="K357" s="162" t="s">
        <v>133</v>
      </c>
      <c r="L357" s="35"/>
      <c r="M357" s="167" t="s">
        <v>3</v>
      </c>
      <c r="N357" s="168" t="s">
        <v>38</v>
      </c>
      <c r="O357" s="36"/>
      <c r="P357" s="169">
        <f>O357*H357</f>
        <v>0</v>
      </c>
      <c r="Q357" s="169">
        <v>0</v>
      </c>
      <c r="R357" s="169">
        <f>Q357*H357</f>
        <v>0</v>
      </c>
      <c r="S357" s="169">
        <v>0</v>
      </c>
      <c r="T357" s="170">
        <f>S357*H357</f>
        <v>0</v>
      </c>
      <c r="AR357" s="18" t="s">
        <v>134</v>
      </c>
      <c r="AT357" s="18" t="s">
        <v>129</v>
      </c>
      <c r="AU357" s="18" t="s">
        <v>74</v>
      </c>
      <c r="AY357" s="18" t="s">
        <v>126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8" t="s">
        <v>71</v>
      </c>
      <c r="BK357" s="171">
        <f>ROUND(I357*H357,2)</f>
        <v>0</v>
      </c>
      <c r="BL357" s="18" t="s">
        <v>134</v>
      </c>
      <c r="BM357" s="18" t="s">
        <v>478</v>
      </c>
    </row>
    <row r="358" spans="2:65" s="1" customFormat="1" ht="31.5" customHeight="1" x14ac:dyDescent="0.3">
      <c r="B358" s="159"/>
      <c r="C358" s="160" t="s">
        <v>479</v>
      </c>
      <c r="D358" s="160" t="s">
        <v>129</v>
      </c>
      <c r="E358" s="161" t="s">
        <v>480</v>
      </c>
      <c r="F358" s="162" t="s">
        <v>481</v>
      </c>
      <c r="G358" s="163" t="s">
        <v>142</v>
      </c>
      <c r="H358" s="164">
        <v>365.06599999999997</v>
      </c>
      <c r="I358" s="165"/>
      <c r="J358" s="166">
        <f>ROUND(I358*H358,2)</f>
        <v>0</v>
      </c>
      <c r="K358" s="162" t="s">
        <v>133</v>
      </c>
      <c r="L358" s="35"/>
      <c r="M358" s="167" t="s">
        <v>3</v>
      </c>
      <c r="N358" s="168" t="s">
        <v>38</v>
      </c>
      <c r="O358" s="36"/>
      <c r="P358" s="169">
        <f>O358*H358</f>
        <v>0</v>
      </c>
      <c r="Q358" s="169">
        <v>0</v>
      </c>
      <c r="R358" s="169">
        <f>Q358*H358</f>
        <v>0</v>
      </c>
      <c r="S358" s="169">
        <v>0</v>
      </c>
      <c r="T358" s="170">
        <f>S358*H358</f>
        <v>0</v>
      </c>
      <c r="AR358" s="18" t="s">
        <v>134</v>
      </c>
      <c r="AT358" s="18" t="s">
        <v>129</v>
      </c>
      <c r="AU358" s="18" t="s">
        <v>74</v>
      </c>
      <c r="AY358" s="18" t="s">
        <v>126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8" t="s">
        <v>71</v>
      </c>
      <c r="BK358" s="171">
        <f>ROUND(I358*H358,2)</f>
        <v>0</v>
      </c>
      <c r="BL358" s="18" t="s">
        <v>134</v>
      </c>
      <c r="BM358" s="18" t="s">
        <v>482</v>
      </c>
    </row>
    <row r="359" spans="2:65" s="11" customFormat="1" x14ac:dyDescent="0.3">
      <c r="B359" s="172"/>
      <c r="D359" s="173" t="s">
        <v>136</v>
      </c>
      <c r="E359" s="174" t="s">
        <v>3</v>
      </c>
      <c r="F359" s="175" t="s">
        <v>483</v>
      </c>
      <c r="H359" s="176">
        <v>365.06599999999997</v>
      </c>
      <c r="I359" s="177"/>
      <c r="L359" s="172"/>
      <c r="M359" s="178"/>
      <c r="N359" s="179"/>
      <c r="O359" s="179"/>
      <c r="P359" s="179"/>
      <c r="Q359" s="179"/>
      <c r="R359" s="179"/>
      <c r="S359" s="179"/>
      <c r="T359" s="180"/>
      <c r="AT359" s="174" t="s">
        <v>136</v>
      </c>
      <c r="AU359" s="174" t="s">
        <v>74</v>
      </c>
      <c r="AV359" s="11" t="s">
        <v>74</v>
      </c>
      <c r="AW359" s="11" t="s">
        <v>31</v>
      </c>
      <c r="AX359" s="11" t="s">
        <v>67</v>
      </c>
      <c r="AY359" s="174" t="s">
        <v>126</v>
      </c>
    </row>
    <row r="360" spans="2:65" s="12" customFormat="1" x14ac:dyDescent="0.3">
      <c r="B360" s="181"/>
      <c r="D360" s="173" t="s">
        <v>136</v>
      </c>
      <c r="E360" s="182" t="s">
        <v>3</v>
      </c>
      <c r="F360" s="183" t="s">
        <v>484</v>
      </c>
      <c r="H360" s="184" t="s">
        <v>3</v>
      </c>
      <c r="I360" s="185"/>
      <c r="L360" s="181"/>
      <c r="M360" s="186"/>
      <c r="N360" s="187"/>
      <c r="O360" s="187"/>
      <c r="P360" s="187"/>
      <c r="Q360" s="187"/>
      <c r="R360" s="187"/>
      <c r="S360" s="187"/>
      <c r="T360" s="188"/>
      <c r="AT360" s="184" t="s">
        <v>136</v>
      </c>
      <c r="AU360" s="184" t="s">
        <v>74</v>
      </c>
      <c r="AV360" s="12" t="s">
        <v>71</v>
      </c>
      <c r="AW360" s="12" t="s">
        <v>31</v>
      </c>
      <c r="AX360" s="12" t="s">
        <v>67</v>
      </c>
      <c r="AY360" s="184" t="s">
        <v>126</v>
      </c>
    </row>
    <row r="361" spans="2:65" s="13" customFormat="1" x14ac:dyDescent="0.3">
      <c r="B361" s="189"/>
      <c r="D361" s="190" t="s">
        <v>136</v>
      </c>
      <c r="E361" s="191" t="s">
        <v>3</v>
      </c>
      <c r="F361" s="192" t="s">
        <v>139</v>
      </c>
      <c r="H361" s="193">
        <v>365.06599999999997</v>
      </c>
      <c r="I361" s="194"/>
      <c r="L361" s="189"/>
      <c r="M361" s="195"/>
      <c r="N361" s="196"/>
      <c r="O361" s="196"/>
      <c r="P361" s="196"/>
      <c r="Q361" s="196"/>
      <c r="R361" s="196"/>
      <c r="S361" s="196"/>
      <c r="T361" s="197"/>
      <c r="AT361" s="198" t="s">
        <v>136</v>
      </c>
      <c r="AU361" s="198" t="s">
        <v>74</v>
      </c>
      <c r="AV361" s="13" t="s">
        <v>134</v>
      </c>
      <c r="AW361" s="13" t="s">
        <v>31</v>
      </c>
      <c r="AX361" s="13" t="s">
        <v>71</v>
      </c>
      <c r="AY361" s="198" t="s">
        <v>126</v>
      </c>
    </row>
    <row r="362" spans="2:65" s="1" customFormat="1" ht="22.5" customHeight="1" x14ac:dyDescent="0.3">
      <c r="B362" s="159"/>
      <c r="C362" s="160" t="s">
        <v>485</v>
      </c>
      <c r="D362" s="160" t="s">
        <v>129</v>
      </c>
      <c r="E362" s="161" t="s">
        <v>486</v>
      </c>
      <c r="F362" s="162" t="s">
        <v>487</v>
      </c>
      <c r="G362" s="163" t="s">
        <v>142</v>
      </c>
      <c r="H362" s="164">
        <v>28.082000000000001</v>
      </c>
      <c r="I362" s="165"/>
      <c r="J362" s="166">
        <f>ROUND(I362*H362,2)</f>
        <v>0</v>
      </c>
      <c r="K362" s="162" t="s">
        <v>133</v>
      </c>
      <c r="L362" s="35"/>
      <c r="M362" s="167" t="s">
        <v>3</v>
      </c>
      <c r="N362" s="168" t="s">
        <v>38</v>
      </c>
      <c r="O362" s="36"/>
      <c r="P362" s="169">
        <f>O362*H362</f>
        <v>0</v>
      </c>
      <c r="Q362" s="169">
        <v>0</v>
      </c>
      <c r="R362" s="169">
        <f>Q362*H362</f>
        <v>0</v>
      </c>
      <c r="S362" s="169">
        <v>0</v>
      </c>
      <c r="T362" s="170">
        <f>S362*H362</f>
        <v>0</v>
      </c>
      <c r="AR362" s="18" t="s">
        <v>134</v>
      </c>
      <c r="AT362" s="18" t="s">
        <v>129</v>
      </c>
      <c r="AU362" s="18" t="s">
        <v>74</v>
      </c>
      <c r="AY362" s="18" t="s">
        <v>126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8" t="s">
        <v>71</v>
      </c>
      <c r="BK362" s="171">
        <f>ROUND(I362*H362,2)</f>
        <v>0</v>
      </c>
      <c r="BL362" s="18" t="s">
        <v>134</v>
      </c>
      <c r="BM362" s="18" t="s">
        <v>488</v>
      </c>
    </row>
    <row r="363" spans="2:65" s="1" customFormat="1" ht="22.5" customHeight="1" x14ac:dyDescent="0.3">
      <c r="B363" s="159"/>
      <c r="C363" s="160" t="s">
        <v>489</v>
      </c>
      <c r="D363" s="160" t="s">
        <v>129</v>
      </c>
      <c r="E363" s="161" t="s">
        <v>490</v>
      </c>
      <c r="F363" s="162" t="s">
        <v>491</v>
      </c>
      <c r="G363" s="163" t="s">
        <v>142</v>
      </c>
      <c r="H363" s="164">
        <v>28.082000000000001</v>
      </c>
      <c r="I363" s="165"/>
      <c r="J363" s="166">
        <f>ROUND(I363*H363,2)</f>
        <v>0</v>
      </c>
      <c r="K363" s="162" t="s">
        <v>133</v>
      </c>
      <c r="L363" s="35"/>
      <c r="M363" s="167" t="s">
        <v>3</v>
      </c>
      <c r="N363" s="168" t="s">
        <v>38</v>
      </c>
      <c r="O363" s="36"/>
      <c r="P363" s="169">
        <f>O363*H363</f>
        <v>0</v>
      </c>
      <c r="Q363" s="169">
        <v>0</v>
      </c>
      <c r="R363" s="169">
        <f>Q363*H363</f>
        <v>0</v>
      </c>
      <c r="S363" s="169">
        <v>0</v>
      </c>
      <c r="T363" s="170">
        <f>S363*H363</f>
        <v>0</v>
      </c>
      <c r="AR363" s="18" t="s">
        <v>134</v>
      </c>
      <c r="AT363" s="18" t="s">
        <v>129</v>
      </c>
      <c r="AU363" s="18" t="s">
        <v>74</v>
      </c>
      <c r="AY363" s="18" t="s">
        <v>126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8" t="s">
        <v>71</v>
      </c>
      <c r="BK363" s="171">
        <f>ROUND(I363*H363,2)</f>
        <v>0</v>
      </c>
      <c r="BL363" s="18" t="s">
        <v>134</v>
      </c>
      <c r="BM363" s="18" t="s">
        <v>492</v>
      </c>
    </row>
    <row r="364" spans="2:65" s="10" customFormat="1" ht="29.85" customHeight="1" x14ac:dyDescent="0.3">
      <c r="B364" s="145"/>
      <c r="D364" s="156" t="s">
        <v>66</v>
      </c>
      <c r="E364" s="157" t="s">
        <v>493</v>
      </c>
      <c r="F364" s="157" t="s">
        <v>494</v>
      </c>
      <c r="I364" s="148"/>
      <c r="J364" s="158">
        <f>BK364</f>
        <v>0</v>
      </c>
      <c r="L364" s="145"/>
      <c r="M364" s="150"/>
      <c r="N364" s="151"/>
      <c r="O364" s="151"/>
      <c r="P364" s="152">
        <f>P365</f>
        <v>0</v>
      </c>
      <c r="Q364" s="151"/>
      <c r="R364" s="152">
        <f>R365</f>
        <v>0</v>
      </c>
      <c r="S364" s="151"/>
      <c r="T364" s="153">
        <f>T365</f>
        <v>0</v>
      </c>
      <c r="AR364" s="146" t="s">
        <v>71</v>
      </c>
      <c r="AT364" s="154" t="s">
        <v>66</v>
      </c>
      <c r="AU364" s="154" t="s">
        <v>71</v>
      </c>
      <c r="AY364" s="146" t="s">
        <v>126</v>
      </c>
      <c r="BK364" s="155">
        <f>BK365</f>
        <v>0</v>
      </c>
    </row>
    <row r="365" spans="2:65" s="1" customFormat="1" ht="44.25" customHeight="1" x14ac:dyDescent="0.3">
      <c r="B365" s="159"/>
      <c r="C365" s="160" t="s">
        <v>495</v>
      </c>
      <c r="D365" s="160" t="s">
        <v>129</v>
      </c>
      <c r="E365" s="161" t="s">
        <v>496</v>
      </c>
      <c r="F365" s="162" t="s">
        <v>497</v>
      </c>
      <c r="G365" s="163" t="s">
        <v>142</v>
      </c>
      <c r="H365" s="164">
        <v>20.515999999999998</v>
      </c>
      <c r="I365" s="165"/>
      <c r="J365" s="166">
        <f>ROUND(I365*H365,2)</f>
        <v>0</v>
      </c>
      <c r="K365" s="162" t="s">
        <v>133</v>
      </c>
      <c r="L365" s="35"/>
      <c r="M365" s="167" t="s">
        <v>3</v>
      </c>
      <c r="N365" s="168" t="s">
        <v>38</v>
      </c>
      <c r="O365" s="36"/>
      <c r="P365" s="169">
        <f>O365*H365</f>
        <v>0</v>
      </c>
      <c r="Q365" s="169">
        <v>0</v>
      </c>
      <c r="R365" s="169">
        <f>Q365*H365</f>
        <v>0</v>
      </c>
      <c r="S365" s="169">
        <v>0</v>
      </c>
      <c r="T365" s="170">
        <f>S365*H365</f>
        <v>0</v>
      </c>
      <c r="AR365" s="18" t="s">
        <v>134</v>
      </c>
      <c r="AT365" s="18" t="s">
        <v>129</v>
      </c>
      <c r="AU365" s="18" t="s">
        <v>74</v>
      </c>
      <c r="AY365" s="18" t="s">
        <v>126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8" t="s">
        <v>71</v>
      </c>
      <c r="BK365" s="171">
        <f>ROUND(I365*H365,2)</f>
        <v>0</v>
      </c>
      <c r="BL365" s="18" t="s">
        <v>134</v>
      </c>
      <c r="BM365" s="18" t="s">
        <v>498</v>
      </c>
    </row>
    <row r="366" spans="2:65" s="10" customFormat="1" ht="37.35" customHeight="1" x14ac:dyDescent="0.35">
      <c r="B366" s="145"/>
      <c r="D366" s="146" t="s">
        <v>66</v>
      </c>
      <c r="E366" s="147" t="s">
        <v>499</v>
      </c>
      <c r="F366" s="147" t="s">
        <v>500</v>
      </c>
      <c r="I366" s="148"/>
      <c r="J366" s="149">
        <f>BK366</f>
        <v>0</v>
      </c>
      <c r="L366" s="145"/>
      <c r="M366" s="150"/>
      <c r="N366" s="151"/>
      <c r="O366" s="151"/>
      <c r="P366" s="152">
        <f>P367+P386+P397+P406+P415+P420+P425+P444+P456+P494+P498+P515+P550+P596</f>
        <v>0</v>
      </c>
      <c r="Q366" s="151"/>
      <c r="R366" s="152">
        <f>R367+R386+R397+R406+R415+R420+R425+R444+R456+R494+R498+R515+R550+R596</f>
        <v>2.0882007300000001</v>
      </c>
      <c r="S366" s="151"/>
      <c r="T366" s="153">
        <f>T367+T386+T397+T406+T415+T420+T425+T444+T456+T494+T498+T515+T550+T596</f>
        <v>8.6113669700000006</v>
      </c>
      <c r="AR366" s="146" t="s">
        <v>74</v>
      </c>
      <c r="AT366" s="154" t="s">
        <v>66</v>
      </c>
      <c r="AU366" s="154" t="s">
        <v>67</v>
      </c>
      <c r="AY366" s="146" t="s">
        <v>126</v>
      </c>
      <c r="BK366" s="155">
        <f>BK367+BK386+BK397+BK406+BK415+BK420+BK425+BK444+BK456+BK494+BK498+BK515+BK550+BK596</f>
        <v>0</v>
      </c>
    </row>
    <row r="367" spans="2:65" s="10" customFormat="1" ht="19.899999999999999" customHeight="1" x14ac:dyDescent="0.3">
      <c r="B367" s="145"/>
      <c r="D367" s="156" t="s">
        <v>66</v>
      </c>
      <c r="E367" s="157" t="s">
        <v>501</v>
      </c>
      <c r="F367" s="157" t="s">
        <v>502</v>
      </c>
      <c r="I367" s="148"/>
      <c r="J367" s="158">
        <f>BK367</f>
        <v>0</v>
      </c>
      <c r="L367" s="145"/>
      <c r="M367" s="150"/>
      <c r="N367" s="151"/>
      <c r="O367" s="151"/>
      <c r="P367" s="152">
        <f>SUM(P368:P385)</f>
        <v>0</v>
      </c>
      <c r="Q367" s="151"/>
      <c r="R367" s="152">
        <f>SUM(R368:R385)</f>
        <v>0.12590899999999999</v>
      </c>
      <c r="S367" s="151"/>
      <c r="T367" s="153">
        <f>SUM(T368:T385)</f>
        <v>0</v>
      </c>
      <c r="AR367" s="146" t="s">
        <v>74</v>
      </c>
      <c r="AT367" s="154" t="s">
        <v>66</v>
      </c>
      <c r="AU367" s="154" t="s">
        <v>71</v>
      </c>
      <c r="AY367" s="146" t="s">
        <v>126</v>
      </c>
      <c r="BK367" s="155">
        <f>SUM(BK368:BK385)</f>
        <v>0</v>
      </c>
    </row>
    <row r="368" spans="2:65" s="1" customFormat="1" ht="31.5" customHeight="1" x14ac:dyDescent="0.3">
      <c r="B368" s="159"/>
      <c r="C368" s="160" t="s">
        <v>503</v>
      </c>
      <c r="D368" s="160" t="s">
        <v>129</v>
      </c>
      <c r="E368" s="161" t="s">
        <v>504</v>
      </c>
      <c r="F368" s="162" t="s">
        <v>505</v>
      </c>
      <c r="G368" s="163" t="s">
        <v>161</v>
      </c>
      <c r="H368" s="164">
        <v>32.142000000000003</v>
      </c>
      <c r="I368" s="165"/>
      <c r="J368" s="166">
        <f>ROUND(I368*H368,2)</f>
        <v>0</v>
      </c>
      <c r="K368" s="162" t="s">
        <v>133</v>
      </c>
      <c r="L368" s="35"/>
      <c r="M368" s="167" t="s">
        <v>3</v>
      </c>
      <c r="N368" s="168" t="s">
        <v>38</v>
      </c>
      <c r="O368" s="36"/>
      <c r="P368" s="169">
        <f>O368*H368</f>
        <v>0</v>
      </c>
      <c r="Q368" s="169">
        <v>0</v>
      </c>
      <c r="R368" s="169">
        <f>Q368*H368</f>
        <v>0</v>
      </c>
      <c r="S368" s="169">
        <v>0</v>
      </c>
      <c r="T368" s="170">
        <f>S368*H368</f>
        <v>0</v>
      </c>
      <c r="AR368" s="18" t="s">
        <v>253</v>
      </c>
      <c r="AT368" s="18" t="s">
        <v>129</v>
      </c>
      <c r="AU368" s="18" t="s">
        <v>74</v>
      </c>
      <c r="AY368" s="18" t="s">
        <v>126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8" t="s">
        <v>71</v>
      </c>
      <c r="BK368" s="171">
        <f>ROUND(I368*H368,2)</f>
        <v>0</v>
      </c>
      <c r="BL368" s="18" t="s">
        <v>253</v>
      </c>
      <c r="BM368" s="18" t="s">
        <v>506</v>
      </c>
    </row>
    <row r="369" spans="2:65" s="11" customFormat="1" x14ac:dyDescent="0.3">
      <c r="B369" s="172"/>
      <c r="D369" s="173" t="s">
        <v>136</v>
      </c>
      <c r="E369" s="174" t="s">
        <v>3</v>
      </c>
      <c r="F369" s="175" t="s">
        <v>507</v>
      </c>
      <c r="H369" s="176">
        <v>3.468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136</v>
      </c>
      <c r="AU369" s="174" t="s">
        <v>74</v>
      </c>
      <c r="AV369" s="11" t="s">
        <v>74</v>
      </c>
      <c r="AW369" s="11" t="s">
        <v>31</v>
      </c>
      <c r="AX369" s="11" t="s">
        <v>67</v>
      </c>
      <c r="AY369" s="174" t="s">
        <v>126</v>
      </c>
    </row>
    <row r="370" spans="2:65" s="12" customFormat="1" x14ac:dyDescent="0.3">
      <c r="B370" s="181"/>
      <c r="D370" s="173" t="s">
        <v>136</v>
      </c>
      <c r="E370" s="182" t="s">
        <v>3</v>
      </c>
      <c r="F370" s="183" t="s">
        <v>508</v>
      </c>
      <c r="H370" s="184" t="s">
        <v>3</v>
      </c>
      <c r="I370" s="185"/>
      <c r="L370" s="181"/>
      <c r="M370" s="186"/>
      <c r="N370" s="187"/>
      <c r="O370" s="187"/>
      <c r="P370" s="187"/>
      <c r="Q370" s="187"/>
      <c r="R370" s="187"/>
      <c r="S370" s="187"/>
      <c r="T370" s="188"/>
      <c r="AT370" s="184" t="s">
        <v>136</v>
      </c>
      <c r="AU370" s="184" t="s">
        <v>74</v>
      </c>
      <c r="AV370" s="12" t="s">
        <v>71</v>
      </c>
      <c r="AW370" s="12" t="s">
        <v>31</v>
      </c>
      <c r="AX370" s="12" t="s">
        <v>67</v>
      </c>
      <c r="AY370" s="184" t="s">
        <v>126</v>
      </c>
    </row>
    <row r="371" spans="2:65" s="11" customFormat="1" x14ac:dyDescent="0.3">
      <c r="B371" s="172"/>
      <c r="D371" s="173" t="s">
        <v>136</v>
      </c>
      <c r="E371" s="174" t="s">
        <v>3</v>
      </c>
      <c r="F371" s="175" t="s">
        <v>509</v>
      </c>
      <c r="H371" s="176">
        <v>6.9359999999999999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136</v>
      </c>
      <c r="AU371" s="174" t="s">
        <v>74</v>
      </c>
      <c r="AV371" s="11" t="s">
        <v>74</v>
      </c>
      <c r="AW371" s="11" t="s">
        <v>31</v>
      </c>
      <c r="AX371" s="11" t="s">
        <v>67</v>
      </c>
      <c r="AY371" s="174" t="s">
        <v>126</v>
      </c>
    </row>
    <row r="372" spans="2:65" s="12" customFormat="1" x14ac:dyDescent="0.3">
      <c r="B372" s="181"/>
      <c r="D372" s="173" t="s">
        <v>136</v>
      </c>
      <c r="E372" s="182" t="s">
        <v>3</v>
      </c>
      <c r="F372" s="183" t="s">
        <v>510</v>
      </c>
      <c r="H372" s="184" t="s">
        <v>3</v>
      </c>
      <c r="I372" s="185"/>
      <c r="L372" s="181"/>
      <c r="M372" s="186"/>
      <c r="N372" s="187"/>
      <c r="O372" s="187"/>
      <c r="P372" s="187"/>
      <c r="Q372" s="187"/>
      <c r="R372" s="187"/>
      <c r="S372" s="187"/>
      <c r="T372" s="188"/>
      <c r="AT372" s="184" t="s">
        <v>136</v>
      </c>
      <c r="AU372" s="184" t="s">
        <v>74</v>
      </c>
      <c r="AV372" s="12" t="s">
        <v>71</v>
      </c>
      <c r="AW372" s="12" t="s">
        <v>31</v>
      </c>
      <c r="AX372" s="12" t="s">
        <v>67</v>
      </c>
      <c r="AY372" s="184" t="s">
        <v>126</v>
      </c>
    </row>
    <row r="373" spans="2:65" s="14" customFormat="1" x14ac:dyDescent="0.3">
      <c r="B373" s="202"/>
      <c r="D373" s="173" t="s">
        <v>136</v>
      </c>
      <c r="E373" s="203" t="s">
        <v>3</v>
      </c>
      <c r="F373" s="204" t="s">
        <v>212</v>
      </c>
      <c r="H373" s="205">
        <v>10.404</v>
      </c>
      <c r="I373" s="206"/>
      <c r="L373" s="202"/>
      <c r="M373" s="207"/>
      <c r="N373" s="208"/>
      <c r="O373" s="208"/>
      <c r="P373" s="208"/>
      <c r="Q373" s="208"/>
      <c r="R373" s="208"/>
      <c r="S373" s="208"/>
      <c r="T373" s="209"/>
      <c r="AT373" s="203" t="s">
        <v>136</v>
      </c>
      <c r="AU373" s="203" t="s">
        <v>74</v>
      </c>
      <c r="AV373" s="14" t="s">
        <v>127</v>
      </c>
      <c r="AW373" s="14" t="s">
        <v>31</v>
      </c>
      <c r="AX373" s="14" t="s">
        <v>67</v>
      </c>
      <c r="AY373" s="203" t="s">
        <v>126</v>
      </c>
    </row>
    <row r="374" spans="2:65" s="11" customFormat="1" x14ac:dyDescent="0.3">
      <c r="B374" s="172"/>
      <c r="D374" s="173" t="s">
        <v>136</v>
      </c>
      <c r="E374" s="174" t="s">
        <v>3</v>
      </c>
      <c r="F374" s="175" t="s">
        <v>511</v>
      </c>
      <c r="H374" s="176">
        <v>21.738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136</v>
      </c>
      <c r="AU374" s="174" t="s">
        <v>74</v>
      </c>
      <c r="AV374" s="11" t="s">
        <v>74</v>
      </c>
      <c r="AW374" s="11" t="s">
        <v>31</v>
      </c>
      <c r="AX374" s="11" t="s">
        <v>67</v>
      </c>
      <c r="AY374" s="174" t="s">
        <v>126</v>
      </c>
    </row>
    <row r="375" spans="2:65" s="12" customFormat="1" x14ac:dyDescent="0.3">
      <c r="B375" s="181"/>
      <c r="D375" s="173" t="s">
        <v>136</v>
      </c>
      <c r="E375" s="182" t="s">
        <v>3</v>
      </c>
      <c r="F375" s="183" t="s">
        <v>512</v>
      </c>
      <c r="H375" s="184" t="s">
        <v>3</v>
      </c>
      <c r="I375" s="185"/>
      <c r="L375" s="181"/>
      <c r="M375" s="186"/>
      <c r="N375" s="187"/>
      <c r="O375" s="187"/>
      <c r="P375" s="187"/>
      <c r="Q375" s="187"/>
      <c r="R375" s="187"/>
      <c r="S375" s="187"/>
      <c r="T375" s="188"/>
      <c r="AT375" s="184" t="s">
        <v>136</v>
      </c>
      <c r="AU375" s="184" t="s">
        <v>74</v>
      </c>
      <c r="AV375" s="12" t="s">
        <v>71</v>
      </c>
      <c r="AW375" s="12" t="s">
        <v>31</v>
      </c>
      <c r="AX375" s="12" t="s">
        <v>67</v>
      </c>
      <c r="AY375" s="184" t="s">
        <v>126</v>
      </c>
    </row>
    <row r="376" spans="2:65" s="13" customFormat="1" x14ac:dyDescent="0.3">
      <c r="B376" s="189"/>
      <c r="D376" s="190" t="s">
        <v>136</v>
      </c>
      <c r="E376" s="191" t="s">
        <v>3</v>
      </c>
      <c r="F376" s="192" t="s">
        <v>139</v>
      </c>
      <c r="H376" s="193">
        <v>32.142000000000003</v>
      </c>
      <c r="I376" s="194"/>
      <c r="L376" s="189"/>
      <c r="M376" s="195"/>
      <c r="N376" s="196"/>
      <c r="O376" s="196"/>
      <c r="P376" s="196"/>
      <c r="Q376" s="196"/>
      <c r="R376" s="196"/>
      <c r="S376" s="196"/>
      <c r="T376" s="197"/>
      <c r="AT376" s="198" t="s">
        <v>136</v>
      </c>
      <c r="AU376" s="198" t="s">
        <v>74</v>
      </c>
      <c r="AV376" s="13" t="s">
        <v>134</v>
      </c>
      <c r="AW376" s="13" t="s">
        <v>31</v>
      </c>
      <c r="AX376" s="13" t="s">
        <v>71</v>
      </c>
      <c r="AY376" s="198" t="s">
        <v>126</v>
      </c>
    </row>
    <row r="377" spans="2:65" s="1" customFormat="1" ht="31.5" customHeight="1" x14ac:dyDescent="0.3">
      <c r="B377" s="159"/>
      <c r="C377" s="216" t="s">
        <v>513</v>
      </c>
      <c r="D377" s="216" t="s">
        <v>514</v>
      </c>
      <c r="E377" s="217" t="s">
        <v>515</v>
      </c>
      <c r="F377" s="218" t="s">
        <v>516</v>
      </c>
      <c r="G377" s="219" t="s">
        <v>161</v>
      </c>
      <c r="H377" s="220">
        <v>3.8149999999999999</v>
      </c>
      <c r="I377" s="221"/>
      <c r="J377" s="222">
        <f>ROUND(I377*H377,2)</f>
        <v>0</v>
      </c>
      <c r="K377" s="218" t="s">
        <v>133</v>
      </c>
      <c r="L377" s="223"/>
      <c r="M377" s="224" t="s">
        <v>3</v>
      </c>
      <c r="N377" s="225" t="s">
        <v>38</v>
      </c>
      <c r="O377" s="36"/>
      <c r="P377" s="169">
        <f>O377*H377</f>
        <v>0</v>
      </c>
      <c r="Q377" s="169">
        <v>5.7999999999999996E-3</v>
      </c>
      <c r="R377" s="169">
        <f>Q377*H377</f>
        <v>2.2126999999999997E-2</v>
      </c>
      <c r="S377" s="169">
        <v>0</v>
      </c>
      <c r="T377" s="170">
        <f>S377*H377</f>
        <v>0</v>
      </c>
      <c r="AR377" s="18" t="s">
        <v>351</v>
      </c>
      <c r="AT377" s="18" t="s">
        <v>514</v>
      </c>
      <c r="AU377" s="18" t="s">
        <v>74</v>
      </c>
      <c r="AY377" s="18" t="s">
        <v>126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8" t="s">
        <v>71</v>
      </c>
      <c r="BK377" s="171">
        <f>ROUND(I377*H377,2)</f>
        <v>0</v>
      </c>
      <c r="BL377" s="18" t="s">
        <v>253</v>
      </c>
      <c r="BM377" s="18" t="s">
        <v>517</v>
      </c>
    </row>
    <row r="378" spans="2:65" s="11" customFormat="1" x14ac:dyDescent="0.3">
      <c r="B378" s="172"/>
      <c r="D378" s="173" t="s">
        <v>136</v>
      </c>
      <c r="E378" s="174" t="s">
        <v>3</v>
      </c>
      <c r="F378" s="175" t="s">
        <v>518</v>
      </c>
      <c r="H378" s="176">
        <v>3.8149999999999999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136</v>
      </c>
      <c r="AU378" s="174" t="s">
        <v>74</v>
      </c>
      <c r="AV378" s="11" t="s">
        <v>74</v>
      </c>
      <c r="AW378" s="11" t="s">
        <v>31</v>
      </c>
      <c r="AX378" s="11" t="s">
        <v>67</v>
      </c>
      <c r="AY378" s="174" t="s">
        <v>126</v>
      </c>
    </row>
    <row r="379" spans="2:65" s="13" customFormat="1" x14ac:dyDescent="0.3">
      <c r="B379" s="189"/>
      <c r="D379" s="190" t="s">
        <v>136</v>
      </c>
      <c r="E379" s="191" t="s">
        <v>3</v>
      </c>
      <c r="F379" s="192" t="s">
        <v>139</v>
      </c>
      <c r="H379" s="193">
        <v>3.8149999999999999</v>
      </c>
      <c r="I379" s="194"/>
      <c r="L379" s="189"/>
      <c r="M379" s="195"/>
      <c r="N379" s="196"/>
      <c r="O379" s="196"/>
      <c r="P379" s="196"/>
      <c r="Q379" s="196"/>
      <c r="R379" s="196"/>
      <c r="S379" s="196"/>
      <c r="T379" s="197"/>
      <c r="AT379" s="198" t="s">
        <v>136</v>
      </c>
      <c r="AU379" s="198" t="s">
        <v>74</v>
      </c>
      <c r="AV379" s="13" t="s">
        <v>134</v>
      </c>
      <c r="AW379" s="13" t="s">
        <v>31</v>
      </c>
      <c r="AX379" s="13" t="s">
        <v>71</v>
      </c>
      <c r="AY379" s="198" t="s">
        <v>126</v>
      </c>
    </row>
    <row r="380" spans="2:65" s="1" customFormat="1" ht="57" customHeight="1" x14ac:dyDescent="0.3">
      <c r="B380" s="159"/>
      <c r="C380" s="216" t="s">
        <v>519</v>
      </c>
      <c r="D380" s="216" t="s">
        <v>514</v>
      </c>
      <c r="E380" s="217" t="s">
        <v>520</v>
      </c>
      <c r="F380" s="218" t="s">
        <v>521</v>
      </c>
      <c r="G380" s="219" t="s">
        <v>161</v>
      </c>
      <c r="H380" s="220">
        <v>7.63</v>
      </c>
      <c r="I380" s="221"/>
      <c r="J380" s="222">
        <f>ROUND(I380*H380,2)</f>
        <v>0</v>
      </c>
      <c r="K380" s="218" t="s">
        <v>133</v>
      </c>
      <c r="L380" s="223"/>
      <c r="M380" s="224" t="s">
        <v>3</v>
      </c>
      <c r="N380" s="225" t="s">
        <v>38</v>
      </c>
      <c r="O380" s="36"/>
      <c r="P380" s="169">
        <f>O380*H380</f>
        <v>0</v>
      </c>
      <c r="Q380" s="169">
        <v>4.1999999999999997E-3</v>
      </c>
      <c r="R380" s="169">
        <f>Q380*H380</f>
        <v>3.2045999999999998E-2</v>
      </c>
      <c r="S380" s="169">
        <v>0</v>
      </c>
      <c r="T380" s="170">
        <f>S380*H380</f>
        <v>0</v>
      </c>
      <c r="AR380" s="18" t="s">
        <v>351</v>
      </c>
      <c r="AT380" s="18" t="s">
        <v>514</v>
      </c>
      <c r="AU380" s="18" t="s">
        <v>74</v>
      </c>
      <c r="AY380" s="18" t="s">
        <v>126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8" t="s">
        <v>71</v>
      </c>
      <c r="BK380" s="171">
        <f>ROUND(I380*H380,2)</f>
        <v>0</v>
      </c>
      <c r="BL380" s="18" t="s">
        <v>253</v>
      </c>
      <c r="BM380" s="18" t="s">
        <v>522</v>
      </c>
    </row>
    <row r="381" spans="2:65" s="11" customFormat="1" x14ac:dyDescent="0.3">
      <c r="B381" s="172"/>
      <c r="D381" s="173" t="s">
        <v>136</v>
      </c>
      <c r="E381" s="174" t="s">
        <v>3</v>
      </c>
      <c r="F381" s="175" t="s">
        <v>523</v>
      </c>
      <c r="H381" s="176">
        <v>7.63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136</v>
      </c>
      <c r="AU381" s="174" t="s">
        <v>74</v>
      </c>
      <c r="AV381" s="11" t="s">
        <v>74</v>
      </c>
      <c r="AW381" s="11" t="s">
        <v>31</v>
      </c>
      <c r="AX381" s="11" t="s">
        <v>67</v>
      </c>
      <c r="AY381" s="174" t="s">
        <v>126</v>
      </c>
    </row>
    <row r="382" spans="2:65" s="13" customFormat="1" x14ac:dyDescent="0.3">
      <c r="B382" s="189"/>
      <c r="D382" s="190" t="s">
        <v>136</v>
      </c>
      <c r="E382" s="191" t="s">
        <v>3</v>
      </c>
      <c r="F382" s="192" t="s">
        <v>139</v>
      </c>
      <c r="H382" s="193">
        <v>7.63</v>
      </c>
      <c r="I382" s="194"/>
      <c r="L382" s="189"/>
      <c r="M382" s="195"/>
      <c r="N382" s="196"/>
      <c r="O382" s="196"/>
      <c r="P382" s="196"/>
      <c r="Q382" s="196"/>
      <c r="R382" s="196"/>
      <c r="S382" s="196"/>
      <c r="T382" s="197"/>
      <c r="AT382" s="198" t="s">
        <v>136</v>
      </c>
      <c r="AU382" s="198" t="s">
        <v>74</v>
      </c>
      <c r="AV382" s="13" t="s">
        <v>134</v>
      </c>
      <c r="AW382" s="13" t="s">
        <v>31</v>
      </c>
      <c r="AX382" s="13" t="s">
        <v>71</v>
      </c>
      <c r="AY382" s="198" t="s">
        <v>126</v>
      </c>
    </row>
    <row r="383" spans="2:65" s="1" customFormat="1" ht="57" customHeight="1" x14ac:dyDescent="0.3">
      <c r="B383" s="159"/>
      <c r="C383" s="216" t="s">
        <v>524</v>
      </c>
      <c r="D383" s="216" t="s">
        <v>514</v>
      </c>
      <c r="E383" s="217" t="s">
        <v>525</v>
      </c>
      <c r="F383" s="218" t="s">
        <v>526</v>
      </c>
      <c r="G383" s="219" t="s">
        <v>161</v>
      </c>
      <c r="H383" s="220">
        <v>23.911999999999999</v>
      </c>
      <c r="I383" s="221"/>
      <c r="J383" s="222">
        <f>ROUND(I383*H383,2)</f>
        <v>0</v>
      </c>
      <c r="K383" s="218" t="s">
        <v>133</v>
      </c>
      <c r="L383" s="223"/>
      <c r="M383" s="224" t="s">
        <v>3</v>
      </c>
      <c r="N383" s="225" t="s">
        <v>38</v>
      </c>
      <c r="O383" s="36"/>
      <c r="P383" s="169">
        <f>O383*H383</f>
        <v>0</v>
      </c>
      <c r="Q383" s="169">
        <v>3.0000000000000001E-3</v>
      </c>
      <c r="R383" s="169">
        <f>Q383*H383</f>
        <v>7.1735999999999994E-2</v>
      </c>
      <c r="S383" s="169">
        <v>0</v>
      </c>
      <c r="T383" s="170">
        <f>S383*H383</f>
        <v>0</v>
      </c>
      <c r="AR383" s="18" t="s">
        <v>351</v>
      </c>
      <c r="AT383" s="18" t="s">
        <v>514</v>
      </c>
      <c r="AU383" s="18" t="s">
        <v>74</v>
      </c>
      <c r="AY383" s="18" t="s">
        <v>126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8" t="s">
        <v>71</v>
      </c>
      <c r="BK383" s="171">
        <f>ROUND(I383*H383,2)</f>
        <v>0</v>
      </c>
      <c r="BL383" s="18" t="s">
        <v>253</v>
      </c>
      <c r="BM383" s="18" t="s">
        <v>527</v>
      </c>
    </row>
    <row r="384" spans="2:65" s="11" customFormat="1" x14ac:dyDescent="0.3">
      <c r="B384" s="172"/>
      <c r="D384" s="190" t="s">
        <v>136</v>
      </c>
      <c r="F384" s="214" t="s">
        <v>528</v>
      </c>
      <c r="H384" s="215">
        <v>23.911999999999999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136</v>
      </c>
      <c r="AU384" s="174" t="s">
        <v>74</v>
      </c>
      <c r="AV384" s="11" t="s">
        <v>74</v>
      </c>
      <c r="AW384" s="11" t="s">
        <v>4</v>
      </c>
      <c r="AX384" s="11" t="s">
        <v>71</v>
      </c>
      <c r="AY384" s="174" t="s">
        <v>126</v>
      </c>
    </row>
    <row r="385" spans="2:65" s="1" customFormat="1" ht="31.5" customHeight="1" x14ac:dyDescent="0.3">
      <c r="B385" s="159"/>
      <c r="C385" s="160" t="s">
        <v>529</v>
      </c>
      <c r="D385" s="160" t="s">
        <v>129</v>
      </c>
      <c r="E385" s="161" t="s">
        <v>530</v>
      </c>
      <c r="F385" s="162" t="s">
        <v>531</v>
      </c>
      <c r="G385" s="163" t="s">
        <v>532</v>
      </c>
      <c r="H385" s="226"/>
      <c r="I385" s="165"/>
      <c r="J385" s="166">
        <f>ROUND(I385*H385,2)</f>
        <v>0</v>
      </c>
      <c r="K385" s="162" t="s">
        <v>133</v>
      </c>
      <c r="L385" s="35"/>
      <c r="M385" s="167" t="s">
        <v>3</v>
      </c>
      <c r="N385" s="168" t="s">
        <v>38</v>
      </c>
      <c r="O385" s="36"/>
      <c r="P385" s="169">
        <f>O385*H385</f>
        <v>0</v>
      </c>
      <c r="Q385" s="169">
        <v>0</v>
      </c>
      <c r="R385" s="169">
        <f>Q385*H385</f>
        <v>0</v>
      </c>
      <c r="S385" s="169">
        <v>0</v>
      </c>
      <c r="T385" s="170">
        <f>S385*H385</f>
        <v>0</v>
      </c>
      <c r="AR385" s="18" t="s">
        <v>253</v>
      </c>
      <c r="AT385" s="18" t="s">
        <v>129</v>
      </c>
      <c r="AU385" s="18" t="s">
        <v>74</v>
      </c>
      <c r="AY385" s="18" t="s">
        <v>126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8" t="s">
        <v>71</v>
      </c>
      <c r="BK385" s="171">
        <f>ROUND(I385*H385,2)</f>
        <v>0</v>
      </c>
      <c r="BL385" s="18" t="s">
        <v>253</v>
      </c>
      <c r="BM385" s="18" t="s">
        <v>533</v>
      </c>
    </row>
    <row r="386" spans="2:65" s="10" customFormat="1" ht="29.85" customHeight="1" x14ac:dyDescent="0.3">
      <c r="B386" s="145"/>
      <c r="D386" s="156" t="s">
        <v>66</v>
      </c>
      <c r="E386" s="157" t="s">
        <v>534</v>
      </c>
      <c r="F386" s="157" t="s">
        <v>535</v>
      </c>
      <c r="I386" s="148"/>
      <c r="J386" s="158">
        <f>BK386</f>
        <v>0</v>
      </c>
      <c r="L386" s="145"/>
      <c r="M386" s="150"/>
      <c r="N386" s="151"/>
      <c r="O386" s="151"/>
      <c r="P386" s="152">
        <f>SUM(P387:P396)</f>
        <v>0</v>
      </c>
      <c r="Q386" s="151"/>
      <c r="R386" s="152">
        <f>SUM(R387:R396)</f>
        <v>5.5900000000000004E-3</v>
      </c>
      <c r="S386" s="151"/>
      <c r="T386" s="153">
        <f>SUM(T387:T396)</f>
        <v>0</v>
      </c>
      <c r="AR386" s="146" t="s">
        <v>74</v>
      </c>
      <c r="AT386" s="154" t="s">
        <v>66</v>
      </c>
      <c r="AU386" s="154" t="s">
        <v>71</v>
      </c>
      <c r="AY386" s="146" t="s">
        <v>126</v>
      </c>
      <c r="BK386" s="155">
        <f>SUM(BK387:BK396)</f>
        <v>0</v>
      </c>
    </row>
    <row r="387" spans="2:65" s="1" customFormat="1" ht="22.5" customHeight="1" x14ac:dyDescent="0.3">
      <c r="B387" s="159"/>
      <c r="C387" s="160" t="s">
        <v>536</v>
      </c>
      <c r="D387" s="160" t="s">
        <v>129</v>
      </c>
      <c r="E387" s="161" t="s">
        <v>537</v>
      </c>
      <c r="F387" s="162" t="s">
        <v>538</v>
      </c>
      <c r="G387" s="163" t="s">
        <v>153</v>
      </c>
      <c r="H387" s="164">
        <v>13</v>
      </c>
      <c r="I387" s="165"/>
      <c r="J387" s="166">
        <f>ROUND(I387*H387,2)</f>
        <v>0</v>
      </c>
      <c r="K387" s="162" t="s">
        <v>133</v>
      </c>
      <c r="L387" s="35"/>
      <c r="M387" s="167" t="s">
        <v>3</v>
      </c>
      <c r="N387" s="168" t="s">
        <v>38</v>
      </c>
      <c r="O387" s="36"/>
      <c r="P387" s="169">
        <f>O387*H387</f>
        <v>0</v>
      </c>
      <c r="Q387" s="169">
        <v>3.5E-4</v>
      </c>
      <c r="R387" s="169">
        <f>Q387*H387</f>
        <v>4.5500000000000002E-3</v>
      </c>
      <c r="S387" s="169">
        <v>0</v>
      </c>
      <c r="T387" s="170">
        <f>S387*H387</f>
        <v>0</v>
      </c>
      <c r="AR387" s="18" t="s">
        <v>253</v>
      </c>
      <c r="AT387" s="18" t="s">
        <v>129</v>
      </c>
      <c r="AU387" s="18" t="s">
        <v>74</v>
      </c>
      <c r="AY387" s="18" t="s">
        <v>126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8" t="s">
        <v>71</v>
      </c>
      <c r="BK387" s="171">
        <f>ROUND(I387*H387,2)</f>
        <v>0</v>
      </c>
      <c r="BL387" s="18" t="s">
        <v>253</v>
      </c>
      <c r="BM387" s="18" t="s">
        <v>539</v>
      </c>
    </row>
    <row r="388" spans="2:65" s="11" customFormat="1" x14ac:dyDescent="0.3">
      <c r="B388" s="172"/>
      <c r="D388" s="173" t="s">
        <v>136</v>
      </c>
      <c r="E388" s="174" t="s">
        <v>3</v>
      </c>
      <c r="F388" s="175" t="s">
        <v>190</v>
      </c>
      <c r="H388" s="176">
        <v>10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136</v>
      </c>
      <c r="AU388" s="174" t="s">
        <v>74</v>
      </c>
      <c r="AV388" s="11" t="s">
        <v>74</v>
      </c>
      <c r="AW388" s="11" t="s">
        <v>31</v>
      </c>
      <c r="AX388" s="11" t="s">
        <v>67</v>
      </c>
      <c r="AY388" s="174" t="s">
        <v>126</v>
      </c>
    </row>
    <row r="389" spans="2:65" s="12" customFormat="1" x14ac:dyDescent="0.3">
      <c r="B389" s="181"/>
      <c r="D389" s="173" t="s">
        <v>136</v>
      </c>
      <c r="E389" s="182" t="s">
        <v>3</v>
      </c>
      <c r="F389" s="183" t="s">
        <v>540</v>
      </c>
      <c r="H389" s="184" t="s">
        <v>3</v>
      </c>
      <c r="I389" s="185"/>
      <c r="L389" s="181"/>
      <c r="M389" s="186"/>
      <c r="N389" s="187"/>
      <c r="O389" s="187"/>
      <c r="P389" s="187"/>
      <c r="Q389" s="187"/>
      <c r="R389" s="187"/>
      <c r="S389" s="187"/>
      <c r="T389" s="188"/>
      <c r="AT389" s="184" t="s">
        <v>136</v>
      </c>
      <c r="AU389" s="184" t="s">
        <v>74</v>
      </c>
      <c r="AV389" s="12" t="s">
        <v>71</v>
      </c>
      <c r="AW389" s="12" t="s">
        <v>31</v>
      </c>
      <c r="AX389" s="12" t="s">
        <v>67</v>
      </c>
      <c r="AY389" s="184" t="s">
        <v>126</v>
      </c>
    </row>
    <row r="390" spans="2:65" s="14" customFormat="1" x14ac:dyDescent="0.3">
      <c r="B390" s="202"/>
      <c r="D390" s="173" t="s">
        <v>136</v>
      </c>
      <c r="E390" s="203" t="s">
        <v>3</v>
      </c>
      <c r="F390" s="204" t="s">
        <v>212</v>
      </c>
      <c r="H390" s="205">
        <v>10</v>
      </c>
      <c r="I390" s="206"/>
      <c r="L390" s="202"/>
      <c r="M390" s="207"/>
      <c r="N390" s="208"/>
      <c r="O390" s="208"/>
      <c r="P390" s="208"/>
      <c r="Q390" s="208"/>
      <c r="R390" s="208"/>
      <c r="S390" s="208"/>
      <c r="T390" s="209"/>
      <c r="AT390" s="203" t="s">
        <v>136</v>
      </c>
      <c r="AU390" s="203" t="s">
        <v>74</v>
      </c>
      <c r="AV390" s="14" t="s">
        <v>127</v>
      </c>
      <c r="AW390" s="14" t="s">
        <v>31</v>
      </c>
      <c r="AX390" s="14" t="s">
        <v>67</v>
      </c>
      <c r="AY390" s="203" t="s">
        <v>126</v>
      </c>
    </row>
    <row r="391" spans="2:65" s="11" customFormat="1" x14ac:dyDescent="0.3">
      <c r="B391" s="172"/>
      <c r="D391" s="173" t="s">
        <v>136</v>
      </c>
      <c r="E391" s="174" t="s">
        <v>3</v>
      </c>
      <c r="F391" s="175" t="s">
        <v>541</v>
      </c>
      <c r="H391" s="176">
        <v>3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136</v>
      </c>
      <c r="AU391" s="174" t="s">
        <v>74</v>
      </c>
      <c r="AV391" s="11" t="s">
        <v>74</v>
      </c>
      <c r="AW391" s="11" t="s">
        <v>31</v>
      </c>
      <c r="AX391" s="11" t="s">
        <v>67</v>
      </c>
      <c r="AY391" s="174" t="s">
        <v>126</v>
      </c>
    </row>
    <row r="392" spans="2:65" s="12" customFormat="1" x14ac:dyDescent="0.3">
      <c r="B392" s="181"/>
      <c r="D392" s="173" t="s">
        <v>136</v>
      </c>
      <c r="E392" s="182" t="s">
        <v>3</v>
      </c>
      <c r="F392" s="183" t="s">
        <v>542</v>
      </c>
      <c r="H392" s="184" t="s">
        <v>3</v>
      </c>
      <c r="I392" s="185"/>
      <c r="L392" s="181"/>
      <c r="M392" s="186"/>
      <c r="N392" s="187"/>
      <c r="O392" s="187"/>
      <c r="P392" s="187"/>
      <c r="Q392" s="187"/>
      <c r="R392" s="187"/>
      <c r="S392" s="187"/>
      <c r="T392" s="188"/>
      <c r="AT392" s="184" t="s">
        <v>136</v>
      </c>
      <c r="AU392" s="184" t="s">
        <v>74</v>
      </c>
      <c r="AV392" s="12" t="s">
        <v>71</v>
      </c>
      <c r="AW392" s="12" t="s">
        <v>31</v>
      </c>
      <c r="AX392" s="12" t="s">
        <v>67</v>
      </c>
      <c r="AY392" s="184" t="s">
        <v>126</v>
      </c>
    </row>
    <row r="393" spans="2:65" s="13" customFormat="1" x14ac:dyDescent="0.3">
      <c r="B393" s="189"/>
      <c r="D393" s="190" t="s">
        <v>136</v>
      </c>
      <c r="E393" s="191" t="s">
        <v>3</v>
      </c>
      <c r="F393" s="192" t="s">
        <v>139</v>
      </c>
      <c r="H393" s="193">
        <v>13</v>
      </c>
      <c r="I393" s="194"/>
      <c r="L393" s="189"/>
      <c r="M393" s="195"/>
      <c r="N393" s="196"/>
      <c r="O393" s="196"/>
      <c r="P393" s="196"/>
      <c r="Q393" s="196"/>
      <c r="R393" s="196"/>
      <c r="S393" s="196"/>
      <c r="T393" s="197"/>
      <c r="AT393" s="198" t="s">
        <v>136</v>
      </c>
      <c r="AU393" s="198" t="s">
        <v>74</v>
      </c>
      <c r="AV393" s="13" t="s">
        <v>134</v>
      </c>
      <c r="AW393" s="13" t="s">
        <v>31</v>
      </c>
      <c r="AX393" s="13" t="s">
        <v>71</v>
      </c>
      <c r="AY393" s="198" t="s">
        <v>126</v>
      </c>
    </row>
    <row r="394" spans="2:65" s="1" customFormat="1" ht="44.25" customHeight="1" x14ac:dyDescent="0.3">
      <c r="B394" s="159"/>
      <c r="C394" s="160" t="s">
        <v>543</v>
      </c>
      <c r="D394" s="160" t="s">
        <v>129</v>
      </c>
      <c r="E394" s="161" t="s">
        <v>544</v>
      </c>
      <c r="F394" s="162" t="s">
        <v>545</v>
      </c>
      <c r="G394" s="163" t="s">
        <v>153</v>
      </c>
      <c r="H394" s="164">
        <v>13</v>
      </c>
      <c r="I394" s="165"/>
      <c r="J394" s="166">
        <f>ROUND(I394*H394,2)</f>
        <v>0</v>
      </c>
      <c r="K394" s="162" t="s">
        <v>133</v>
      </c>
      <c r="L394" s="35"/>
      <c r="M394" s="167" t="s">
        <v>3</v>
      </c>
      <c r="N394" s="168" t="s">
        <v>38</v>
      </c>
      <c r="O394" s="36"/>
      <c r="P394" s="169">
        <f>O394*H394</f>
        <v>0</v>
      </c>
      <c r="Q394" s="169">
        <v>8.0000000000000007E-5</v>
      </c>
      <c r="R394" s="169">
        <f>Q394*H394</f>
        <v>1.0400000000000001E-3</v>
      </c>
      <c r="S394" s="169">
        <v>0</v>
      </c>
      <c r="T394" s="170">
        <f>S394*H394</f>
        <v>0</v>
      </c>
      <c r="AR394" s="18" t="s">
        <v>253</v>
      </c>
      <c r="AT394" s="18" t="s">
        <v>129</v>
      </c>
      <c r="AU394" s="18" t="s">
        <v>74</v>
      </c>
      <c r="AY394" s="18" t="s">
        <v>126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8" t="s">
        <v>71</v>
      </c>
      <c r="BK394" s="171">
        <f>ROUND(I394*H394,2)</f>
        <v>0</v>
      </c>
      <c r="BL394" s="18" t="s">
        <v>253</v>
      </c>
      <c r="BM394" s="18" t="s">
        <v>546</v>
      </c>
    </row>
    <row r="395" spans="2:65" s="1" customFormat="1" ht="22.5" customHeight="1" x14ac:dyDescent="0.3">
      <c r="B395" s="159"/>
      <c r="C395" s="160" t="s">
        <v>547</v>
      </c>
      <c r="D395" s="160" t="s">
        <v>129</v>
      </c>
      <c r="E395" s="161" t="s">
        <v>548</v>
      </c>
      <c r="F395" s="162" t="s">
        <v>549</v>
      </c>
      <c r="G395" s="163" t="s">
        <v>550</v>
      </c>
      <c r="H395" s="164">
        <v>1</v>
      </c>
      <c r="I395" s="165"/>
      <c r="J395" s="166">
        <f>ROUND(I395*H395,2)</f>
        <v>0</v>
      </c>
      <c r="K395" s="162" t="s">
        <v>3</v>
      </c>
      <c r="L395" s="35"/>
      <c r="M395" s="167" t="s">
        <v>3</v>
      </c>
      <c r="N395" s="168" t="s">
        <v>38</v>
      </c>
      <c r="O395" s="36"/>
      <c r="P395" s="169">
        <f>O395*H395</f>
        <v>0</v>
      </c>
      <c r="Q395" s="169">
        <v>0</v>
      </c>
      <c r="R395" s="169">
        <f>Q395*H395</f>
        <v>0</v>
      </c>
      <c r="S395" s="169">
        <v>0</v>
      </c>
      <c r="T395" s="170">
        <f>S395*H395</f>
        <v>0</v>
      </c>
      <c r="AR395" s="18" t="s">
        <v>253</v>
      </c>
      <c r="AT395" s="18" t="s">
        <v>129</v>
      </c>
      <c r="AU395" s="18" t="s">
        <v>74</v>
      </c>
      <c r="AY395" s="18" t="s">
        <v>126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18" t="s">
        <v>71</v>
      </c>
      <c r="BK395" s="171">
        <f>ROUND(I395*H395,2)</f>
        <v>0</v>
      </c>
      <c r="BL395" s="18" t="s">
        <v>253</v>
      </c>
      <c r="BM395" s="18" t="s">
        <v>551</v>
      </c>
    </row>
    <row r="396" spans="2:65" s="1" customFormat="1" ht="31.5" customHeight="1" x14ac:dyDescent="0.3">
      <c r="B396" s="159"/>
      <c r="C396" s="160" t="s">
        <v>552</v>
      </c>
      <c r="D396" s="160" t="s">
        <v>129</v>
      </c>
      <c r="E396" s="161" t="s">
        <v>553</v>
      </c>
      <c r="F396" s="162" t="s">
        <v>554</v>
      </c>
      <c r="G396" s="163" t="s">
        <v>532</v>
      </c>
      <c r="H396" s="226"/>
      <c r="I396" s="165"/>
      <c r="J396" s="166">
        <f>ROUND(I396*H396,2)</f>
        <v>0</v>
      </c>
      <c r="K396" s="162" t="s">
        <v>133</v>
      </c>
      <c r="L396" s="35"/>
      <c r="M396" s="167" t="s">
        <v>3</v>
      </c>
      <c r="N396" s="168" t="s">
        <v>38</v>
      </c>
      <c r="O396" s="36"/>
      <c r="P396" s="169">
        <f>O396*H396</f>
        <v>0</v>
      </c>
      <c r="Q396" s="169">
        <v>0</v>
      </c>
      <c r="R396" s="169">
        <f>Q396*H396</f>
        <v>0</v>
      </c>
      <c r="S396" s="169">
        <v>0</v>
      </c>
      <c r="T396" s="170">
        <f>S396*H396</f>
        <v>0</v>
      </c>
      <c r="AR396" s="18" t="s">
        <v>253</v>
      </c>
      <c r="AT396" s="18" t="s">
        <v>129</v>
      </c>
      <c r="AU396" s="18" t="s">
        <v>74</v>
      </c>
      <c r="AY396" s="18" t="s">
        <v>126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8" t="s">
        <v>71</v>
      </c>
      <c r="BK396" s="171">
        <f>ROUND(I396*H396,2)</f>
        <v>0</v>
      </c>
      <c r="BL396" s="18" t="s">
        <v>253</v>
      </c>
      <c r="BM396" s="18" t="s">
        <v>555</v>
      </c>
    </row>
    <row r="397" spans="2:65" s="10" customFormat="1" ht="29.85" customHeight="1" x14ac:dyDescent="0.3">
      <c r="B397" s="145"/>
      <c r="D397" s="156" t="s">
        <v>66</v>
      </c>
      <c r="E397" s="157" t="s">
        <v>556</v>
      </c>
      <c r="F397" s="157" t="s">
        <v>557</v>
      </c>
      <c r="I397" s="148"/>
      <c r="J397" s="158">
        <f>BK397</f>
        <v>0</v>
      </c>
      <c r="L397" s="145"/>
      <c r="M397" s="150"/>
      <c r="N397" s="151"/>
      <c r="O397" s="151"/>
      <c r="P397" s="152">
        <f>SUM(P398:P405)</f>
        <v>0</v>
      </c>
      <c r="Q397" s="151"/>
      <c r="R397" s="152">
        <f>SUM(R398:R405)</f>
        <v>5.6400000000000009E-3</v>
      </c>
      <c r="S397" s="151"/>
      <c r="T397" s="153">
        <f>SUM(T398:T405)</f>
        <v>0</v>
      </c>
      <c r="AR397" s="146" t="s">
        <v>74</v>
      </c>
      <c r="AT397" s="154" t="s">
        <v>66</v>
      </c>
      <c r="AU397" s="154" t="s">
        <v>71</v>
      </c>
      <c r="AY397" s="146" t="s">
        <v>126</v>
      </c>
      <c r="BK397" s="155">
        <f>SUM(BK398:BK405)</f>
        <v>0</v>
      </c>
    </row>
    <row r="398" spans="2:65" s="1" customFormat="1" ht="31.5" customHeight="1" x14ac:dyDescent="0.3">
      <c r="B398" s="159"/>
      <c r="C398" s="160" t="s">
        <v>558</v>
      </c>
      <c r="D398" s="160" t="s">
        <v>129</v>
      </c>
      <c r="E398" s="161" t="s">
        <v>559</v>
      </c>
      <c r="F398" s="162" t="s">
        <v>560</v>
      </c>
      <c r="G398" s="163" t="s">
        <v>153</v>
      </c>
      <c r="H398" s="164">
        <v>10</v>
      </c>
      <c r="I398" s="165"/>
      <c r="J398" s="166">
        <f>ROUND(I398*H398,2)</f>
        <v>0</v>
      </c>
      <c r="K398" s="162" t="s">
        <v>133</v>
      </c>
      <c r="L398" s="35"/>
      <c r="M398" s="167" t="s">
        <v>3</v>
      </c>
      <c r="N398" s="168" t="s">
        <v>38</v>
      </c>
      <c r="O398" s="36"/>
      <c r="P398" s="169">
        <f>O398*H398</f>
        <v>0</v>
      </c>
      <c r="Q398" s="169">
        <v>4.0000000000000002E-4</v>
      </c>
      <c r="R398" s="169">
        <f>Q398*H398</f>
        <v>4.0000000000000001E-3</v>
      </c>
      <c r="S398" s="169">
        <v>0</v>
      </c>
      <c r="T398" s="170">
        <f>S398*H398</f>
        <v>0</v>
      </c>
      <c r="AR398" s="18" t="s">
        <v>253</v>
      </c>
      <c r="AT398" s="18" t="s">
        <v>129</v>
      </c>
      <c r="AU398" s="18" t="s">
        <v>74</v>
      </c>
      <c r="AY398" s="18" t="s">
        <v>126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8" t="s">
        <v>71</v>
      </c>
      <c r="BK398" s="171">
        <f>ROUND(I398*H398,2)</f>
        <v>0</v>
      </c>
      <c r="BL398" s="18" t="s">
        <v>253</v>
      </c>
      <c r="BM398" s="18" t="s">
        <v>561</v>
      </c>
    </row>
    <row r="399" spans="2:65" s="11" customFormat="1" x14ac:dyDescent="0.3">
      <c r="B399" s="172"/>
      <c r="D399" s="173" t="s">
        <v>136</v>
      </c>
      <c r="E399" s="174" t="s">
        <v>3</v>
      </c>
      <c r="F399" s="175" t="s">
        <v>190</v>
      </c>
      <c r="H399" s="176">
        <v>10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136</v>
      </c>
      <c r="AU399" s="174" t="s">
        <v>74</v>
      </c>
      <c r="AV399" s="11" t="s">
        <v>74</v>
      </c>
      <c r="AW399" s="11" t="s">
        <v>31</v>
      </c>
      <c r="AX399" s="11" t="s">
        <v>67</v>
      </c>
      <c r="AY399" s="174" t="s">
        <v>126</v>
      </c>
    </row>
    <row r="400" spans="2:65" s="12" customFormat="1" x14ac:dyDescent="0.3">
      <c r="B400" s="181"/>
      <c r="D400" s="173" t="s">
        <v>136</v>
      </c>
      <c r="E400" s="182" t="s">
        <v>3</v>
      </c>
      <c r="F400" s="183" t="s">
        <v>562</v>
      </c>
      <c r="H400" s="184" t="s">
        <v>3</v>
      </c>
      <c r="I400" s="185"/>
      <c r="L400" s="181"/>
      <c r="M400" s="186"/>
      <c r="N400" s="187"/>
      <c r="O400" s="187"/>
      <c r="P400" s="187"/>
      <c r="Q400" s="187"/>
      <c r="R400" s="187"/>
      <c r="S400" s="187"/>
      <c r="T400" s="188"/>
      <c r="AT400" s="184" t="s">
        <v>136</v>
      </c>
      <c r="AU400" s="184" t="s">
        <v>74</v>
      </c>
      <c r="AV400" s="12" t="s">
        <v>71</v>
      </c>
      <c r="AW400" s="12" t="s">
        <v>31</v>
      </c>
      <c r="AX400" s="12" t="s">
        <v>67</v>
      </c>
      <c r="AY400" s="184" t="s">
        <v>126</v>
      </c>
    </row>
    <row r="401" spans="2:65" s="13" customFormat="1" x14ac:dyDescent="0.3">
      <c r="B401" s="189"/>
      <c r="D401" s="190" t="s">
        <v>136</v>
      </c>
      <c r="E401" s="191" t="s">
        <v>3</v>
      </c>
      <c r="F401" s="192" t="s">
        <v>139</v>
      </c>
      <c r="H401" s="193">
        <v>10</v>
      </c>
      <c r="I401" s="194"/>
      <c r="L401" s="189"/>
      <c r="M401" s="195"/>
      <c r="N401" s="196"/>
      <c r="O401" s="196"/>
      <c r="P401" s="196"/>
      <c r="Q401" s="196"/>
      <c r="R401" s="196"/>
      <c r="S401" s="196"/>
      <c r="T401" s="197"/>
      <c r="AT401" s="198" t="s">
        <v>136</v>
      </c>
      <c r="AU401" s="198" t="s">
        <v>74</v>
      </c>
      <c r="AV401" s="13" t="s">
        <v>134</v>
      </c>
      <c r="AW401" s="13" t="s">
        <v>31</v>
      </c>
      <c r="AX401" s="13" t="s">
        <v>71</v>
      </c>
      <c r="AY401" s="198" t="s">
        <v>126</v>
      </c>
    </row>
    <row r="402" spans="2:65" s="1" customFormat="1" ht="44.25" customHeight="1" x14ac:dyDescent="0.3">
      <c r="B402" s="159"/>
      <c r="C402" s="160" t="s">
        <v>563</v>
      </c>
      <c r="D402" s="160" t="s">
        <v>129</v>
      </c>
      <c r="E402" s="161" t="s">
        <v>564</v>
      </c>
      <c r="F402" s="162" t="s">
        <v>565</v>
      </c>
      <c r="G402" s="163" t="s">
        <v>153</v>
      </c>
      <c r="H402" s="164">
        <v>10</v>
      </c>
      <c r="I402" s="165"/>
      <c r="J402" s="166">
        <f>ROUND(I402*H402,2)</f>
        <v>0</v>
      </c>
      <c r="K402" s="162" t="s">
        <v>133</v>
      </c>
      <c r="L402" s="35"/>
      <c r="M402" s="167" t="s">
        <v>3</v>
      </c>
      <c r="N402" s="168" t="s">
        <v>38</v>
      </c>
      <c r="O402" s="36"/>
      <c r="P402" s="169">
        <f>O402*H402</f>
        <v>0</v>
      </c>
      <c r="Q402" s="169">
        <v>5.0000000000000002E-5</v>
      </c>
      <c r="R402" s="169">
        <f>Q402*H402</f>
        <v>5.0000000000000001E-4</v>
      </c>
      <c r="S402" s="169">
        <v>0</v>
      </c>
      <c r="T402" s="170">
        <f>S402*H402</f>
        <v>0</v>
      </c>
      <c r="AR402" s="18" t="s">
        <v>253</v>
      </c>
      <c r="AT402" s="18" t="s">
        <v>129</v>
      </c>
      <c r="AU402" s="18" t="s">
        <v>74</v>
      </c>
      <c r="AY402" s="18" t="s">
        <v>126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8" t="s">
        <v>71</v>
      </c>
      <c r="BK402" s="171">
        <f>ROUND(I402*H402,2)</f>
        <v>0</v>
      </c>
      <c r="BL402" s="18" t="s">
        <v>253</v>
      </c>
      <c r="BM402" s="18" t="s">
        <v>566</v>
      </c>
    </row>
    <row r="403" spans="2:65" s="1" customFormat="1" ht="22.5" customHeight="1" x14ac:dyDescent="0.3">
      <c r="B403" s="159"/>
      <c r="C403" s="160" t="s">
        <v>567</v>
      </c>
      <c r="D403" s="160" t="s">
        <v>129</v>
      </c>
      <c r="E403" s="161" t="s">
        <v>568</v>
      </c>
      <c r="F403" s="162" t="s">
        <v>569</v>
      </c>
      <c r="G403" s="163" t="s">
        <v>175</v>
      </c>
      <c r="H403" s="164">
        <v>2</v>
      </c>
      <c r="I403" s="165"/>
      <c r="J403" s="166">
        <f>ROUND(I403*H403,2)</f>
        <v>0</v>
      </c>
      <c r="K403" s="162" t="s">
        <v>133</v>
      </c>
      <c r="L403" s="35"/>
      <c r="M403" s="167" t="s">
        <v>3</v>
      </c>
      <c r="N403" s="168" t="s">
        <v>38</v>
      </c>
      <c r="O403" s="36"/>
      <c r="P403" s="169">
        <f>O403*H403</f>
        <v>0</v>
      </c>
      <c r="Q403" s="169">
        <v>5.6999999999999998E-4</v>
      </c>
      <c r="R403" s="169">
        <f>Q403*H403</f>
        <v>1.14E-3</v>
      </c>
      <c r="S403" s="169">
        <v>0</v>
      </c>
      <c r="T403" s="170">
        <f>S403*H403</f>
        <v>0</v>
      </c>
      <c r="AR403" s="18" t="s">
        <v>253</v>
      </c>
      <c r="AT403" s="18" t="s">
        <v>129</v>
      </c>
      <c r="AU403" s="18" t="s">
        <v>74</v>
      </c>
      <c r="AY403" s="18" t="s">
        <v>126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8" t="s">
        <v>71</v>
      </c>
      <c r="BK403" s="171">
        <f>ROUND(I403*H403,2)</f>
        <v>0</v>
      </c>
      <c r="BL403" s="18" t="s">
        <v>253</v>
      </c>
      <c r="BM403" s="18" t="s">
        <v>570</v>
      </c>
    </row>
    <row r="404" spans="2:65" s="1" customFormat="1" ht="22.5" customHeight="1" x14ac:dyDescent="0.3">
      <c r="B404" s="159"/>
      <c r="C404" s="160" t="s">
        <v>571</v>
      </c>
      <c r="D404" s="160" t="s">
        <v>129</v>
      </c>
      <c r="E404" s="161" t="s">
        <v>572</v>
      </c>
      <c r="F404" s="162" t="s">
        <v>573</v>
      </c>
      <c r="G404" s="163" t="s">
        <v>550</v>
      </c>
      <c r="H404" s="164">
        <v>1</v>
      </c>
      <c r="I404" s="165"/>
      <c r="J404" s="166">
        <f>ROUND(I404*H404,2)</f>
        <v>0</v>
      </c>
      <c r="K404" s="162" t="s">
        <v>3</v>
      </c>
      <c r="L404" s="35"/>
      <c r="M404" s="167" t="s">
        <v>3</v>
      </c>
      <c r="N404" s="168" t="s">
        <v>38</v>
      </c>
      <c r="O404" s="36"/>
      <c r="P404" s="169">
        <f>O404*H404</f>
        <v>0</v>
      </c>
      <c r="Q404" s="169">
        <v>0</v>
      </c>
      <c r="R404" s="169">
        <f>Q404*H404</f>
        <v>0</v>
      </c>
      <c r="S404" s="169">
        <v>0</v>
      </c>
      <c r="T404" s="170">
        <f>S404*H404</f>
        <v>0</v>
      </c>
      <c r="AR404" s="18" t="s">
        <v>253</v>
      </c>
      <c r="AT404" s="18" t="s">
        <v>129</v>
      </c>
      <c r="AU404" s="18" t="s">
        <v>74</v>
      </c>
      <c r="AY404" s="18" t="s">
        <v>126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8" t="s">
        <v>71</v>
      </c>
      <c r="BK404" s="171">
        <f>ROUND(I404*H404,2)</f>
        <v>0</v>
      </c>
      <c r="BL404" s="18" t="s">
        <v>253</v>
      </c>
      <c r="BM404" s="18" t="s">
        <v>574</v>
      </c>
    </row>
    <row r="405" spans="2:65" s="1" customFormat="1" ht="31.5" customHeight="1" x14ac:dyDescent="0.3">
      <c r="B405" s="159"/>
      <c r="C405" s="160" t="s">
        <v>575</v>
      </c>
      <c r="D405" s="160" t="s">
        <v>129</v>
      </c>
      <c r="E405" s="161" t="s">
        <v>576</v>
      </c>
      <c r="F405" s="162" t="s">
        <v>577</v>
      </c>
      <c r="G405" s="163" t="s">
        <v>532</v>
      </c>
      <c r="H405" s="226"/>
      <c r="I405" s="165"/>
      <c r="J405" s="166">
        <f>ROUND(I405*H405,2)</f>
        <v>0</v>
      </c>
      <c r="K405" s="162" t="s">
        <v>133</v>
      </c>
      <c r="L405" s="35"/>
      <c r="M405" s="167" t="s">
        <v>3</v>
      </c>
      <c r="N405" s="168" t="s">
        <v>38</v>
      </c>
      <c r="O405" s="36"/>
      <c r="P405" s="169">
        <f>O405*H405</f>
        <v>0</v>
      </c>
      <c r="Q405" s="169">
        <v>0</v>
      </c>
      <c r="R405" s="169">
        <f>Q405*H405</f>
        <v>0</v>
      </c>
      <c r="S405" s="169">
        <v>0</v>
      </c>
      <c r="T405" s="170">
        <f>S405*H405</f>
        <v>0</v>
      </c>
      <c r="AR405" s="18" t="s">
        <v>253</v>
      </c>
      <c r="AT405" s="18" t="s">
        <v>129</v>
      </c>
      <c r="AU405" s="18" t="s">
        <v>74</v>
      </c>
      <c r="AY405" s="18" t="s">
        <v>126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8" t="s">
        <v>71</v>
      </c>
      <c r="BK405" s="171">
        <f>ROUND(I405*H405,2)</f>
        <v>0</v>
      </c>
      <c r="BL405" s="18" t="s">
        <v>253</v>
      </c>
      <c r="BM405" s="18" t="s">
        <v>578</v>
      </c>
    </row>
    <row r="406" spans="2:65" s="10" customFormat="1" ht="29.85" customHeight="1" x14ac:dyDescent="0.3">
      <c r="B406" s="145"/>
      <c r="D406" s="156" t="s">
        <v>66</v>
      </c>
      <c r="E406" s="157" t="s">
        <v>579</v>
      </c>
      <c r="F406" s="157" t="s">
        <v>580</v>
      </c>
      <c r="I406" s="148"/>
      <c r="J406" s="158">
        <f>BK406</f>
        <v>0</v>
      </c>
      <c r="L406" s="145"/>
      <c r="M406" s="150"/>
      <c r="N406" s="151"/>
      <c r="O406" s="151"/>
      <c r="P406" s="152">
        <f>SUM(P407:P414)</f>
        <v>0</v>
      </c>
      <c r="Q406" s="151"/>
      <c r="R406" s="152">
        <f>SUM(R407:R414)</f>
        <v>4.0480000000000002E-2</v>
      </c>
      <c r="S406" s="151"/>
      <c r="T406" s="153">
        <f>SUM(T407:T414)</f>
        <v>0</v>
      </c>
      <c r="AR406" s="146" t="s">
        <v>74</v>
      </c>
      <c r="AT406" s="154" t="s">
        <v>66</v>
      </c>
      <c r="AU406" s="154" t="s">
        <v>71</v>
      </c>
      <c r="AY406" s="146" t="s">
        <v>126</v>
      </c>
      <c r="BK406" s="155">
        <f>SUM(BK407:BK414)</f>
        <v>0</v>
      </c>
    </row>
    <row r="407" spans="2:65" s="1" customFormat="1" ht="22.5" customHeight="1" x14ac:dyDescent="0.3">
      <c r="B407" s="159"/>
      <c r="C407" s="160" t="s">
        <v>581</v>
      </c>
      <c r="D407" s="160" t="s">
        <v>129</v>
      </c>
      <c r="E407" s="161" t="s">
        <v>582</v>
      </c>
      <c r="F407" s="162" t="s">
        <v>583</v>
      </c>
      <c r="G407" s="163" t="s">
        <v>584</v>
      </c>
      <c r="H407" s="164">
        <v>2</v>
      </c>
      <c r="I407" s="165"/>
      <c r="J407" s="166">
        <f>ROUND(I407*H407,2)</f>
        <v>0</v>
      </c>
      <c r="K407" s="162" t="s">
        <v>133</v>
      </c>
      <c r="L407" s="35"/>
      <c r="M407" s="167" t="s">
        <v>3</v>
      </c>
      <c r="N407" s="168" t="s">
        <v>38</v>
      </c>
      <c r="O407" s="36"/>
      <c r="P407" s="169">
        <f>O407*H407</f>
        <v>0</v>
      </c>
      <c r="Q407" s="169">
        <v>4.4000000000000002E-4</v>
      </c>
      <c r="R407" s="169">
        <f>Q407*H407</f>
        <v>8.8000000000000003E-4</v>
      </c>
      <c r="S407" s="169">
        <v>0</v>
      </c>
      <c r="T407" s="170">
        <f>S407*H407</f>
        <v>0</v>
      </c>
      <c r="AR407" s="18" t="s">
        <v>253</v>
      </c>
      <c r="AT407" s="18" t="s">
        <v>129</v>
      </c>
      <c r="AU407" s="18" t="s">
        <v>74</v>
      </c>
      <c r="AY407" s="18" t="s">
        <v>126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8" t="s">
        <v>71</v>
      </c>
      <c r="BK407" s="171">
        <f>ROUND(I407*H407,2)</f>
        <v>0</v>
      </c>
      <c r="BL407" s="18" t="s">
        <v>253</v>
      </c>
      <c r="BM407" s="18" t="s">
        <v>585</v>
      </c>
    </row>
    <row r="408" spans="2:65" s="1" customFormat="1" ht="31.5" customHeight="1" x14ac:dyDescent="0.3">
      <c r="B408" s="159"/>
      <c r="C408" s="216" t="s">
        <v>586</v>
      </c>
      <c r="D408" s="216" t="s">
        <v>514</v>
      </c>
      <c r="E408" s="217" t="s">
        <v>587</v>
      </c>
      <c r="F408" s="218" t="s">
        <v>588</v>
      </c>
      <c r="G408" s="219" t="s">
        <v>175</v>
      </c>
      <c r="H408" s="220">
        <v>2</v>
      </c>
      <c r="I408" s="221"/>
      <c r="J408" s="222">
        <f>ROUND(I408*H408,2)</f>
        <v>0</v>
      </c>
      <c r="K408" s="218" t="s">
        <v>133</v>
      </c>
      <c r="L408" s="223"/>
      <c r="M408" s="224" t="s">
        <v>3</v>
      </c>
      <c r="N408" s="225" t="s">
        <v>38</v>
      </c>
      <c r="O408" s="36"/>
      <c r="P408" s="169">
        <f>O408*H408</f>
        <v>0</v>
      </c>
      <c r="Q408" s="169">
        <v>8.0000000000000002E-3</v>
      </c>
      <c r="R408" s="169">
        <f>Q408*H408</f>
        <v>1.6E-2</v>
      </c>
      <c r="S408" s="169">
        <v>0</v>
      </c>
      <c r="T408" s="170">
        <f>S408*H408</f>
        <v>0</v>
      </c>
      <c r="AR408" s="18" t="s">
        <v>351</v>
      </c>
      <c r="AT408" s="18" t="s">
        <v>514</v>
      </c>
      <c r="AU408" s="18" t="s">
        <v>74</v>
      </c>
      <c r="AY408" s="18" t="s">
        <v>126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8" t="s">
        <v>71</v>
      </c>
      <c r="BK408" s="171">
        <f>ROUND(I408*H408,2)</f>
        <v>0</v>
      </c>
      <c r="BL408" s="18" t="s">
        <v>253</v>
      </c>
      <c r="BM408" s="18" t="s">
        <v>589</v>
      </c>
    </row>
    <row r="409" spans="2:65" s="1" customFormat="1" ht="22.5" customHeight="1" x14ac:dyDescent="0.3">
      <c r="B409" s="159"/>
      <c r="C409" s="160" t="s">
        <v>590</v>
      </c>
      <c r="D409" s="160" t="s">
        <v>129</v>
      </c>
      <c r="E409" s="161" t="s">
        <v>591</v>
      </c>
      <c r="F409" s="162" t="s">
        <v>592</v>
      </c>
      <c r="G409" s="163" t="s">
        <v>175</v>
      </c>
      <c r="H409" s="164">
        <v>2</v>
      </c>
      <c r="I409" s="165"/>
      <c r="J409" s="166">
        <f>ROUND(I409*H409,2)</f>
        <v>0</v>
      </c>
      <c r="K409" s="162" t="s">
        <v>133</v>
      </c>
      <c r="L409" s="35"/>
      <c r="M409" s="167" t="s">
        <v>3</v>
      </c>
      <c r="N409" s="168" t="s">
        <v>38</v>
      </c>
      <c r="O409" s="36"/>
      <c r="P409" s="169">
        <f>O409*H409</f>
        <v>0</v>
      </c>
      <c r="Q409" s="169">
        <v>0</v>
      </c>
      <c r="R409" s="169">
        <f>Q409*H409</f>
        <v>0</v>
      </c>
      <c r="S409" s="169">
        <v>0</v>
      </c>
      <c r="T409" s="170">
        <f>S409*H409</f>
        <v>0</v>
      </c>
      <c r="AR409" s="18" t="s">
        <v>253</v>
      </c>
      <c r="AT409" s="18" t="s">
        <v>129</v>
      </c>
      <c r="AU409" s="18" t="s">
        <v>74</v>
      </c>
      <c r="AY409" s="18" t="s">
        <v>126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8" t="s">
        <v>71</v>
      </c>
      <c r="BK409" s="171">
        <f>ROUND(I409*H409,2)</f>
        <v>0</v>
      </c>
      <c r="BL409" s="18" t="s">
        <v>253</v>
      </c>
      <c r="BM409" s="18" t="s">
        <v>593</v>
      </c>
    </row>
    <row r="410" spans="2:65" s="1" customFormat="1" ht="31.5" customHeight="1" x14ac:dyDescent="0.3">
      <c r="B410" s="159"/>
      <c r="C410" s="216" t="s">
        <v>594</v>
      </c>
      <c r="D410" s="216" t="s">
        <v>514</v>
      </c>
      <c r="E410" s="217" t="s">
        <v>595</v>
      </c>
      <c r="F410" s="218" t="s">
        <v>1185</v>
      </c>
      <c r="G410" s="219" t="s">
        <v>175</v>
      </c>
      <c r="H410" s="220">
        <v>2</v>
      </c>
      <c r="I410" s="221"/>
      <c r="J410" s="222">
        <f>ROUND(I410*H410,2)</f>
        <v>0</v>
      </c>
      <c r="K410" s="218" t="s">
        <v>3</v>
      </c>
      <c r="L410" s="223"/>
      <c r="M410" s="224" t="s">
        <v>3</v>
      </c>
      <c r="N410" s="225" t="s">
        <v>38</v>
      </c>
      <c r="O410" s="36"/>
      <c r="P410" s="169">
        <f>O410*H410</f>
        <v>0</v>
      </c>
      <c r="Q410" s="169">
        <v>1.8E-3</v>
      </c>
      <c r="R410" s="169">
        <f>Q410*H410</f>
        <v>3.5999999999999999E-3</v>
      </c>
      <c r="S410" s="169">
        <v>0</v>
      </c>
      <c r="T410" s="170">
        <f>S410*H410</f>
        <v>0</v>
      </c>
      <c r="AR410" s="18" t="s">
        <v>351</v>
      </c>
      <c r="AT410" s="18" t="s">
        <v>514</v>
      </c>
      <c r="AU410" s="18" t="s">
        <v>74</v>
      </c>
      <c r="AY410" s="18" t="s">
        <v>126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8" t="s">
        <v>71</v>
      </c>
      <c r="BK410" s="171">
        <f>ROUND(I410*H410,2)</f>
        <v>0</v>
      </c>
      <c r="BL410" s="18" t="s">
        <v>253</v>
      </c>
      <c r="BM410" s="18" t="s">
        <v>596</v>
      </c>
    </row>
    <row r="411" spans="2:65" s="11" customFormat="1" x14ac:dyDescent="0.3">
      <c r="B411" s="172"/>
      <c r="D411" s="190" t="s">
        <v>136</v>
      </c>
      <c r="E411" s="213" t="s">
        <v>3</v>
      </c>
      <c r="F411" s="214" t="s">
        <v>74</v>
      </c>
      <c r="H411" s="215">
        <v>2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136</v>
      </c>
      <c r="AU411" s="174" t="s">
        <v>74</v>
      </c>
      <c r="AV411" s="11" t="s">
        <v>74</v>
      </c>
      <c r="AW411" s="11" t="s">
        <v>31</v>
      </c>
      <c r="AX411" s="11" t="s">
        <v>71</v>
      </c>
      <c r="AY411" s="174" t="s">
        <v>126</v>
      </c>
    </row>
    <row r="412" spans="2:65" s="1" customFormat="1" ht="31.5" customHeight="1" x14ac:dyDescent="0.3">
      <c r="B412" s="159"/>
      <c r="C412" s="160" t="s">
        <v>597</v>
      </c>
      <c r="D412" s="160" t="s">
        <v>129</v>
      </c>
      <c r="E412" s="161" t="s">
        <v>598</v>
      </c>
      <c r="F412" s="162" t="s">
        <v>599</v>
      </c>
      <c r="G412" s="163" t="s">
        <v>175</v>
      </c>
      <c r="H412" s="164">
        <v>2</v>
      </c>
      <c r="I412" s="165"/>
      <c r="J412" s="166">
        <f>ROUND(I412*H412,2)</f>
        <v>0</v>
      </c>
      <c r="K412" s="162" t="s">
        <v>3</v>
      </c>
      <c r="L412" s="35"/>
      <c r="M412" s="167" t="s">
        <v>3</v>
      </c>
      <c r="N412" s="168" t="s">
        <v>38</v>
      </c>
      <c r="O412" s="36"/>
      <c r="P412" s="169">
        <f>O412*H412</f>
        <v>0</v>
      </c>
      <c r="Q412" s="169">
        <v>0.01</v>
      </c>
      <c r="R412" s="169">
        <f>Q412*H412</f>
        <v>0.02</v>
      </c>
      <c r="S412" s="169">
        <v>0</v>
      </c>
      <c r="T412" s="170">
        <f>S412*H412</f>
        <v>0</v>
      </c>
      <c r="AR412" s="18" t="s">
        <v>253</v>
      </c>
      <c r="AT412" s="18" t="s">
        <v>129</v>
      </c>
      <c r="AU412" s="18" t="s">
        <v>74</v>
      </c>
      <c r="AY412" s="18" t="s">
        <v>126</v>
      </c>
      <c r="BE412" s="171">
        <f>IF(N412="základní",J412,0)</f>
        <v>0</v>
      </c>
      <c r="BF412" s="171">
        <f>IF(N412="snížená",J412,0)</f>
        <v>0</v>
      </c>
      <c r="BG412" s="171">
        <f>IF(N412="zákl. přenesená",J412,0)</f>
        <v>0</v>
      </c>
      <c r="BH412" s="171">
        <f>IF(N412="sníž. přenesená",J412,0)</f>
        <v>0</v>
      </c>
      <c r="BI412" s="171">
        <f>IF(N412="nulová",J412,0)</f>
        <v>0</v>
      </c>
      <c r="BJ412" s="18" t="s">
        <v>71</v>
      </c>
      <c r="BK412" s="171">
        <f>ROUND(I412*H412,2)</f>
        <v>0</v>
      </c>
      <c r="BL412" s="18" t="s">
        <v>253</v>
      </c>
      <c r="BM412" s="18" t="s">
        <v>600</v>
      </c>
    </row>
    <row r="413" spans="2:65" s="1" customFormat="1" ht="27" x14ac:dyDescent="0.3">
      <c r="B413" s="35"/>
      <c r="D413" s="190" t="s">
        <v>601</v>
      </c>
      <c r="F413" s="227" t="s">
        <v>602</v>
      </c>
      <c r="I413" s="228"/>
      <c r="L413" s="35"/>
      <c r="M413" s="64"/>
      <c r="N413" s="36"/>
      <c r="O413" s="36"/>
      <c r="P413" s="36"/>
      <c r="Q413" s="36"/>
      <c r="R413" s="36"/>
      <c r="S413" s="36"/>
      <c r="T413" s="65"/>
      <c r="AT413" s="18" t="s">
        <v>601</v>
      </c>
      <c r="AU413" s="18" t="s">
        <v>74</v>
      </c>
    </row>
    <row r="414" spans="2:65" s="1" customFormat="1" ht="31.5" customHeight="1" x14ac:dyDescent="0.3">
      <c r="B414" s="159"/>
      <c r="C414" s="160" t="s">
        <v>603</v>
      </c>
      <c r="D414" s="160" t="s">
        <v>129</v>
      </c>
      <c r="E414" s="161" t="s">
        <v>604</v>
      </c>
      <c r="F414" s="162" t="s">
        <v>605</v>
      </c>
      <c r="G414" s="163" t="s">
        <v>532</v>
      </c>
      <c r="H414" s="226"/>
      <c r="I414" s="165"/>
      <c r="J414" s="166">
        <f>ROUND(I414*H414,2)</f>
        <v>0</v>
      </c>
      <c r="K414" s="162" t="s">
        <v>133</v>
      </c>
      <c r="L414" s="35"/>
      <c r="M414" s="167" t="s">
        <v>3</v>
      </c>
      <c r="N414" s="168" t="s">
        <v>38</v>
      </c>
      <c r="O414" s="36"/>
      <c r="P414" s="169">
        <f>O414*H414</f>
        <v>0</v>
      </c>
      <c r="Q414" s="169">
        <v>0</v>
      </c>
      <c r="R414" s="169">
        <f>Q414*H414</f>
        <v>0</v>
      </c>
      <c r="S414" s="169">
        <v>0</v>
      </c>
      <c r="T414" s="170">
        <f>S414*H414</f>
        <v>0</v>
      </c>
      <c r="AR414" s="18" t="s">
        <v>253</v>
      </c>
      <c r="AT414" s="18" t="s">
        <v>129</v>
      </c>
      <c r="AU414" s="18" t="s">
        <v>74</v>
      </c>
      <c r="AY414" s="18" t="s">
        <v>126</v>
      </c>
      <c r="BE414" s="171">
        <f>IF(N414="základní",J414,0)</f>
        <v>0</v>
      </c>
      <c r="BF414" s="171">
        <f>IF(N414="snížená",J414,0)</f>
        <v>0</v>
      </c>
      <c r="BG414" s="171">
        <f>IF(N414="zákl. přenesená",J414,0)</f>
        <v>0</v>
      </c>
      <c r="BH414" s="171">
        <f>IF(N414="sníž. přenesená",J414,0)</f>
        <v>0</v>
      </c>
      <c r="BI414" s="171">
        <f>IF(N414="nulová",J414,0)</f>
        <v>0</v>
      </c>
      <c r="BJ414" s="18" t="s">
        <v>71</v>
      </c>
      <c r="BK414" s="171">
        <f>ROUND(I414*H414,2)</f>
        <v>0</v>
      </c>
      <c r="BL414" s="18" t="s">
        <v>253</v>
      </c>
      <c r="BM414" s="18" t="s">
        <v>606</v>
      </c>
    </row>
    <row r="415" spans="2:65" s="10" customFormat="1" ht="29.85" customHeight="1" x14ac:dyDescent="0.3">
      <c r="B415" s="145"/>
      <c r="D415" s="156" t="s">
        <v>66</v>
      </c>
      <c r="E415" s="157" t="s">
        <v>607</v>
      </c>
      <c r="F415" s="157" t="s">
        <v>608</v>
      </c>
      <c r="I415" s="148"/>
      <c r="J415" s="158">
        <f>BK415</f>
        <v>0</v>
      </c>
      <c r="L415" s="145"/>
      <c r="M415" s="150"/>
      <c r="N415" s="151"/>
      <c r="O415" s="151"/>
      <c r="P415" s="152">
        <f>SUM(P416:P419)</f>
        <v>0</v>
      </c>
      <c r="Q415" s="151"/>
      <c r="R415" s="152">
        <f>SUM(R416:R419)</f>
        <v>3.3600000000000001E-3</v>
      </c>
      <c r="S415" s="151"/>
      <c r="T415" s="153">
        <f>SUM(T416:T419)</f>
        <v>0</v>
      </c>
      <c r="AR415" s="146" t="s">
        <v>74</v>
      </c>
      <c r="AT415" s="154" t="s">
        <v>66</v>
      </c>
      <c r="AU415" s="154" t="s">
        <v>71</v>
      </c>
      <c r="AY415" s="146" t="s">
        <v>126</v>
      </c>
      <c r="BK415" s="155">
        <f>SUM(BK416:BK419)</f>
        <v>0</v>
      </c>
    </row>
    <row r="416" spans="2:65" s="1" customFormat="1" ht="31.5" customHeight="1" x14ac:dyDescent="0.3">
      <c r="B416" s="159"/>
      <c r="C416" s="160" t="s">
        <v>609</v>
      </c>
      <c r="D416" s="160" t="s">
        <v>129</v>
      </c>
      <c r="E416" s="161" t="s">
        <v>610</v>
      </c>
      <c r="F416" s="162" t="s">
        <v>611</v>
      </c>
      <c r="G416" s="163" t="s">
        <v>175</v>
      </c>
      <c r="H416" s="164">
        <v>2</v>
      </c>
      <c r="I416" s="165"/>
      <c r="J416" s="166">
        <f>ROUND(I416*H416,2)</f>
        <v>0</v>
      </c>
      <c r="K416" s="162" t="s">
        <v>133</v>
      </c>
      <c r="L416" s="35"/>
      <c r="M416" s="167" t="s">
        <v>3</v>
      </c>
      <c r="N416" s="168" t="s">
        <v>38</v>
      </c>
      <c r="O416" s="36"/>
      <c r="P416" s="169">
        <f>O416*H416</f>
        <v>0</v>
      </c>
      <c r="Q416" s="169">
        <v>1.6800000000000001E-3</v>
      </c>
      <c r="R416" s="169">
        <f>Q416*H416</f>
        <v>3.3600000000000001E-3</v>
      </c>
      <c r="S416" s="169">
        <v>0</v>
      </c>
      <c r="T416" s="170">
        <f>S416*H416</f>
        <v>0</v>
      </c>
      <c r="AR416" s="18" t="s">
        <v>253</v>
      </c>
      <c r="AT416" s="18" t="s">
        <v>129</v>
      </c>
      <c r="AU416" s="18" t="s">
        <v>74</v>
      </c>
      <c r="AY416" s="18" t="s">
        <v>126</v>
      </c>
      <c r="BE416" s="171">
        <f>IF(N416="základní",J416,0)</f>
        <v>0</v>
      </c>
      <c r="BF416" s="171">
        <f>IF(N416="snížená",J416,0)</f>
        <v>0</v>
      </c>
      <c r="BG416" s="171">
        <f>IF(N416="zákl. přenesená",J416,0)</f>
        <v>0</v>
      </c>
      <c r="BH416" s="171">
        <f>IF(N416="sníž. přenesená",J416,0)</f>
        <v>0</v>
      </c>
      <c r="BI416" s="171">
        <f>IF(N416="nulová",J416,0)</f>
        <v>0</v>
      </c>
      <c r="BJ416" s="18" t="s">
        <v>71</v>
      </c>
      <c r="BK416" s="171">
        <f>ROUND(I416*H416,2)</f>
        <v>0</v>
      </c>
      <c r="BL416" s="18" t="s">
        <v>253</v>
      </c>
      <c r="BM416" s="18" t="s">
        <v>612</v>
      </c>
    </row>
    <row r="417" spans="2:65" s="11" customFormat="1" x14ac:dyDescent="0.3">
      <c r="B417" s="172"/>
      <c r="D417" s="173" t="s">
        <v>136</v>
      </c>
      <c r="E417" s="174" t="s">
        <v>3</v>
      </c>
      <c r="F417" s="175" t="s">
        <v>74</v>
      </c>
      <c r="H417" s="176">
        <v>2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136</v>
      </c>
      <c r="AU417" s="174" t="s">
        <v>74</v>
      </c>
      <c r="AV417" s="11" t="s">
        <v>74</v>
      </c>
      <c r="AW417" s="11" t="s">
        <v>31</v>
      </c>
      <c r="AX417" s="11" t="s">
        <v>67</v>
      </c>
      <c r="AY417" s="174" t="s">
        <v>126</v>
      </c>
    </row>
    <row r="418" spans="2:65" s="12" customFormat="1" x14ac:dyDescent="0.3">
      <c r="B418" s="181"/>
      <c r="D418" s="173" t="s">
        <v>136</v>
      </c>
      <c r="E418" s="182" t="s">
        <v>3</v>
      </c>
      <c r="F418" s="183" t="s">
        <v>613</v>
      </c>
      <c r="H418" s="184" t="s">
        <v>3</v>
      </c>
      <c r="I418" s="185"/>
      <c r="L418" s="181"/>
      <c r="M418" s="186"/>
      <c r="N418" s="187"/>
      <c r="O418" s="187"/>
      <c r="P418" s="187"/>
      <c r="Q418" s="187"/>
      <c r="R418" s="187"/>
      <c r="S418" s="187"/>
      <c r="T418" s="188"/>
      <c r="AT418" s="184" t="s">
        <v>136</v>
      </c>
      <c r="AU418" s="184" t="s">
        <v>74</v>
      </c>
      <c r="AV418" s="12" t="s">
        <v>71</v>
      </c>
      <c r="AW418" s="12" t="s">
        <v>31</v>
      </c>
      <c r="AX418" s="12" t="s">
        <v>67</v>
      </c>
      <c r="AY418" s="184" t="s">
        <v>126</v>
      </c>
    </row>
    <row r="419" spans="2:65" s="13" customFormat="1" x14ac:dyDescent="0.3">
      <c r="B419" s="189"/>
      <c r="D419" s="173" t="s">
        <v>136</v>
      </c>
      <c r="E419" s="199" t="s">
        <v>3</v>
      </c>
      <c r="F419" s="200" t="s">
        <v>139</v>
      </c>
      <c r="H419" s="201">
        <v>2</v>
      </c>
      <c r="I419" s="194"/>
      <c r="L419" s="189"/>
      <c r="M419" s="195"/>
      <c r="N419" s="196"/>
      <c r="O419" s="196"/>
      <c r="P419" s="196"/>
      <c r="Q419" s="196"/>
      <c r="R419" s="196"/>
      <c r="S419" s="196"/>
      <c r="T419" s="197"/>
      <c r="AT419" s="198" t="s">
        <v>136</v>
      </c>
      <c r="AU419" s="198" t="s">
        <v>74</v>
      </c>
      <c r="AV419" s="13" t="s">
        <v>134</v>
      </c>
      <c r="AW419" s="13" t="s">
        <v>31</v>
      </c>
      <c r="AX419" s="13" t="s">
        <v>71</v>
      </c>
      <c r="AY419" s="198" t="s">
        <v>126</v>
      </c>
    </row>
    <row r="420" spans="2:65" s="10" customFormat="1" ht="29.85" customHeight="1" x14ac:dyDescent="0.3">
      <c r="B420" s="145"/>
      <c r="D420" s="156" t="s">
        <v>66</v>
      </c>
      <c r="E420" s="157" t="s">
        <v>614</v>
      </c>
      <c r="F420" s="157" t="s">
        <v>615</v>
      </c>
      <c r="I420" s="148"/>
      <c r="J420" s="158">
        <f>BK420</f>
        <v>0</v>
      </c>
      <c r="L420" s="145"/>
      <c r="M420" s="150"/>
      <c r="N420" s="151"/>
      <c r="O420" s="151"/>
      <c r="P420" s="152">
        <f>SUM(P421:P424)</f>
        <v>0</v>
      </c>
      <c r="Q420" s="151"/>
      <c r="R420" s="152">
        <f>SUM(R421:R424)</f>
        <v>0</v>
      </c>
      <c r="S420" s="151"/>
      <c r="T420" s="153">
        <f>SUM(T421:T424)</f>
        <v>0</v>
      </c>
      <c r="AR420" s="146" t="s">
        <v>74</v>
      </c>
      <c r="AT420" s="154" t="s">
        <v>66</v>
      </c>
      <c r="AU420" s="154" t="s">
        <v>71</v>
      </c>
      <c r="AY420" s="146" t="s">
        <v>126</v>
      </c>
      <c r="BK420" s="155">
        <f>SUM(BK421:BK424)</f>
        <v>0</v>
      </c>
    </row>
    <row r="421" spans="2:65" s="1" customFormat="1" ht="22.5" customHeight="1" x14ac:dyDescent="0.3">
      <c r="B421" s="159"/>
      <c r="C421" s="160" t="s">
        <v>616</v>
      </c>
      <c r="D421" s="160" t="s">
        <v>129</v>
      </c>
      <c r="E421" s="161" t="s">
        <v>617</v>
      </c>
      <c r="F421" s="162" t="s">
        <v>618</v>
      </c>
      <c r="G421" s="163" t="s">
        <v>584</v>
      </c>
      <c r="H421" s="164">
        <v>1</v>
      </c>
      <c r="I421" s="165"/>
      <c r="J421" s="166">
        <f>ROUND(I421*H421,2)</f>
        <v>0</v>
      </c>
      <c r="K421" s="162" t="s">
        <v>3</v>
      </c>
      <c r="L421" s="35"/>
      <c r="M421" s="167" t="s">
        <v>3</v>
      </c>
      <c r="N421" s="168" t="s">
        <v>38</v>
      </c>
      <c r="O421" s="36"/>
      <c r="P421" s="169">
        <f>O421*H421</f>
        <v>0</v>
      </c>
      <c r="Q421" s="169">
        <v>0</v>
      </c>
      <c r="R421" s="169">
        <f>Q421*H421</f>
        <v>0</v>
      </c>
      <c r="S421" s="169">
        <v>0</v>
      </c>
      <c r="T421" s="170">
        <f>S421*H421</f>
        <v>0</v>
      </c>
      <c r="AR421" s="18" t="s">
        <v>253</v>
      </c>
      <c r="AT421" s="18" t="s">
        <v>129</v>
      </c>
      <c r="AU421" s="18" t="s">
        <v>74</v>
      </c>
      <c r="AY421" s="18" t="s">
        <v>126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8" t="s">
        <v>71</v>
      </c>
      <c r="BK421" s="171">
        <f>ROUND(I421*H421,2)</f>
        <v>0</v>
      </c>
      <c r="BL421" s="18" t="s">
        <v>253</v>
      </c>
      <c r="BM421" s="18" t="s">
        <v>619</v>
      </c>
    </row>
    <row r="422" spans="2:65" s="11" customFormat="1" x14ac:dyDescent="0.3">
      <c r="B422" s="172"/>
      <c r="D422" s="173" t="s">
        <v>136</v>
      </c>
      <c r="E422" s="174" t="s">
        <v>3</v>
      </c>
      <c r="F422" s="175" t="s">
        <v>71</v>
      </c>
      <c r="H422" s="176">
        <v>1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136</v>
      </c>
      <c r="AU422" s="174" t="s">
        <v>74</v>
      </c>
      <c r="AV422" s="11" t="s">
        <v>74</v>
      </c>
      <c r="AW422" s="11" t="s">
        <v>31</v>
      </c>
      <c r="AX422" s="11" t="s">
        <v>67</v>
      </c>
      <c r="AY422" s="174" t="s">
        <v>126</v>
      </c>
    </row>
    <row r="423" spans="2:65" s="12" customFormat="1" ht="27" x14ac:dyDescent="0.3">
      <c r="B423" s="181"/>
      <c r="D423" s="173" t="s">
        <v>136</v>
      </c>
      <c r="E423" s="182" t="s">
        <v>3</v>
      </c>
      <c r="F423" s="183" t="s">
        <v>620</v>
      </c>
      <c r="H423" s="184" t="s">
        <v>3</v>
      </c>
      <c r="I423" s="185"/>
      <c r="L423" s="181"/>
      <c r="M423" s="186"/>
      <c r="N423" s="187"/>
      <c r="O423" s="187"/>
      <c r="P423" s="187"/>
      <c r="Q423" s="187"/>
      <c r="R423" s="187"/>
      <c r="S423" s="187"/>
      <c r="T423" s="188"/>
      <c r="AT423" s="184" t="s">
        <v>136</v>
      </c>
      <c r="AU423" s="184" t="s">
        <v>74</v>
      </c>
      <c r="AV423" s="12" t="s">
        <v>71</v>
      </c>
      <c r="AW423" s="12" t="s">
        <v>31</v>
      </c>
      <c r="AX423" s="12" t="s">
        <v>67</v>
      </c>
      <c r="AY423" s="184" t="s">
        <v>126</v>
      </c>
    </row>
    <row r="424" spans="2:65" s="13" customFormat="1" x14ac:dyDescent="0.3">
      <c r="B424" s="189"/>
      <c r="D424" s="173" t="s">
        <v>136</v>
      </c>
      <c r="E424" s="199" t="s">
        <v>3</v>
      </c>
      <c r="F424" s="200" t="s">
        <v>139</v>
      </c>
      <c r="H424" s="201">
        <v>1</v>
      </c>
      <c r="I424" s="194"/>
      <c r="L424" s="189"/>
      <c r="M424" s="195"/>
      <c r="N424" s="196"/>
      <c r="O424" s="196"/>
      <c r="P424" s="196"/>
      <c r="Q424" s="196"/>
      <c r="R424" s="196"/>
      <c r="S424" s="196"/>
      <c r="T424" s="197"/>
      <c r="AT424" s="198" t="s">
        <v>136</v>
      </c>
      <c r="AU424" s="198" t="s">
        <v>74</v>
      </c>
      <c r="AV424" s="13" t="s">
        <v>134</v>
      </c>
      <c r="AW424" s="13" t="s">
        <v>31</v>
      </c>
      <c r="AX424" s="13" t="s">
        <v>71</v>
      </c>
      <c r="AY424" s="198" t="s">
        <v>126</v>
      </c>
    </row>
    <row r="425" spans="2:65" s="10" customFormat="1" ht="29.85" customHeight="1" x14ac:dyDescent="0.3">
      <c r="B425" s="145"/>
      <c r="D425" s="156" t="s">
        <v>66</v>
      </c>
      <c r="E425" s="157" t="s">
        <v>621</v>
      </c>
      <c r="F425" s="157" t="s">
        <v>622</v>
      </c>
      <c r="I425" s="148"/>
      <c r="J425" s="158">
        <f>BK425</f>
        <v>0</v>
      </c>
      <c r="L425" s="145"/>
      <c r="M425" s="150"/>
      <c r="N425" s="151"/>
      <c r="O425" s="151"/>
      <c r="P425" s="152">
        <f>SUM(P426:P443)</f>
        <v>0</v>
      </c>
      <c r="Q425" s="151"/>
      <c r="R425" s="152">
        <f>SUM(R426:R443)</f>
        <v>0</v>
      </c>
      <c r="S425" s="151"/>
      <c r="T425" s="153">
        <f>SUM(T426:T443)</f>
        <v>2.0414959000000001</v>
      </c>
      <c r="AR425" s="146" t="s">
        <v>74</v>
      </c>
      <c r="AT425" s="154" t="s">
        <v>66</v>
      </c>
      <c r="AU425" s="154" t="s">
        <v>71</v>
      </c>
      <c r="AY425" s="146" t="s">
        <v>126</v>
      </c>
      <c r="BK425" s="155">
        <f>SUM(BK426:BK443)</f>
        <v>0</v>
      </c>
    </row>
    <row r="426" spans="2:65" s="1" customFormat="1" ht="22.5" customHeight="1" x14ac:dyDescent="0.3">
      <c r="B426" s="159"/>
      <c r="C426" s="160" t="s">
        <v>623</v>
      </c>
      <c r="D426" s="160" t="s">
        <v>129</v>
      </c>
      <c r="E426" s="161" t="s">
        <v>624</v>
      </c>
      <c r="F426" s="162" t="s">
        <v>625</v>
      </c>
      <c r="G426" s="163" t="s">
        <v>161</v>
      </c>
      <c r="H426" s="164">
        <v>34.56</v>
      </c>
      <c r="I426" s="165"/>
      <c r="J426" s="166">
        <f>ROUND(I426*H426,2)</f>
        <v>0</v>
      </c>
      <c r="K426" s="162" t="s">
        <v>133</v>
      </c>
      <c r="L426" s="35"/>
      <c r="M426" s="167" t="s">
        <v>3</v>
      </c>
      <c r="N426" s="168" t="s">
        <v>38</v>
      </c>
      <c r="O426" s="36"/>
      <c r="P426" s="169">
        <f>O426*H426</f>
        <v>0</v>
      </c>
      <c r="Q426" s="169">
        <v>0</v>
      </c>
      <c r="R426" s="169">
        <f>Q426*H426</f>
        <v>0</v>
      </c>
      <c r="S426" s="169">
        <v>1.6E-2</v>
      </c>
      <c r="T426" s="170">
        <f>S426*H426</f>
        <v>0.55296000000000001</v>
      </c>
      <c r="AR426" s="18" t="s">
        <v>253</v>
      </c>
      <c r="AT426" s="18" t="s">
        <v>129</v>
      </c>
      <c r="AU426" s="18" t="s">
        <v>74</v>
      </c>
      <c r="AY426" s="18" t="s">
        <v>126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8" t="s">
        <v>71</v>
      </c>
      <c r="BK426" s="171">
        <f>ROUND(I426*H426,2)</f>
        <v>0</v>
      </c>
      <c r="BL426" s="18" t="s">
        <v>253</v>
      </c>
      <c r="BM426" s="18" t="s">
        <v>626</v>
      </c>
    </row>
    <row r="427" spans="2:65" s="11" customFormat="1" x14ac:dyDescent="0.3">
      <c r="B427" s="172"/>
      <c r="D427" s="173" t="s">
        <v>136</v>
      </c>
      <c r="E427" s="174" t="s">
        <v>3</v>
      </c>
      <c r="F427" s="175" t="s">
        <v>627</v>
      </c>
      <c r="H427" s="176">
        <v>34.56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136</v>
      </c>
      <c r="AU427" s="174" t="s">
        <v>74</v>
      </c>
      <c r="AV427" s="11" t="s">
        <v>74</v>
      </c>
      <c r="AW427" s="11" t="s">
        <v>31</v>
      </c>
      <c r="AX427" s="11" t="s">
        <v>67</v>
      </c>
      <c r="AY427" s="174" t="s">
        <v>126</v>
      </c>
    </row>
    <row r="428" spans="2:65" s="12" customFormat="1" x14ac:dyDescent="0.3">
      <c r="B428" s="181"/>
      <c r="D428" s="173" t="s">
        <v>136</v>
      </c>
      <c r="E428" s="182" t="s">
        <v>3</v>
      </c>
      <c r="F428" s="183" t="s">
        <v>628</v>
      </c>
      <c r="H428" s="184" t="s">
        <v>3</v>
      </c>
      <c r="I428" s="185"/>
      <c r="L428" s="181"/>
      <c r="M428" s="186"/>
      <c r="N428" s="187"/>
      <c r="O428" s="187"/>
      <c r="P428" s="187"/>
      <c r="Q428" s="187"/>
      <c r="R428" s="187"/>
      <c r="S428" s="187"/>
      <c r="T428" s="188"/>
      <c r="AT428" s="184" t="s">
        <v>136</v>
      </c>
      <c r="AU428" s="184" t="s">
        <v>74</v>
      </c>
      <c r="AV428" s="12" t="s">
        <v>71</v>
      </c>
      <c r="AW428" s="12" t="s">
        <v>31</v>
      </c>
      <c r="AX428" s="12" t="s">
        <v>67</v>
      </c>
      <c r="AY428" s="184" t="s">
        <v>126</v>
      </c>
    </row>
    <row r="429" spans="2:65" s="13" customFormat="1" x14ac:dyDescent="0.3">
      <c r="B429" s="189"/>
      <c r="D429" s="173" t="s">
        <v>136</v>
      </c>
      <c r="E429" s="199" t="s">
        <v>3</v>
      </c>
      <c r="F429" s="200" t="s">
        <v>139</v>
      </c>
      <c r="H429" s="201">
        <v>34.56</v>
      </c>
      <c r="I429" s="194"/>
      <c r="L429" s="189"/>
      <c r="M429" s="195"/>
      <c r="N429" s="196"/>
      <c r="O429" s="196"/>
      <c r="P429" s="196"/>
      <c r="Q429" s="196"/>
      <c r="R429" s="196"/>
      <c r="S429" s="196"/>
      <c r="T429" s="197"/>
      <c r="AT429" s="198" t="s">
        <v>136</v>
      </c>
      <c r="AU429" s="198" t="s">
        <v>74</v>
      </c>
      <c r="AV429" s="13" t="s">
        <v>134</v>
      </c>
      <c r="AW429" s="13" t="s">
        <v>31</v>
      </c>
      <c r="AX429" s="13" t="s">
        <v>71</v>
      </c>
      <c r="AY429" s="198" t="s">
        <v>126</v>
      </c>
    </row>
    <row r="430" spans="2:65" s="12" customFormat="1" x14ac:dyDescent="0.3">
      <c r="B430" s="181"/>
      <c r="D430" s="190" t="s">
        <v>136</v>
      </c>
      <c r="E430" s="210" t="s">
        <v>3</v>
      </c>
      <c r="F430" s="211" t="s">
        <v>629</v>
      </c>
      <c r="H430" s="212" t="s">
        <v>3</v>
      </c>
      <c r="I430" s="185"/>
      <c r="L430" s="181"/>
      <c r="M430" s="186"/>
      <c r="N430" s="187"/>
      <c r="O430" s="187"/>
      <c r="P430" s="187"/>
      <c r="Q430" s="187"/>
      <c r="R430" s="187"/>
      <c r="S430" s="187"/>
      <c r="T430" s="188"/>
      <c r="AT430" s="184" t="s">
        <v>136</v>
      </c>
      <c r="AU430" s="184" t="s">
        <v>74</v>
      </c>
      <c r="AV430" s="12" t="s">
        <v>71</v>
      </c>
      <c r="AW430" s="12" t="s">
        <v>31</v>
      </c>
      <c r="AX430" s="12" t="s">
        <v>67</v>
      </c>
      <c r="AY430" s="184" t="s">
        <v>126</v>
      </c>
    </row>
    <row r="431" spans="2:65" s="1" customFormat="1" ht="31.5" customHeight="1" x14ac:dyDescent="0.3">
      <c r="B431" s="159"/>
      <c r="C431" s="160" t="s">
        <v>630</v>
      </c>
      <c r="D431" s="160" t="s">
        <v>129</v>
      </c>
      <c r="E431" s="161" t="s">
        <v>631</v>
      </c>
      <c r="F431" s="162" t="s">
        <v>632</v>
      </c>
      <c r="G431" s="163" t="s">
        <v>153</v>
      </c>
      <c r="H431" s="164">
        <v>100.83</v>
      </c>
      <c r="I431" s="165"/>
      <c r="J431" s="166">
        <f>ROUND(I431*H431,2)</f>
        <v>0</v>
      </c>
      <c r="K431" s="162" t="s">
        <v>133</v>
      </c>
      <c r="L431" s="35"/>
      <c r="M431" s="167" t="s">
        <v>3</v>
      </c>
      <c r="N431" s="168" t="s">
        <v>38</v>
      </c>
      <c r="O431" s="36"/>
      <c r="P431" s="169">
        <f>O431*H431</f>
        <v>0</v>
      </c>
      <c r="Q431" s="169">
        <v>0</v>
      </c>
      <c r="R431" s="169">
        <f>Q431*H431</f>
        <v>0</v>
      </c>
      <c r="S431" s="169">
        <v>1.1730000000000001E-2</v>
      </c>
      <c r="T431" s="170">
        <f>S431*H431</f>
        <v>1.1827359000000002</v>
      </c>
      <c r="AR431" s="18" t="s">
        <v>253</v>
      </c>
      <c r="AT431" s="18" t="s">
        <v>129</v>
      </c>
      <c r="AU431" s="18" t="s">
        <v>74</v>
      </c>
      <c r="AY431" s="18" t="s">
        <v>126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18" t="s">
        <v>71</v>
      </c>
      <c r="BK431" s="171">
        <f>ROUND(I431*H431,2)</f>
        <v>0</v>
      </c>
      <c r="BL431" s="18" t="s">
        <v>253</v>
      </c>
      <c r="BM431" s="18" t="s">
        <v>633</v>
      </c>
    </row>
    <row r="432" spans="2:65" s="11" customFormat="1" x14ac:dyDescent="0.3">
      <c r="B432" s="172"/>
      <c r="D432" s="173" t="s">
        <v>136</v>
      </c>
      <c r="E432" s="174" t="s">
        <v>3</v>
      </c>
      <c r="F432" s="175" t="s">
        <v>634</v>
      </c>
      <c r="H432" s="176">
        <v>100.83</v>
      </c>
      <c r="I432" s="177"/>
      <c r="L432" s="172"/>
      <c r="M432" s="178"/>
      <c r="N432" s="179"/>
      <c r="O432" s="179"/>
      <c r="P432" s="179"/>
      <c r="Q432" s="179"/>
      <c r="R432" s="179"/>
      <c r="S432" s="179"/>
      <c r="T432" s="180"/>
      <c r="AT432" s="174" t="s">
        <v>136</v>
      </c>
      <c r="AU432" s="174" t="s">
        <v>74</v>
      </c>
      <c r="AV432" s="11" t="s">
        <v>74</v>
      </c>
      <c r="AW432" s="11" t="s">
        <v>31</v>
      </c>
      <c r="AX432" s="11" t="s">
        <v>71</v>
      </c>
      <c r="AY432" s="174" t="s">
        <v>126</v>
      </c>
    </row>
    <row r="433" spans="2:65" s="12" customFormat="1" x14ac:dyDescent="0.3">
      <c r="B433" s="181"/>
      <c r="D433" s="190" t="s">
        <v>136</v>
      </c>
      <c r="E433" s="210" t="s">
        <v>3</v>
      </c>
      <c r="F433" s="211" t="s">
        <v>635</v>
      </c>
      <c r="H433" s="212" t="s">
        <v>3</v>
      </c>
      <c r="I433" s="185"/>
      <c r="L433" s="181"/>
      <c r="M433" s="186"/>
      <c r="N433" s="187"/>
      <c r="O433" s="187"/>
      <c r="P433" s="187"/>
      <c r="Q433" s="187"/>
      <c r="R433" s="187"/>
      <c r="S433" s="187"/>
      <c r="T433" s="188"/>
      <c r="AT433" s="184" t="s">
        <v>136</v>
      </c>
      <c r="AU433" s="184" t="s">
        <v>74</v>
      </c>
      <c r="AV433" s="12" t="s">
        <v>71</v>
      </c>
      <c r="AW433" s="12" t="s">
        <v>31</v>
      </c>
      <c r="AX433" s="12" t="s">
        <v>67</v>
      </c>
      <c r="AY433" s="184" t="s">
        <v>126</v>
      </c>
    </row>
    <row r="434" spans="2:65" s="1" customFormat="1" ht="31.5" customHeight="1" x14ac:dyDescent="0.3">
      <c r="B434" s="159"/>
      <c r="C434" s="160" t="s">
        <v>636</v>
      </c>
      <c r="D434" s="160" t="s">
        <v>129</v>
      </c>
      <c r="E434" s="161" t="s">
        <v>637</v>
      </c>
      <c r="F434" s="162" t="s">
        <v>638</v>
      </c>
      <c r="G434" s="163" t="s">
        <v>153</v>
      </c>
      <c r="H434" s="164">
        <v>13.9</v>
      </c>
      <c r="I434" s="165"/>
      <c r="J434" s="166">
        <f>ROUND(I434*H434,2)</f>
        <v>0</v>
      </c>
      <c r="K434" s="162" t="s">
        <v>133</v>
      </c>
      <c r="L434" s="35"/>
      <c r="M434" s="167" t="s">
        <v>3</v>
      </c>
      <c r="N434" s="168" t="s">
        <v>38</v>
      </c>
      <c r="O434" s="36"/>
      <c r="P434" s="169">
        <f>O434*H434</f>
        <v>0</v>
      </c>
      <c r="Q434" s="169">
        <v>0</v>
      </c>
      <c r="R434" s="169">
        <f>Q434*H434</f>
        <v>0</v>
      </c>
      <c r="S434" s="169">
        <v>2.1999999999999999E-2</v>
      </c>
      <c r="T434" s="170">
        <f>S434*H434</f>
        <v>0.30580000000000002</v>
      </c>
      <c r="AR434" s="18" t="s">
        <v>253</v>
      </c>
      <c r="AT434" s="18" t="s">
        <v>129</v>
      </c>
      <c r="AU434" s="18" t="s">
        <v>74</v>
      </c>
      <c r="AY434" s="18" t="s">
        <v>126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8" t="s">
        <v>71</v>
      </c>
      <c r="BK434" s="171">
        <f>ROUND(I434*H434,2)</f>
        <v>0</v>
      </c>
      <c r="BL434" s="18" t="s">
        <v>253</v>
      </c>
      <c r="BM434" s="18" t="s">
        <v>639</v>
      </c>
    </row>
    <row r="435" spans="2:65" s="11" customFormat="1" x14ac:dyDescent="0.3">
      <c r="B435" s="172"/>
      <c r="D435" s="173" t="s">
        <v>136</v>
      </c>
      <c r="E435" s="174" t="s">
        <v>3</v>
      </c>
      <c r="F435" s="175" t="s">
        <v>3</v>
      </c>
      <c r="H435" s="176">
        <v>0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136</v>
      </c>
      <c r="AU435" s="174" t="s">
        <v>74</v>
      </c>
      <c r="AV435" s="11" t="s">
        <v>74</v>
      </c>
      <c r="AW435" s="11" t="s">
        <v>31</v>
      </c>
      <c r="AX435" s="11" t="s">
        <v>67</v>
      </c>
      <c r="AY435" s="174" t="s">
        <v>126</v>
      </c>
    </row>
    <row r="436" spans="2:65" s="11" customFormat="1" x14ac:dyDescent="0.3">
      <c r="B436" s="172"/>
      <c r="D436" s="173" t="s">
        <v>136</v>
      </c>
      <c r="E436" s="174" t="s">
        <v>3</v>
      </c>
      <c r="F436" s="175" t="s">
        <v>3</v>
      </c>
      <c r="H436" s="176">
        <v>0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136</v>
      </c>
      <c r="AU436" s="174" t="s">
        <v>74</v>
      </c>
      <c r="AV436" s="11" t="s">
        <v>74</v>
      </c>
      <c r="AW436" s="11" t="s">
        <v>31</v>
      </c>
      <c r="AX436" s="11" t="s">
        <v>67</v>
      </c>
      <c r="AY436" s="174" t="s">
        <v>126</v>
      </c>
    </row>
    <row r="437" spans="2:65" s="11" customFormat="1" x14ac:dyDescent="0.3">
      <c r="B437" s="172"/>
      <c r="D437" s="173" t="s">
        <v>136</v>
      </c>
      <c r="E437" s="174" t="s">
        <v>3</v>
      </c>
      <c r="F437" s="175" t="s">
        <v>640</v>
      </c>
      <c r="H437" s="176">
        <v>8.1199999999999992</v>
      </c>
      <c r="I437" s="177"/>
      <c r="L437" s="172"/>
      <c r="M437" s="178"/>
      <c r="N437" s="179"/>
      <c r="O437" s="179"/>
      <c r="P437" s="179"/>
      <c r="Q437" s="179"/>
      <c r="R437" s="179"/>
      <c r="S437" s="179"/>
      <c r="T437" s="180"/>
      <c r="AT437" s="174" t="s">
        <v>136</v>
      </c>
      <c r="AU437" s="174" t="s">
        <v>74</v>
      </c>
      <c r="AV437" s="11" t="s">
        <v>74</v>
      </c>
      <c r="AW437" s="11" t="s">
        <v>31</v>
      </c>
      <c r="AX437" s="11" t="s">
        <v>67</v>
      </c>
      <c r="AY437" s="174" t="s">
        <v>126</v>
      </c>
    </row>
    <row r="438" spans="2:65" s="12" customFormat="1" x14ac:dyDescent="0.3">
      <c r="B438" s="181"/>
      <c r="D438" s="173" t="s">
        <v>136</v>
      </c>
      <c r="E438" s="182" t="s">
        <v>3</v>
      </c>
      <c r="F438" s="183" t="s">
        <v>641</v>
      </c>
      <c r="H438" s="184" t="s">
        <v>3</v>
      </c>
      <c r="I438" s="185"/>
      <c r="L438" s="181"/>
      <c r="M438" s="186"/>
      <c r="N438" s="187"/>
      <c r="O438" s="187"/>
      <c r="P438" s="187"/>
      <c r="Q438" s="187"/>
      <c r="R438" s="187"/>
      <c r="S438" s="187"/>
      <c r="T438" s="188"/>
      <c r="AT438" s="184" t="s">
        <v>136</v>
      </c>
      <c r="AU438" s="184" t="s">
        <v>74</v>
      </c>
      <c r="AV438" s="12" t="s">
        <v>71</v>
      </c>
      <c r="AW438" s="12" t="s">
        <v>31</v>
      </c>
      <c r="AX438" s="12" t="s">
        <v>67</v>
      </c>
      <c r="AY438" s="184" t="s">
        <v>126</v>
      </c>
    </row>
    <row r="439" spans="2:65" s="11" customFormat="1" x14ac:dyDescent="0.3">
      <c r="B439" s="172"/>
      <c r="D439" s="173" t="s">
        <v>136</v>
      </c>
      <c r="E439" s="174" t="s">
        <v>3</v>
      </c>
      <c r="F439" s="175" t="s">
        <v>642</v>
      </c>
      <c r="H439" s="176">
        <v>5.78</v>
      </c>
      <c r="I439" s="177"/>
      <c r="L439" s="172"/>
      <c r="M439" s="178"/>
      <c r="N439" s="179"/>
      <c r="O439" s="179"/>
      <c r="P439" s="179"/>
      <c r="Q439" s="179"/>
      <c r="R439" s="179"/>
      <c r="S439" s="179"/>
      <c r="T439" s="180"/>
      <c r="AT439" s="174" t="s">
        <v>136</v>
      </c>
      <c r="AU439" s="174" t="s">
        <v>74</v>
      </c>
      <c r="AV439" s="11" t="s">
        <v>74</v>
      </c>
      <c r="AW439" s="11" t="s">
        <v>31</v>
      </c>
      <c r="AX439" s="11" t="s">
        <v>67</v>
      </c>
      <c r="AY439" s="174" t="s">
        <v>126</v>
      </c>
    </row>
    <row r="440" spans="2:65" s="12" customFormat="1" x14ac:dyDescent="0.3">
      <c r="B440" s="181"/>
      <c r="D440" s="173" t="s">
        <v>136</v>
      </c>
      <c r="E440" s="182" t="s">
        <v>3</v>
      </c>
      <c r="F440" s="183" t="s">
        <v>643</v>
      </c>
      <c r="H440" s="184" t="s">
        <v>3</v>
      </c>
      <c r="I440" s="185"/>
      <c r="L440" s="181"/>
      <c r="M440" s="186"/>
      <c r="N440" s="187"/>
      <c r="O440" s="187"/>
      <c r="P440" s="187"/>
      <c r="Q440" s="187"/>
      <c r="R440" s="187"/>
      <c r="S440" s="187"/>
      <c r="T440" s="188"/>
      <c r="AT440" s="184" t="s">
        <v>136</v>
      </c>
      <c r="AU440" s="184" t="s">
        <v>74</v>
      </c>
      <c r="AV440" s="12" t="s">
        <v>71</v>
      </c>
      <c r="AW440" s="12" t="s">
        <v>31</v>
      </c>
      <c r="AX440" s="12" t="s">
        <v>67</v>
      </c>
      <c r="AY440" s="184" t="s">
        <v>126</v>
      </c>
    </row>
    <row r="441" spans="2:65" s="13" customFormat="1" x14ac:dyDescent="0.3">
      <c r="B441" s="189"/>
      <c r="D441" s="173" t="s">
        <v>136</v>
      </c>
      <c r="E441" s="199" t="s">
        <v>3</v>
      </c>
      <c r="F441" s="200" t="s">
        <v>139</v>
      </c>
      <c r="H441" s="201">
        <v>13.9</v>
      </c>
      <c r="I441" s="194"/>
      <c r="L441" s="189"/>
      <c r="M441" s="195"/>
      <c r="N441" s="196"/>
      <c r="O441" s="196"/>
      <c r="P441" s="196"/>
      <c r="Q441" s="196"/>
      <c r="R441" s="196"/>
      <c r="S441" s="196"/>
      <c r="T441" s="197"/>
      <c r="AT441" s="198" t="s">
        <v>136</v>
      </c>
      <c r="AU441" s="198" t="s">
        <v>74</v>
      </c>
      <c r="AV441" s="13" t="s">
        <v>134</v>
      </c>
      <c r="AW441" s="13" t="s">
        <v>31</v>
      </c>
      <c r="AX441" s="13" t="s">
        <v>71</v>
      </c>
      <c r="AY441" s="198" t="s">
        <v>126</v>
      </c>
    </row>
    <row r="442" spans="2:65" s="12" customFormat="1" x14ac:dyDescent="0.3">
      <c r="B442" s="181"/>
      <c r="D442" s="190" t="s">
        <v>136</v>
      </c>
      <c r="E442" s="210" t="s">
        <v>3</v>
      </c>
      <c r="F442" s="211" t="s">
        <v>644</v>
      </c>
      <c r="H442" s="212" t="s">
        <v>3</v>
      </c>
      <c r="I442" s="185"/>
      <c r="L442" s="181"/>
      <c r="M442" s="186"/>
      <c r="N442" s="187"/>
      <c r="O442" s="187"/>
      <c r="P442" s="187"/>
      <c r="Q442" s="187"/>
      <c r="R442" s="187"/>
      <c r="S442" s="187"/>
      <c r="T442" s="188"/>
      <c r="AT442" s="184" t="s">
        <v>136</v>
      </c>
      <c r="AU442" s="184" t="s">
        <v>74</v>
      </c>
      <c r="AV442" s="12" t="s">
        <v>71</v>
      </c>
      <c r="AW442" s="12" t="s">
        <v>31</v>
      </c>
      <c r="AX442" s="12" t="s">
        <v>67</v>
      </c>
      <c r="AY442" s="184" t="s">
        <v>126</v>
      </c>
    </row>
    <row r="443" spans="2:65" s="1" customFormat="1" ht="31.5" customHeight="1" x14ac:dyDescent="0.3">
      <c r="B443" s="159"/>
      <c r="C443" s="160" t="s">
        <v>645</v>
      </c>
      <c r="D443" s="160" t="s">
        <v>129</v>
      </c>
      <c r="E443" s="161" t="s">
        <v>646</v>
      </c>
      <c r="F443" s="162" t="s">
        <v>647</v>
      </c>
      <c r="G443" s="163" t="s">
        <v>532</v>
      </c>
      <c r="H443" s="226"/>
      <c r="I443" s="165"/>
      <c r="J443" s="166">
        <f>ROUND(I443*H443,2)</f>
        <v>0</v>
      </c>
      <c r="K443" s="162" t="s">
        <v>133</v>
      </c>
      <c r="L443" s="35"/>
      <c r="M443" s="167" t="s">
        <v>3</v>
      </c>
      <c r="N443" s="168" t="s">
        <v>38</v>
      </c>
      <c r="O443" s="36"/>
      <c r="P443" s="169">
        <f>O443*H443</f>
        <v>0</v>
      </c>
      <c r="Q443" s="169">
        <v>0</v>
      </c>
      <c r="R443" s="169">
        <f>Q443*H443</f>
        <v>0</v>
      </c>
      <c r="S443" s="169">
        <v>0</v>
      </c>
      <c r="T443" s="170">
        <f>S443*H443</f>
        <v>0</v>
      </c>
      <c r="AR443" s="18" t="s">
        <v>253</v>
      </c>
      <c r="AT443" s="18" t="s">
        <v>129</v>
      </c>
      <c r="AU443" s="18" t="s">
        <v>74</v>
      </c>
      <c r="AY443" s="18" t="s">
        <v>126</v>
      </c>
      <c r="BE443" s="171">
        <f>IF(N443="základní",J443,0)</f>
        <v>0</v>
      </c>
      <c r="BF443" s="171">
        <f>IF(N443="snížená",J443,0)</f>
        <v>0</v>
      </c>
      <c r="BG443" s="171">
        <f>IF(N443="zákl. přenesená",J443,0)</f>
        <v>0</v>
      </c>
      <c r="BH443" s="171">
        <f>IF(N443="sníž. přenesená",J443,0)</f>
        <v>0</v>
      </c>
      <c r="BI443" s="171">
        <f>IF(N443="nulová",J443,0)</f>
        <v>0</v>
      </c>
      <c r="BJ443" s="18" t="s">
        <v>71</v>
      </c>
      <c r="BK443" s="171">
        <f>ROUND(I443*H443,2)</f>
        <v>0</v>
      </c>
      <c r="BL443" s="18" t="s">
        <v>253</v>
      </c>
      <c r="BM443" s="18" t="s">
        <v>648</v>
      </c>
    </row>
    <row r="444" spans="2:65" s="10" customFormat="1" ht="29.85" customHeight="1" x14ac:dyDescent="0.3">
      <c r="B444" s="145"/>
      <c r="D444" s="156" t="s">
        <v>66</v>
      </c>
      <c r="E444" s="157" t="s">
        <v>649</v>
      </c>
      <c r="F444" s="157" t="s">
        <v>650</v>
      </c>
      <c r="I444" s="148"/>
      <c r="J444" s="158">
        <f>BK444</f>
        <v>0</v>
      </c>
      <c r="L444" s="145"/>
      <c r="M444" s="150"/>
      <c r="N444" s="151"/>
      <c r="O444" s="151"/>
      <c r="P444" s="152">
        <f>SUM(P445:P455)</f>
        <v>0</v>
      </c>
      <c r="Q444" s="151"/>
      <c r="R444" s="152">
        <f>SUM(R445:R455)</f>
        <v>0.66890245000000004</v>
      </c>
      <c r="S444" s="151"/>
      <c r="T444" s="153">
        <f>SUM(T445:T455)</f>
        <v>0</v>
      </c>
      <c r="AR444" s="146" t="s">
        <v>74</v>
      </c>
      <c r="AT444" s="154" t="s">
        <v>66</v>
      </c>
      <c r="AU444" s="154" t="s">
        <v>71</v>
      </c>
      <c r="AY444" s="146" t="s">
        <v>126</v>
      </c>
      <c r="BK444" s="155">
        <f>SUM(BK445:BK455)</f>
        <v>0</v>
      </c>
    </row>
    <row r="445" spans="2:65" s="1" customFormat="1" ht="44.25" customHeight="1" x14ac:dyDescent="0.3">
      <c r="B445" s="159"/>
      <c r="C445" s="160" t="s">
        <v>651</v>
      </c>
      <c r="D445" s="160" t="s">
        <v>129</v>
      </c>
      <c r="E445" s="161" t="s">
        <v>652</v>
      </c>
      <c r="F445" s="162" t="s">
        <v>653</v>
      </c>
      <c r="G445" s="163" t="s">
        <v>161</v>
      </c>
      <c r="H445" s="164">
        <v>23.655000000000001</v>
      </c>
      <c r="I445" s="165"/>
      <c r="J445" s="166">
        <f>ROUND(I445*H445,2)</f>
        <v>0</v>
      </c>
      <c r="K445" s="162" t="s">
        <v>133</v>
      </c>
      <c r="L445" s="35"/>
      <c r="M445" s="167" t="s">
        <v>3</v>
      </c>
      <c r="N445" s="168" t="s">
        <v>38</v>
      </c>
      <c r="O445" s="36"/>
      <c r="P445" s="169">
        <f>O445*H445</f>
        <v>0</v>
      </c>
      <c r="Q445" s="169">
        <v>2.7289999999999998E-2</v>
      </c>
      <c r="R445" s="169">
        <f>Q445*H445</f>
        <v>0.64554495000000001</v>
      </c>
      <c r="S445" s="169">
        <v>0</v>
      </c>
      <c r="T445" s="170">
        <f>S445*H445</f>
        <v>0</v>
      </c>
      <c r="AR445" s="18" t="s">
        <v>253</v>
      </c>
      <c r="AT445" s="18" t="s">
        <v>129</v>
      </c>
      <c r="AU445" s="18" t="s">
        <v>74</v>
      </c>
      <c r="AY445" s="18" t="s">
        <v>126</v>
      </c>
      <c r="BE445" s="171">
        <f>IF(N445="základní",J445,0)</f>
        <v>0</v>
      </c>
      <c r="BF445" s="171">
        <f>IF(N445="snížená",J445,0)</f>
        <v>0</v>
      </c>
      <c r="BG445" s="171">
        <f>IF(N445="zákl. přenesená",J445,0)</f>
        <v>0</v>
      </c>
      <c r="BH445" s="171">
        <f>IF(N445="sníž. přenesená",J445,0)</f>
        <v>0</v>
      </c>
      <c r="BI445" s="171">
        <f>IF(N445="nulová",J445,0)</f>
        <v>0</v>
      </c>
      <c r="BJ445" s="18" t="s">
        <v>71</v>
      </c>
      <c r="BK445" s="171">
        <f>ROUND(I445*H445,2)</f>
        <v>0</v>
      </c>
      <c r="BL445" s="18" t="s">
        <v>253</v>
      </c>
      <c r="BM445" s="18" t="s">
        <v>654</v>
      </c>
    </row>
    <row r="446" spans="2:65" s="11" customFormat="1" x14ac:dyDescent="0.3">
      <c r="B446" s="172"/>
      <c r="D446" s="173" t="s">
        <v>136</v>
      </c>
      <c r="E446" s="174" t="s">
        <v>3</v>
      </c>
      <c r="F446" s="175" t="s">
        <v>655</v>
      </c>
      <c r="H446" s="176">
        <v>23.655000000000001</v>
      </c>
      <c r="I446" s="177"/>
      <c r="L446" s="172"/>
      <c r="M446" s="178"/>
      <c r="N446" s="179"/>
      <c r="O446" s="179"/>
      <c r="P446" s="179"/>
      <c r="Q446" s="179"/>
      <c r="R446" s="179"/>
      <c r="S446" s="179"/>
      <c r="T446" s="180"/>
      <c r="AT446" s="174" t="s">
        <v>136</v>
      </c>
      <c r="AU446" s="174" t="s">
        <v>74</v>
      </c>
      <c r="AV446" s="11" t="s">
        <v>74</v>
      </c>
      <c r="AW446" s="11" t="s">
        <v>31</v>
      </c>
      <c r="AX446" s="11" t="s">
        <v>71</v>
      </c>
      <c r="AY446" s="174" t="s">
        <v>126</v>
      </c>
    </row>
    <row r="447" spans="2:65" s="12" customFormat="1" x14ac:dyDescent="0.3">
      <c r="B447" s="181"/>
      <c r="D447" s="190" t="s">
        <v>136</v>
      </c>
      <c r="E447" s="210" t="s">
        <v>3</v>
      </c>
      <c r="F447" s="211" t="s">
        <v>656</v>
      </c>
      <c r="H447" s="212" t="s">
        <v>3</v>
      </c>
      <c r="I447" s="185"/>
      <c r="L447" s="181"/>
      <c r="M447" s="186"/>
      <c r="N447" s="187"/>
      <c r="O447" s="187"/>
      <c r="P447" s="187"/>
      <c r="Q447" s="187"/>
      <c r="R447" s="187"/>
      <c r="S447" s="187"/>
      <c r="T447" s="188"/>
      <c r="AT447" s="184" t="s">
        <v>136</v>
      </c>
      <c r="AU447" s="184" t="s">
        <v>74</v>
      </c>
      <c r="AV447" s="12" t="s">
        <v>71</v>
      </c>
      <c r="AW447" s="12" t="s">
        <v>31</v>
      </c>
      <c r="AX447" s="12" t="s">
        <v>67</v>
      </c>
      <c r="AY447" s="184" t="s">
        <v>126</v>
      </c>
    </row>
    <row r="448" spans="2:65" s="1" customFormat="1" ht="31.5" customHeight="1" x14ac:dyDescent="0.3">
      <c r="B448" s="159"/>
      <c r="C448" s="160" t="s">
        <v>657</v>
      </c>
      <c r="D448" s="160" t="s">
        <v>129</v>
      </c>
      <c r="E448" s="161" t="s">
        <v>658</v>
      </c>
      <c r="F448" s="162" t="s">
        <v>659</v>
      </c>
      <c r="G448" s="163" t="s">
        <v>153</v>
      </c>
      <c r="H448" s="164">
        <v>4.1500000000000004</v>
      </c>
      <c r="I448" s="165"/>
      <c r="J448" s="166">
        <f>ROUND(I448*H448,2)</f>
        <v>0</v>
      </c>
      <c r="K448" s="162" t="s">
        <v>133</v>
      </c>
      <c r="L448" s="35"/>
      <c r="M448" s="167" t="s">
        <v>3</v>
      </c>
      <c r="N448" s="168" t="s">
        <v>38</v>
      </c>
      <c r="O448" s="36"/>
      <c r="P448" s="169">
        <f>O448*H448</f>
        <v>0</v>
      </c>
      <c r="Q448" s="169">
        <v>9.1E-4</v>
      </c>
      <c r="R448" s="169">
        <f>Q448*H448</f>
        <v>3.7765000000000003E-3</v>
      </c>
      <c r="S448" s="169">
        <v>0</v>
      </c>
      <c r="T448" s="170">
        <f>S448*H448</f>
        <v>0</v>
      </c>
      <c r="AR448" s="18" t="s">
        <v>253</v>
      </c>
      <c r="AT448" s="18" t="s">
        <v>129</v>
      </c>
      <c r="AU448" s="18" t="s">
        <v>74</v>
      </c>
      <c r="AY448" s="18" t="s">
        <v>126</v>
      </c>
      <c r="BE448" s="171">
        <f>IF(N448="základní",J448,0)</f>
        <v>0</v>
      </c>
      <c r="BF448" s="171">
        <f>IF(N448="snížená",J448,0)</f>
        <v>0</v>
      </c>
      <c r="BG448" s="171">
        <f>IF(N448="zákl. přenesená",J448,0)</f>
        <v>0</v>
      </c>
      <c r="BH448" s="171">
        <f>IF(N448="sníž. přenesená",J448,0)</f>
        <v>0</v>
      </c>
      <c r="BI448" s="171">
        <f>IF(N448="nulová",J448,0)</f>
        <v>0</v>
      </c>
      <c r="BJ448" s="18" t="s">
        <v>71</v>
      </c>
      <c r="BK448" s="171">
        <f>ROUND(I448*H448,2)</f>
        <v>0</v>
      </c>
      <c r="BL448" s="18" t="s">
        <v>253</v>
      </c>
      <c r="BM448" s="18" t="s">
        <v>660</v>
      </c>
    </row>
    <row r="449" spans="2:65" s="1" customFormat="1" ht="31.5" customHeight="1" x14ac:dyDescent="0.3">
      <c r="B449" s="159"/>
      <c r="C449" s="160" t="s">
        <v>661</v>
      </c>
      <c r="D449" s="160" t="s">
        <v>129</v>
      </c>
      <c r="E449" s="161" t="s">
        <v>662</v>
      </c>
      <c r="F449" s="162" t="s">
        <v>663</v>
      </c>
      <c r="G449" s="163" t="s">
        <v>161</v>
      </c>
      <c r="H449" s="164">
        <v>23.655000000000001</v>
      </c>
      <c r="I449" s="165"/>
      <c r="J449" s="166">
        <f>ROUND(I449*H449,2)</f>
        <v>0</v>
      </c>
      <c r="K449" s="162" t="s">
        <v>133</v>
      </c>
      <c r="L449" s="35"/>
      <c r="M449" s="167" t="s">
        <v>3</v>
      </c>
      <c r="N449" s="168" t="s">
        <v>38</v>
      </c>
      <c r="O449" s="36"/>
      <c r="P449" s="169">
        <f>O449*H449</f>
        <v>0</v>
      </c>
      <c r="Q449" s="169">
        <v>2.0000000000000001E-4</v>
      </c>
      <c r="R449" s="169">
        <f>Q449*H449</f>
        <v>4.7310000000000008E-3</v>
      </c>
      <c r="S449" s="169">
        <v>0</v>
      </c>
      <c r="T449" s="170">
        <f>S449*H449</f>
        <v>0</v>
      </c>
      <c r="AR449" s="18" t="s">
        <v>253</v>
      </c>
      <c r="AT449" s="18" t="s">
        <v>129</v>
      </c>
      <c r="AU449" s="18" t="s">
        <v>74</v>
      </c>
      <c r="AY449" s="18" t="s">
        <v>126</v>
      </c>
      <c r="BE449" s="171">
        <f>IF(N449="základní",J449,0)</f>
        <v>0</v>
      </c>
      <c r="BF449" s="171">
        <f>IF(N449="snížená",J449,0)</f>
        <v>0</v>
      </c>
      <c r="BG449" s="171">
        <f>IF(N449="zákl. přenesená",J449,0)</f>
        <v>0</v>
      </c>
      <c r="BH449" s="171">
        <f>IF(N449="sníž. přenesená",J449,0)</f>
        <v>0</v>
      </c>
      <c r="BI449" s="171">
        <f>IF(N449="nulová",J449,0)</f>
        <v>0</v>
      </c>
      <c r="BJ449" s="18" t="s">
        <v>71</v>
      </c>
      <c r="BK449" s="171">
        <f>ROUND(I449*H449,2)</f>
        <v>0</v>
      </c>
      <c r="BL449" s="18" t="s">
        <v>253</v>
      </c>
      <c r="BM449" s="18" t="s">
        <v>664</v>
      </c>
    </row>
    <row r="450" spans="2:65" s="1" customFormat="1" ht="22.5" customHeight="1" x14ac:dyDescent="0.3">
      <c r="B450" s="159"/>
      <c r="C450" s="160" t="s">
        <v>665</v>
      </c>
      <c r="D450" s="160" t="s">
        <v>129</v>
      </c>
      <c r="E450" s="161" t="s">
        <v>666</v>
      </c>
      <c r="F450" s="162" t="s">
        <v>667</v>
      </c>
      <c r="G450" s="163" t="s">
        <v>161</v>
      </c>
      <c r="H450" s="164">
        <v>0.54</v>
      </c>
      <c r="I450" s="165"/>
      <c r="J450" s="166">
        <f>ROUND(I450*H450,2)</f>
        <v>0</v>
      </c>
      <c r="K450" s="162" t="s">
        <v>133</v>
      </c>
      <c r="L450" s="35"/>
      <c r="M450" s="167" t="s">
        <v>3</v>
      </c>
      <c r="N450" s="168" t="s">
        <v>38</v>
      </c>
      <c r="O450" s="36"/>
      <c r="P450" s="169">
        <f>O450*H450</f>
        <v>0</v>
      </c>
      <c r="Q450" s="169">
        <v>0</v>
      </c>
      <c r="R450" s="169">
        <f>Q450*H450</f>
        <v>0</v>
      </c>
      <c r="S450" s="169">
        <v>0</v>
      </c>
      <c r="T450" s="170">
        <f>S450*H450</f>
        <v>0</v>
      </c>
      <c r="AR450" s="18" t="s">
        <v>253</v>
      </c>
      <c r="AT450" s="18" t="s">
        <v>129</v>
      </c>
      <c r="AU450" s="18" t="s">
        <v>74</v>
      </c>
      <c r="AY450" s="18" t="s">
        <v>126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18" t="s">
        <v>71</v>
      </c>
      <c r="BK450" s="171">
        <f>ROUND(I450*H450,2)</f>
        <v>0</v>
      </c>
      <c r="BL450" s="18" t="s">
        <v>253</v>
      </c>
      <c r="BM450" s="18" t="s">
        <v>668</v>
      </c>
    </row>
    <row r="451" spans="2:65" s="11" customFormat="1" x14ac:dyDescent="0.3">
      <c r="B451" s="172"/>
      <c r="D451" s="173" t="s">
        <v>136</v>
      </c>
      <c r="E451" s="174" t="s">
        <v>3</v>
      </c>
      <c r="F451" s="175" t="s">
        <v>669</v>
      </c>
      <c r="H451" s="176">
        <v>0.54</v>
      </c>
      <c r="I451" s="177"/>
      <c r="L451" s="172"/>
      <c r="M451" s="178"/>
      <c r="N451" s="179"/>
      <c r="O451" s="179"/>
      <c r="P451" s="179"/>
      <c r="Q451" s="179"/>
      <c r="R451" s="179"/>
      <c r="S451" s="179"/>
      <c r="T451" s="180"/>
      <c r="AT451" s="174" t="s">
        <v>136</v>
      </c>
      <c r="AU451" s="174" t="s">
        <v>74</v>
      </c>
      <c r="AV451" s="11" t="s">
        <v>74</v>
      </c>
      <c r="AW451" s="11" t="s">
        <v>31</v>
      </c>
      <c r="AX451" s="11" t="s">
        <v>71</v>
      </c>
      <c r="AY451" s="174" t="s">
        <v>126</v>
      </c>
    </row>
    <row r="452" spans="2:65" s="12" customFormat="1" x14ac:dyDescent="0.3">
      <c r="B452" s="181"/>
      <c r="D452" s="190" t="s">
        <v>136</v>
      </c>
      <c r="E452" s="210" t="s">
        <v>3</v>
      </c>
      <c r="F452" s="211" t="s">
        <v>670</v>
      </c>
      <c r="H452" s="212" t="s">
        <v>3</v>
      </c>
      <c r="I452" s="185"/>
      <c r="L452" s="181"/>
      <c r="M452" s="186"/>
      <c r="N452" s="187"/>
      <c r="O452" s="187"/>
      <c r="P452" s="187"/>
      <c r="Q452" s="187"/>
      <c r="R452" s="187"/>
      <c r="S452" s="187"/>
      <c r="T452" s="188"/>
      <c r="AT452" s="184" t="s">
        <v>136</v>
      </c>
      <c r="AU452" s="184" t="s">
        <v>74</v>
      </c>
      <c r="AV452" s="12" t="s">
        <v>71</v>
      </c>
      <c r="AW452" s="12" t="s">
        <v>31</v>
      </c>
      <c r="AX452" s="12" t="s">
        <v>67</v>
      </c>
      <c r="AY452" s="184" t="s">
        <v>126</v>
      </c>
    </row>
    <row r="453" spans="2:65" s="1" customFormat="1" ht="31.5" customHeight="1" x14ac:dyDescent="0.3">
      <c r="B453" s="159"/>
      <c r="C453" s="216" t="s">
        <v>671</v>
      </c>
      <c r="D453" s="216" t="s">
        <v>514</v>
      </c>
      <c r="E453" s="217" t="s">
        <v>672</v>
      </c>
      <c r="F453" s="218" t="s">
        <v>673</v>
      </c>
      <c r="G453" s="219" t="s">
        <v>132</v>
      </c>
      <c r="H453" s="220">
        <v>2.7E-2</v>
      </c>
      <c r="I453" s="221"/>
      <c r="J453" s="222">
        <f>ROUND(I453*H453,2)</f>
        <v>0</v>
      </c>
      <c r="K453" s="218" t="s">
        <v>133</v>
      </c>
      <c r="L453" s="223"/>
      <c r="M453" s="224" t="s">
        <v>3</v>
      </c>
      <c r="N453" s="225" t="s">
        <v>38</v>
      </c>
      <c r="O453" s="36"/>
      <c r="P453" s="169">
        <f>O453*H453</f>
        <v>0</v>
      </c>
      <c r="Q453" s="169">
        <v>0.55000000000000004</v>
      </c>
      <c r="R453" s="169">
        <f>Q453*H453</f>
        <v>1.485E-2</v>
      </c>
      <c r="S453" s="169">
        <v>0</v>
      </c>
      <c r="T453" s="170">
        <f>S453*H453</f>
        <v>0</v>
      </c>
      <c r="AR453" s="18" t="s">
        <v>351</v>
      </c>
      <c r="AT453" s="18" t="s">
        <v>514</v>
      </c>
      <c r="AU453" s="18" t="s">
        <v>74</v>
      </c>
      <c r="AY453" s="18" t="s">
        <v>126</v>
      </c>
      <c r="BE453" s="171">
        <f>IF(N453="základní",J453,0)</f>
        <v>0</v>
      </c>
      <c r="BF453" s="171">
        <f>IF(N453="snížená",J453,0)</f>
        <v>0</v>
      </c>
      <c r="BG453" s="171">
        <f>IF(N453="zákl. přenesená",J453,0)</f>
        <v>0</v>
      </c>
      <c r="BH453" s="171">
        <f>IF(N453="sníž. přenesená",J453,0)</f>
        <v>0</v>
      </c>
      <c r="BI453" s="171">
        <f>IF(N453="nulová",J453,0)</f>
        <v>0</v>
      </c>
      <c r="BJ453" s="18" t="s">
        <v>71</v>
      </c>
      <c r="BK453" s="171">
        <f>ROUND(I453*H453,2)</f>
        <v>0</v>
      </c>
      <c r="BL453" s="18" t="s">
        <v>253</v>
      </c>
      <c r="BM453" s="18" t="s">
        <v>674</v>
      </c>
    </row>
    <row r="454" spans="2:65" s="11" customFormat="1" x14ac:dyDescent="0.3">
      <c r="B454" s="172"/>
      <c r="D454" s="190" t="s">
        <v>136</v>
      </c>
      <c r="E454" s="213" t="s">
        <v>3</v>
      </c>
      <c r="F454" s="214" t="s">
        <v>675</v>
      </c>
      <c r="H454" s="215">
        <v>2.7E-2</v>
      </c>
      <c r="I454" s="177"/>
      <c r="L454" s="172"/>
      <c r="M454" s="178"/>
      <c r="N454" s="179"/>
      <c r="O454" s="179"/>
      <c r="P454" s="179"/>
      <c r="Q454" s="179"/>
      <c r="R454" s="179"/>
      <c r="S454" s="179"/>
      <c r="T454" s="180"/>
      <c r="AT454" s="174" t="s">
        <v>136</v>
      </c>
      <c r="AU454" s="174" t="s">
        <v>74</v>
      </c>
      <c r="AV454" s="11" t="s">
        <v>74</v>
      </c>
      <c r="AW454" s="11" t="s">
        <v>31</v>
      </c>
      <c r="AX454" s="11" t="s">
        <v>71</v>
      </c>
      <c r="AY454" s="174" t="s">
        <v>126</v>
      </c>
    </row>
    <row r="455" spans="2:65" s="1" customFormat="1" ht="31.5" customHeight="1" x14ac:dyDescent="0.3">
      <c r="B455" s="159"/>
      <c r="C455" s="160" t="s">
        <v>676</v>
      </c>
      <c r="D455" s="160" t="s">
        <v>129</v>
      </c>
      <c r="E455" s="161" t="s">
        <v>677</v>
      </c>
      <c r="F455" s="162" t="s">
        <v>678</v>
      </c>
      <c r="G455" s="163" t="s">
        <v>532</v>
      </c>
      <c r="H455" s="226"/>
      <c r="I455" s="165"/>
      <c r="J455" s="166">
        <f>ROUND(I455*H455,2)</f>
        <v>0</v>
      </c>
      <c r="K455" s="162" t="s">
        <v>133</v>
      </c>
      <c r="L455" s="35"/>
      <c r="M455" s="167" t="s">
        <v>3</v>
      </c>
      <c r="N455" s="168" t="s">
        <v>38</v>
      </c>
      <c r="O455" s="36"/>
      <c r="P455" s="169">
        <f>O455*H455</f>
        <v>0</v>
      </c>
      <c r="Q455" s="169">
        <v>0</v>
      </c>
      <c r="R455" s="169">
        <f>Q455*H455</f>
        <v>0</v>
      </c>
      <c r="S455" s="169">
        <v>0</v>
      </c>
      <c r="T455" s="170">
        <f>S455*H455</f>
        <v>0</v>
      </c>
      <c r="AR455" s="18" t="s">
        <v>253</v>
      </c>
      <c r="AT455" s="18" t="s">
        <v>129</v>
      </c>
      <c r="AU455" s="18" t="s">
        <v>74</v>
      </c>
      <c r="AY455" s="18" t="s">
        <v>126</v>
      </c>
      <c r="BE455" s="171">
        <f>IF(N455="základní",J455,0)</f>
        <v>0</v>
      </c>
      <c r="BF455" s="171">
        <f>IF(N455="snížená",J455,0)</f>
        <v>0</v>
      </c>
      <c r="BG455" s="171">
        <f>IF(N455="zákl. přenesená",J455,0)</f>
        <v>0</v>
      </c>
      <c r="BH455" s="171">
        <f>IF(N455="sníž. přenesená",J455,0)</f>
        <v>0</v>
      </c>
      <c r="BI455" s="171">
        <f>IF(N455="nulová",J455,0)</f>
        <v>0</v>
      </c>
      <c r="BJ455" s="18" t="s">
        <v>71</v>
      </c>
      <c r="BK455" s="171">
        <f>ROUND(I455*H455,2)</f>
        <v>0</v>
      </c>
      <c r="BL455" s="18" t="s">
        <v>253</v>
      </c>
      <c r="BM455" s="18" t="s">
        <v>679</v>
      </c>
    </row>
    <row r="456" spans="2:65" s="10" customFormat="1" ht="29.85" customHeight="1" x14ac:dyDescent="0.3">
      <c r="B456" s="145"/>
      <c r="D456" s="156" t="s">
        <v>66</v>
      </c>
      <c r="E456" s="157" t="s">
        <v>680</v>
      </c>
      <c r="F456" s="157" t="s">
        <v>681</v>
      </c>
      <c r="I456" s="148"/>
      <c r="J456" s="158">
        <f>BK456</f>
        <v>0</v>
      </c>
      <c r="L456" s="145"/>
      <c r="M456" s="150"/>
      <c r="N456" s="151"/>
      <c r="O456" s="151"/>
      <c r="P456" s="152">
        <f>SUM(P457:P493)</f>
        <v>0</v>
      </c>
      <c r="Q456" s="151"/>
      <c r="R456" s="152">
        <f>SUM(R457:R493)</f>
        <v>4.4999999999999999E-4</v>
      </c>
      <c r="S456" s="151"/>
      <c r="T456" s="153">
        <f>SUM(T457:T493)</f>
        <v>4.9741014000000003</v>
      </c>
      <c r="AR456" s="146" t="s">
        <v>74</v>
      </c>
      <c r="AT456" s="154" t="s">
        <v>66</v>
      </c>
      <c r="AU456" s="154" t="s">
        <v>71</v>
      </c>
      <c r="AY456" s="146" t="s">
        <v>126</v>
      </c>
      <c r="BK456" s="155">
        <f>SUM(BK457:BK493)</f>
        <v>0</v>
      </c>
    </row>
    <row r="457" spans="2:65" s="1" customFormat="1" ht="22.5" customHeight="1" x14ac:dyDescent="0.3">
      <c r="B457" s="159"/>
      <c r="C457" s="160" t="s">
        <v>682</v>
      </c>
      <c r="D457" s="160" t="s">
        <v>129</v>
      </c>
      <c r="E457" s="161" t="s">
        <v>683</v>
      </c>
      <c r="F457" s="162" t="s">
        <v>684</v>
      </c>
      <c r="G457" s="163" t="s">
        <v>161</v>
      </c>
      <c r="H457" s="164">
        <v>150.876</v>
      </c>
      <c r="I457" s="165"/>
      <c r="J457" s="166">
        <f>ROUND(I457*H457,2)</f>
        <v>0</v>
      </c>
      <c r="K457" s="162" t="s">
        <v>133</v>
      </c>
      <c r="L457" s="35"/>
      <c r="M457" s="167" t="s">
        <v>3</v>
      </c>
      <c r="N457" s="168" t="s">
        <v>38</v>
      </c>
      <c r="O457" s="36"/>
      <c r="P457" s="169">
        <f>O457*H457</f>
        <v>0</v>
      </c>
      <c r="Q457" s="169">
        <v>0</v>
      </c>
      <c r="R457" s="169">
        <f>Q457*H457</f>
        <v>0</v>
      </c>
      <c r="S457" s="169">
        <v>2.4649999999999998E-2</v>
      </c>
      <c r="T457" s="170">
        <f>S457*H457</f>
        <v>3.7190933999999998</v>
      </c>
      <c r="AR457" s="18" t="s">
        <v>253</v>
      </c>
      <c r="AT457" s="18" t="s">
        <v>129</v>
      </c>
      <c r="AU457" s="18" t="s">
        <v>74</v>
      </c>
      <c r="AY457" s="18" t="s">
        <v>126</v>
      </c>
      <c r="BE457" s="171">
        <f>IF(N457="základní",J457,0)</f>
        <v>0</v>
      </c>
      <c r="BF457" s="171">
        <f>IF(N457="snížená",J457,0)</f>
        <v>0</v>
      </c>
      <c r="BG457" s="171">
        <f>IF(N457="zákl. přenesená",J457,0)</f>
        <v>0</v>
      </c>
      <c r="BH457" s="171">
        <f>IF(N457="sníž. přenesená",J457,0)</f>
        <v>0</v>
      </c>
      <c r="BI457" s="171">
        <f>IF(N457="nulová",J457,0)</f>
        <v>0</v>
      </c>
      <c r="BJ457" s="18" t="s">
        <v>71</v>
      </c>
      <c r="BK457" s="171">
        <f>ROUND(I457*H457,2)</f>
        <v>0</v>
      </c>
      <c r="BL457" s="18" t="s">
        <v>253</v>
      </c>
      <c r="BM457" s="18" t="s">
        <v>685</v>
      </c>
    </row>
    <row r="458" spans="2:65" s="11" customFormat="1" x14ac:dyDescent="0.3">
      <c r="B458" s="172"/>
      <c r="D458" s="173" t="s">
        <v>136</v>
      </c>
      <c r="E458" s="174" t="s">
        <v>3</v>
      </c>
      <c r="F458" s="175" t="s">
        <v>686</v>
      </c>
      <c r="H458" s="176">
        <v>178.17599999999999</v>
      </c>
      <c r="I458" s="177"/>
      <c r="L458" s="172"/>
      <c r="M458" s="178"/>
      <c r="N458" s="179"/>
      <c r="O458" s="179"/>
      <c r="P458" s="179"/>
      <c r="Q458" s="179"/>
      <c r="R458" s="179"/>
      <c r="S458" s="179"/>
      <c r="T458" s="180"/>
      <c r="AT458" s="174" t="s">
        <v>136</v>
      </c>
      <c r="AU458" s="174" t="s">
        <v>74</v>
      </c>
      <c r="AV458" s="11" t="s">
        <v>74</v>
      </c>
      <c r="AW458" s="11" t="s">
        <v>31</v>
      </c>
      <c r="AX458" s="11" t="s">
        <v>67</v>
      </c>
      <c r="AY458" s="174" t="s">
        <v>126</v>
      </c>
    </row>
    <row r="459" spans="2:65" s="12" customFormat="1" x14ac:dyDescent="0.3">
      <c r="B459" s="181"/>
      <c r="D459" s="173" t="s">
        <v>136</v>
      </c>
      <c r="E459" s="182" t="s">
        <v>3</v>
      </c>
      <c r="F459" s="183" t="s">
        <v>687</v>
      </c>
      <c r="H459" s="184" t="s">
        <v>3</v>
      </c>
      <c r="I459" s="185"/>
      <c r="L459" s="181"/>
      <c r="M459" s="186"/>
      <c r="N459" s="187"/>
      <c r="O459" s="187"/>
      <c r="P459" s="187"/>
      <c r="Q459" s="187"/>
      <c r="R459" s="187"/>
      <c r="S459" s="187"/>
      <c r="T459" s="188"/>
      <c r="AT459" s="184" t="s">
        <v>136</v>
      </c>
      <c r="AU459" s="184" t="s">
        <v>74</v>
      </c>
      <c r="AV459" s="12" t="s">
        <v>71</v>
      </c>
      <c r="AW459" s="12" t="s">
        <v>31</v>
      </c>
      <c r="AX459" s="12" t="s">
        <v>67</v>
      </c>
      <c r="AY459" s="184" t="s">
        <v>126</v>
      </c>
    </row>
    <row r="460" spans="2:65" s="11" customFormat="1" x14ac:dyDescent="0.3">
      <c r="B460" s="172"/>
      <c r="D460" s="173" t="s">
        <v>136</v>
      </c>
      <c r="E460" s="174" t="s">
        <v>3</v>
      </c>
      <c r="F460" s="175" t="s">
        <v>688</v>
      </c>
      <c r="H460" s="176">
        <v>-27.3</v>
      </c>
      <c r="I460" s="177"/>
      <c r="L460" s="172"/>
      <c r="M460" s="178"/>
      <c r="N460" s="179"/>
      <c r="O460" s="179"/>
      <c r="P460" s="179"/>
      <c r="Q460" s="179"/>
      <c r="R460" s="179"/>
      <c r="S460" s="179"/>
      <c r="T460" s="180"/>
      <c r="AT460" s="174" t="s">
        <v>136</v>
      </c>
      <c r="AU460" s="174" t="s">
        <v>74</v>
      </c>
      <c r="AV460" s="11" t="s">
        <v>74</v>
      </c>
      <c r="AW460" s="11" t="s">
        <v>31</v>
      </c>
      <c r="AX460" s="11" t="s">
        <v>67</v>
      </c>
      <c r="AY460" s="174" t="s">
        <v>126</v>
      </c>
    </row>
    <row r="461" spans="2:65" s="12" customFormat="1" x14ac:dyDescent="0.3">
      <c r="B461" s="181"/>
      <c r="D461" s="173" t="s">
        <v>136</v>
      </c>
      <c r="E461" s="182" t="s">
        <v>3</v>
      </c>
      <c r="F461" s="183" t="s">
        <v>689</v>
      </c>
      <c r="H461" s="184" t="s">
        <v>3</v>
      </c>
      <c r="I461" s="185"/>
      <c r="L461" s="181"/>
      <c r="M461" s="186"/>
      <c r="N461" s="187"/>
      <c r="O461" s="187"/>
      <c r="P461" s="187"/>
      <c r="Q461" s="187"/>
      <c r="R461" s="187"/>
      <c r="S461" s="187"/>
      <c r="T461" s="188"/>
      <c r="AT461" s="184" t="s">
        <v>136</v>
      </c>
      <c r="AU461" s="184" t="s">
        <v>74</v>
      </c>
      <c r="AV461" s="12" t="s">
        <v>71</v>
      </c>
      <c r="AW461" s="12" t="s">
        <v>31</v>
      </c>
      <c r="AX461" s="12" t="s">
        <v>67</v>
      </c>
      <c r="AY461" s="184" t="s">
        <v>126</v>
      </c>
    </row>
    <row r="462" spans="2:65" s="13" customFormat="1" x14ac:dyDescent="0.3">
      <c r="B462" s="189"/>
      <c r="D462" s="190" t="s">
        <v>136</v>
      </c>
      <c r="E462" s="191" t="s">
        <v>3</v>
      </c>
      <c r="F462" s="192" t="s">
        <v>139</v>
      </c>
      <c r="H462" s="193">
        <v>150.876</v>
      </c>
      <c r="I462" s="194"/>
      <c r="L462" s="189"/>
      <c r="M462" s="195"/>
      <c r="N462" s="196"/>
      <c r="O462" s="196"/>
      <c r="P462" s="196"/>
      <c r="Q462" s="196"/>
      <c r="R462" s="196"/>
      <c r="S462" s="196"/>
      <c r="T462" s="197"/>
      <c r="AT462" s="198" t="s">
        <v>136</v>
      </c>
      <c r="AU462" s="198" t="s">
        <v>74</v>
      </c>
      <c r="AV462" s="13" t="s">
        <v>134</v>
      </c>
      <c r="AW462" s="13" t="s">
        <v>31</v>
      </c>
      <c r="AX462" s="13" t="s">
        <v>71</v>
      </c>
      <c r="AY462" s="198" t="s">
        <v>126</v>
      </c>
    </row>
    <row r="463" spans="2:65" s="1" customFormat="1" ht="22.5" customHeight="1" x14ac:dyDescent="0.3">
      <c r="B463" s="159"/>
      <c r="C463" s="160" t="s">
        <v>690</v>
      </c>
      <c r="D463" s="160" t="s">
        <v>129</v>
      </c>
      <c r="E463" s="161" t="s">
        <v>691</v>
      </c>
      <c r="F463" s="162" t="s">
        <v>692</v>
      </c>
      <c r="G463" s="163" t="s">
        <v>161</v>
      </c>
      <c r="H463" s="164">
        <v>150.876</v>
      </c>
      <c r="I463" s="165"/>
      <c r="J463" s="166">
        <f>ROUND(I463*H463,2)</f>
        <v>0</v>
      </c>
      <c r="K463" s="162" t="s">
        <v>133</v>
      </c>
      <c r="L463" s="35"/>
      <c r="M463" s="167" t="s">
        <v>3</v>
      </c>
      <c r="N463" s="168" t="s">
        <v>38</v>
      </c>
      <c r="O463" s="36"/>
      <c r="P463" s="169">
        <f>O463*H463</f>
        <v>0</v>
      </c>
      <c r="Q463" s="169">
        <v>0</v>
      </c>
      <c r="R463" s="169">
        <f>Q463*H463</f>
        <v>0</v>
      </c>
      <c r="S463" s="169">
        <v>8.0000000000000002E-3</v>
      </c>
      <c r="T463" s="170">
        <f>S463*H463</f>
        <v>1.2070080000000001</v>
      </c>
      <c r="AR463" s="18" t="s">
        <v>253</v>
      </c>
      <c r="AT463" s="18" t="s">
        <v>129</v>
      </c>
      <c r="AU463" s="18" t="s">
        <v>74</v>
      </c>
      <c r="AY463" s="18" t="s">
        <v>126</v>
      </c>
      <c r="BE463" s="171">
        <f>IF(N463="základní",J463,0)</f>
        <v>0</v>
      </c>
      <c r="BF463" s="171">
        <f>IF(N463="snížená",J463,0)</f>
        <v>0</v>
      </c>
      <c r="BG463" s="171">
        <f>IF(N463="zákl. přenesená",J463,0)</f>
        <v>0</v>
      </c>
      <c r="BH463" s="171">
        <f>IF(N463="sníž. přenesená",J463,0)</f>
        <v>0</v>
      </c>
      <c r="BI463" s="171">
        <f>IF(N463="nulová",J463,0)</f>
        <v>0</v>
      </c>
      <c r="BJ463" s="18" t="s">
        <v>71</v>
      </c>
      <c r="BK463" s="171">
        <f>ROUND(I463*H463,2)</f>
        <v>0</v>
      </c>
      <c r="BL463" s="18" t="s">
        <v>253</v>
      </c>
      <c r="BM463" s="18" t="s">
        <v>693</v>
      </c>
    </row>
    <row r="464" spans="2:65" s="1" customFormat="1" ht="31.5" customHeight="1" x14ac:dyDescent="0.3">
      <c r="B464" s="159"/>
      <c r="C464" s="160" t="s">
        <v>694</v>
      </c>
      <c r="D464" s="160" t="s">
        <v>129</v>
      </c>
      <c r="E464" s="161" t="s">
        <v>695</v>
      </c>
      <c r="F464" s="162" t="s">
        <v>696</v>
      </c>
      <c r="G464" s="163" t="s">
        <v>161</v>
      </c>
      <c r="H464" s="164">
        <v>53</v>
      </c>
      <c r="I464" s="165"/>
      <c r="J464" s="166">
        <f>ROUND(I464*H464,2)</f>
        <v>0</v>
      </c>
      <c r="K464" s="162" t="s">
        <v>133</v>
      </c>
      <c r="L464" s="35"/>
      <c r="M464" s="167" t="s">
        <v>3</v>
      </c>
      <c r="N464" s="168" t="s">
        <v>38</v>
      </c>
      <c r="O464" s="36"/>
      <c r="P464" s="169">
        <f>O464*H464</f>
        <v>0</v>
      </c>
      <c r="Q464" s="169">
        <v>0</v>
      </c>
      <c r="R464" s="169">
        <f>Q464*H464</f>
        <v>0</v>
      </c>
      <c r="S464" s="169">
        <v>0</v>
      </c>
      <c r="T464" s="170">
        <f>S464*H464</f>
        <v>0</v>
      </c>
      <c r="AR464" s="18" t="s">
        <v>253</v>
      </c>
      <c r="AT464" s="18" t="s">
        <v>129</v>
      </c>
      <c r="AU464" s="18" t="s">
        <v>74</v>
      </c>
      <c r="AY464" s="18" t="s">
        <v>126</v>
      </c>
      <c r="BE464" s="171">
        <f>IF(N464="základní",J464,0)</f>
        <v>0</v>
      </c>
      <c r="BF464" s="171">
        <f>IF(N464="snížená",J464,0)</f>
        <v>0</v>
      </c>
      <c r="BG464" s="171">
        <f>IF(N464="zákl. přenesená",J464,0)</f>
        <v>0</v>
      </c>
      <c r="BH464" s="171">
        <f>IF(N464="sníž. přenesená",J464,0)</f>
        <v>0</v>
      </c>
      <c r="BI464" s="171">
        <f>IF(N464="nulová",J464,0)</f>
        <v>0</v>
      </c>
      <c r="BJ464" s="18" t="s">
        <v>71</v>
      </c>
      <c r="BK464" s="171">
        <f>ROUND(I464*H464,2)</f>
        <v>0</v>
      </c>
      <c r="BL464" s="18" t="s">
        <v>253</v>
      </c>
      <c r="BM464" s="18" t="s">
        <v>697</v>
      </c>
    </row>
    <row r="465" spans="2:65" s="11" customFormat="1" x14ac:dyDescent="0.3">
      <c r="B465" s="172"/>
      <c r="D465" s="173" t="s">
        <v>136</v>
      </c>
      <c r="E465" s="174" t="s">
        <v>3</v>
      </c>
      <c r="F465" s="175" t="s">
        <v>698</v>
      </c>
      <c r="H465" s="176">
        <v>53</v>
      </c>
      <c r="I465" s="177"/>
      <c r="L465" s="172"/>
      <c r="M465" s="178"/>
      <c r="N465" s="179"/>
      <c r="O465" s="179"/>
      <c r="P465" s="179"/>
      <c r="Q465" s="179"/>
      <c r="R465" s="179"/>
      <c r="S465" s="179"/>
      <c r="T465" s="180"/>
      <c r="AT465" s="174" t="s">
        <v>136</v>
      </c>
      <c r="AU465" s="174" t="s">
        <v>74</v>
      </c>
      <c r="AV465" s="11" t="s">
        <v>74</v>
      </c>
      <c r="AW465" s="11" t="s">
        <v>31</v>
      </c>
      <c r="AX465" s="11" t="s">
        <v>67</v>
      </c>
      <c r="AY465" s="174" t="s">
        <v>126</v>
      </c>
    </row>
    <row r="466" spans="2:65" s="12" customFormat="1" x14ac:dyDescent="0.3">
      <c r="B466" s="181"/>
      <c r="D466" s="173" t="s">
        <v>136</v>
      </c>
      <c r="E466" s="182" t="s">
        <v>3</v>
      </c>
      <c r="F466" s="183" t="s">
        <v>699</v>
      </c>
      <c r="H466" s="184" t="s">
        <v>3</v>
      </c>
      <c r="I466" s="185"/>
      <c r="L466" s="181"/>
      <c r="M466" s="186"/>
      <c r="N466" s="187"/>
      <c r="O466" s="187"/>
      <c r="P466" s="187"/>
      <c r="Q466" s="187"/>
      <c r="R466" s="187"/>
      <c r="S466" s="187"/>
      <c r="T466" s="188"/>
      <c r="AT466" s="184" t="s">
        <v>136</v>
      </c>
      <c r="AU466" s="184" t="s">
        <v>74</v>
      </c>
      <c r="AV466" s="12" t="s">
        <v>71</v>
      </c>
      <c r="AW466" s="12" t="s">
        <v>31</v>
      </c>
      <c r="AX466" s="12" t="s">
        <v>67</v>
      </c>
      <c r="AY466" s="184" t="s">
        <v>126</v>
      </c>
    </row>
    <row r="467" spans="2:65" s="12" customFormat="1" x14ac:dyDescent="0.3">
      <c r="B467" s="181"/>
      <c r="D467" s="173" t="s">
        <v>136</v>
      </c>
      <c r="E467" s="182" t="s">
        <v>3</v>
      </c>
      <c r="F467" s="183" t="s">
        <v>700</v>
      </c>
      <c r="H467" s="184" t="s">
        <v>3</v>
      </c>
      <c r="I467" s="185"/>
      <c r="L467" s="181"/>
      <c r="M467" s="186"/>
      <c r="N467" s="187"/>
      <c r="O467" s="187"/>
      <c r="P467" s="187"/>
      <c r="Q467" s="187"/>
      <c r="R467" s="187"/>
      <c r="S467" s="187"/>
      <c r="T467" s="188"/>
      <c r="AT467" s="184" t="s">
        <v>136</v>
      </c>
      <c r="AU467" s="184" t="s">
        <v>74</v>
      </c>
      <c r="AV467" s="12" t="s">
        <v>71</v>
      </c>
      <c r="AW467" s="12" t="s">
        <v>31</v>
      </c>
      <c r="AX467" s="12" t="s">
        <v>67</v>
      </c>
      <c r="AY467" s="184" t="s">
        <v>126</v>
      </c>
    </row>
    <row r="468" spans="2:65" s="11" customFormat="1" x14ac:dyDescent="0.3">
      <c r="B468" s="172"/>
      <c r="D468" s="173" t="s">
        <v>136</v>
      </c>
      <c r="E468" s="174" t="s">
        <v>3</v>
      </c>
      <c r="F468" s="175" t="s">
        <v>3</v>
      </c>
      <c r="H468" s="176">
        <v>0</v>
      </c>
      <c r="I468" s="177"/>
      <c r="L468" s="172"/>
      <c r="M468" s="178"/>
      <c r="N468" s="179"/>
      <c r="O468" s="179"/>
      <c r="P468" s="179"/>
      <c r="Q468" s="179"/>
      <c r="R468" s="179"/>
      <c r="S468" s="179"/>
      <c r="T468" s="180"/>
      <c r="AT468" s="174" t="s">
        <v>136</v>
      </c>
      <c r="AU468" s="174" t="s">
        <v>74</v>
      </c>
      <c r="AV468" s="11" t="s">
        <v>74</v>
      </c>
      <c r="AW468" s="11" t="s">
        <v>31</v>
      </c>
      <c r="AX468" s="11" t="s">
        <v>67</v>
      </c>
      <c r="AY468" s="174" t="s">
        <v>126</v>
      </c>
    </row>
    <row r="469" spans="2:65" s="13" customFormat="1" x14ac:dyDescent="0.3">
      <c r="B469" s="189"/>
      <c r="D469" s="190" t="s">
        <v>136</v>
      </c>
      <c r="E469" s="191" t="s">
        <v>3</v>
      </c>
      <c r="F469" s="192" t="s">
        <v>139</v>
      </c>
      <c r="H469" s="193">
        <v>53</v>
      </c>
      <c r="I469" s="194"/>
      <c r="L469" s="189"/>
      <c r="M469" s="195"/>
      <c r="N469" s="196"/>
      <c r="O469" s="196"/>
      <c r="P469" s="196"/>
      <c r="Q469" s="196"/>
      <c r="R469" s="196"/>
      <c r="S469" s="196"/>
      <c r="T469" s="197"/>
      <c r="AT469" s="198" t="s">
        <v>136</v>
      </c>
      <c r="AU469" s="198" t="s">
        <v>74</v>
      </c>
      <c r="AV469" s="13" t="s">
        <v>134</v>
      </c>
      <c r="AW469" s="13" t="s">
        <v>31</v>
      </c>
      <c r="AX469" s="13" t="s">
        <v>71</v>
      </c>
      <c r="AY469" s="198" t="s">
        <v>126</v>
      </c>
    </row>
    <row r="470" spans="2:65" s="1" customFormat="1" ht="31.5" customHeight="1" x14ac:dyDescent="0.3">
      <c r="B470" s="159"/>
      <c r="C470" s="216" t="s">
        <v>701</v>
      </c>
      <c r="D470" s="216" t="s">
        <v>514</v>
      </c>
      <c r="E470" s="217" t="s">
        <v>702</v>
      </c>
      <c r="F470" s="218" t="s">
        <v>703</v>
      </c>
      <c r="G470" s="219" t="s">
        <v>161</v>
      </c>
      <c r="H470" s="220">
        <v>53</v>
      </c>
      <c r="I470" s="221"/>
      <c r="J470" s="222">
        <f>ROUND(I470*H470,2)</f>
        <v>0</v>
      </c>
      <c r="K470" s="218" t="s">
        <v>3</v>
      </c>
      <c r="L470" s="223"/>
      <c r="M470" s="224" t="s">
        <v>3</v>
      </c>
      <c r="N470" s="225" t="s">
        <v>38</v>
      </c>
      <c r="O470" s="36"/>
      <c r="P470" s="169">
        <f>O470*H470</f>
        <v>0</v>
      </c>
      <c r="Q470" s="169">
        <v>0</v>
      </c>
      <c r="R470" s="169">
        <f>Q470*H470</f>
        <v>0</v>
      </c>
      <c r="S470" s="169">
        <v>0</v>
      </c>
      <c r="T470" s="170">
        <f>S470*H470</f>
        <v>0</v>
      </c>
      <c r="AR470" s="18" t="s">
        <v>351</v>
      </c>
      <c r="AT470" s="18" t="s">
        <v>514</v>
      </c>
      <c r="AU470" s="18" t="s">
        <v>74</v>
      </c>
      <c r="AY470" s="18" t="s">
        <v>126</v>
      </c>
      <c r="BE470" s="171">
        <f>IF(N470="základní",J470,0)</f>
        <v>0</v>
      </c>
      <c r="BF470" s="171">
        <f>IF(N470="snížená",J470,0)</f>
        <v>0</v>
      </c>
      <c r="BG470" s="171">
        <f>IF(N470="zákl. přenesená",J470,0)</f>
        <v>0</v>
      </c>
      <c r="BH470" s="171">
        <f>IF(N470="sníž. přenesená",J470,0)</f>
        <v>0</v>
      </c>
      <c r="BI470" s="171">
        <f>IF(N470="nulová",J470,0)</f>
        <v>0</v>
      </c>
      <c r="BJ470" s="18" t="s">
        <v>71</v>
      </c>
      <c r="BK470" s="171">
        <f>ROUND(I470*H470,2)</f>
        <v>0</v>
      </c>
      <c r="BL470" s="18" t="s">
        <v>253</v>
      </c>
      <c r="BM470" s="18" t="s">
        <v>704</v>
      </c>
    </row>
    <row r="471" spans="2:65" s="1" customFormat="1" ht="22.5" customHeight="1" x14ac:dyDescent="0.3">
      <c r="B471" s="159"/>
      <c r="C471" s="160" t="s">
        <v>705</v>
      </c>
      <c r="D471" s="160" t="s">
        <v>129</v>
      </c>
      <c r="E471" s="161" t="s">
        <v>706</v>
      </c>
      <c r="F471" s="162" t="s">
        <v>707</v>
      </c>
      <c r="G471" s="163" t="s">
        <v>161</v>
      </c>
      <c r="H471" s="164">
        <v>8.99</v>
      </c>
      <c r="I471" s="165"/>
      <c r="J471" s="166">
        <f>ROUND(I471*H471,2)</f>
        <v>0</v>
      </c>
      <c r="K471" s="162" t="s">
        <v>133</v>
      </c>
      <c r="L471" s="35"/>
      <c r="M471" s="167" t="s">
        <v>3</v>
      </c>
      <c r="N471" s="168" t="s">
        <v>38</v>
      </c>
      <c r="O471" s="36"/>
      <c r="P471" s="169">
        <f>O471*H471</f>
        <v>0</v>
      </c>
      <c r="Q471" s="169">
        <v>0</v>
      </c>
      <c r="R471" s="169">
        <f>Q471*H471</f>
        <v>0</v>
      </c>
      <c r="S471" s="169">
        <v>0</v>
      </c>
      <c r="T471" s="170">
        <f>S471*H471</f>
        <v>0</v>
      </c>
      <c r="AR471" s="18" t="s">
        <v>253</v>
      </c>
      <c r="AT471" s="18" t="s">
        <v>129</v>
      </c>
      <c r="AU471" s="18" t="s">
        <v>74</v>
      </c>
      <c r="AY471" s="18" t="s">
        <v>126</v>
      </c>
      <c r="BE471" s="171">
        <f>IF(N471="základní",J471,0)</f>
        <v>0</v>
      </c>
      <c r="BF471" s="171">
        <f>IF(N471="snížená",J471,0)</f>
        <v>0</v>
      </c>
      <c r="BG471" s="171">
        <f>IF(N471="zákl. přenesená",J471,0)</f>
        <v>0</v>
      </c>
      <c r="BH471" s="171">
        <f>IF(N471="sníž. přenesená",J471,0)</f>
        <v>0</v>
      </c>
      <c r="BI471" s="171">
        <f>IF(N471="nulová",J471,0)</f>
        <v>0</v>
      </c>
      <c r="BJ471" s="18" t="s">
        <v>71</v>
      </c>
      <c r="BK471" s="171">
        <f>ROUND(I471*H471,2)</f>
        <v>0</v>
      </c>
      <c r="BL471" s="18" t="s">
        <v>253</v>
      </c>
      <c r="BM471" s="18" t="s">
        <v>708</v>
      </c>
    </row>
    <row r="472" spans="2:65" s="11" customFormat="1" x14ac:dyDescent="0.3">
      <c r="B472" s="172"/>
      <c r="D472" s="173" t="s">
        <v>136</v>
      </c>
      <c r="E472" s="174" t="s">
        <v>3</v>
      </c>
      <c r="F472" s="175" t="s">
        <v>709</v>
      </c>
      <c r="H472" s="176">
        <v>8.99</v>
      </c>
      <c r="I472" s="177"/>
      <c r="L472" s="172"/>
      <c r="M472" s="178"/>
      <c r="N472" s="179"/>
      <c r="O472" s="179"/>
      <c r="P472" s="179"/>
      <c r="Q472" s="179"/>
      <c r="R472" s="179"/>
      <c r="S472" s="179"/>
      <c r="T472" s="180"/>
      <c r="AT472" s="174" t="s">
        <v>136</v>
      </c>
      <c r="AU472" s="174" t="s">
        <v>74</v>
      </c>
      <c r="AV472" s="11" t="s">
        <v>74</v>
      </c>
      <c r="AW472" s="11" t="s">
        <v>31</v>
      </c>
      <c r="AX472" s="11" t="s">
        <v>67</v>
      </c>
      <c r="AY472" s="174" t="s">
        <v>126</v>
      </c>
    </row>
    <row r="473" spans="2:65" s="13" customFormat="1" x14ac:dyDescent="0.3">
      <c r="B473" s="189"/>
      <c r="D473" s="190" t="s">
        <v>136</v>
      </c>
      <c r="E473" s="191" t="s">
        <v>3</v>
      </c>
      <c r="F473" s="192" t="s">
        <v>139</v>
      </c>
      <c r="H473" s="193">
        <v>8.99</v>
      </c>
      <c r="I473" s="194"/>
      <c r="L473" s="189"/>
      <c r="M473" s="195"/>
      <c r="N473" s="196"/>
      <c r="O473" s="196"/>
      <c r="P473" s="196"/>
      <c r="Q473" s="196"/>
      <c r="R473" s="196"/>
      <c r="S473" s="196"/>
      <c r="T473" s="197"/>
      <c r="AT473" s="198" t="s">
        <v>136</v>
      </c>
      <c r="AU473" s="198" t="s">
        <v>74</v>
      </c>
      <c r="AV473" s="13" t="s">
        <v>134</v>
      </c>
      <c r="AW473" s="13" t="s">
        <v>31</v>
      </c>
      <c r="AX473" s="13" t="s">
        <v>71</v>
      </c>
      <c r="AY473" s="198" t="s">
        <v>126</v>
      </c>
    </row>
    <row r="474" spans="2:65" s="1" customFormat="1" ht="22.5" customHeight="1" x14ac:dyDescent="0.3">
      <c r="B474" s="159"/>
      <c r="C474" s="216" t="s">
        <v>710</v>
      </c>
      <c r="D474" s="216" t="s">
        <v>514</v>
      </c>
      <c r="E474" s="217" t="s">
        <v>711</v>
      </c>
      <c r="F474" s="218" t="s">
        <v>712</v>
      </c>
      <c r="G474" s="219" t="s">
        <v>550</v>
      </c>
      <c r="H474" s="220">
        <v>2</v>
      </c>
      <c r="I474" s="221"/>
      <c r="J474" s="222">
        <f>ROUND(I474*H474,2)</f>
        <v>0</v>
      </c>
      <c r="K474" s="218" t="s">
        <v>3</v>
      </c>
      <c r="L474" s="223"/>
      <c r="M474" s="224" t="s">
        <v>3</v>
      </c>
      <c r="N474" s="225" t="s">
        <v>38</v>
      </c>
      <c r="O474" s="36"/>
      <c r="P474" s="169">
        <f>O474*H474</f>
        <v>0</v>
      </c>
      <c r="Q474" s="169">
        <v>0</v>
      </c>
      <c r="R474" s="169">
        <f>Q474*H474</f>
        <v>0</v>
      </c>
      <c r="S474" s="169">
        <v>0</v>
      </c>
      <c r="T474" s="170">
        <f>S474*H474</f>
        <v>0</v>
      </c>
      <c r="AR474" s="18" t="s">
        <v>351</v>
      </c>
      <c r="AT474" s="18" t="s">
        <v>514</v>
      </c>
      <c r="AU474" s="18" t="s">
        <v>74</v>
      </c>
      <c r="AY474" s="18" t="s">
        <v>126</v>
      </c>
      <c r="BE474" s="171">
        <f>IF(N474="základní",J474,0)</f>
        <v>0</v>
      </c>
      <c r="BF474" s="171">
        <f>IF(N474="snížená",J474,0)</f>
        <v>0</v>
      </c>
      <c r="BG474" s="171">
        <f>IF(N474="zákl. přenesená",J474,0)</f>
        <v>0</v>
      </c>
      <c r="BH474" s="171">
        <f>IF(N474="sníž. přenesená",J474,0)</f>
        <v>0</v>
      </c>
      <c r="BI474" s="171">
        <f>IF(N474="nulová",J474,0)</f>
        <v>0</v>
      </c>
      <c r="BJ474" s="18" t="s">
        <v>71</v>
      </c>
      <c r="BK474" s="171">
        <f>ROUND(I474*H474,2)</f>
        <v>0</v>
      </c>
      <c r="BL474" s="18" t="s">
        <v>253</v>
      </c>
      <c r="BM474" s="18" t="s">
        <v>713</v>
      </c>
    </row>
    <row r="475" spans="2:65" s="1" customFormat="1" ht="31.5" customHeight="1" x14ac:dyDescent="0.3">
      <c r="B475" s="159"/>
      <c r="C475" s="160" t="s">
        <v>714</v>
      </c>
      <c r="D475" s="160" t="s">
        <v>129</v>
      </c>
      <c r="E475" s="161" t="s">
        <v>715</v>
      </c>
      <c r="F475" s="162" t="s">
        <v>716</v>
      </c>
      <c r="G475" s="163" t="s">
        <v>175</v>
      </c>
      <c r="H475" s="164">
        <v>1</v>
      </c>
      <c r="I475" s="165"/>
      <c r="J475" s="166">
        <f>ROUND(I475*H475,2)</f>
        <v>0</v>
      </c>
      <c r="K475" s="162" t="s">
        <v>133</v>
      </c>
      <c r="L475" s="35"/>
      <c r="M475" s="167" t="s">
        <v>3</v>
      </c>
      <c r="N475" s="168" t="s">
        <v>38</v>
      </c>
      <c r="O475" s="36"/>
      <c r="P475" s="169">
        <f>O475*H475</f>
        <v>0</v>
      </c>
      <c r="Q475" s="169">
        <v>0</v>
      </c>
      <c r="R475" s="169">
        <f>Q475*H475</f>
        <v>0</v>
      </c>
      <c r="S475" s="169">
        <v>0</v>
      </c>
      <c r="T475" s="170">
        <f>S475*H475</f>
        <v>0</v>
      </c>
      <c r="AR475" s="18" t="s">
        <v>253</v>
      </c>
      <c r="AT475" s="18" t="s">
        <v>129</v>
      </c>
      <c r="AU475" s="18" t="s">
        <v>74</v>
      </c>
      <c r="AY475" s="18" t="s">
        <v>126</v>
      </c>
      <c r="BE475" s="171">
        <f>IF(N475="základní",J475,0)</f>
        <v>0</v>
      </c>
      <c r="BF475" s="171">
        <f>IF(N475="snížená",J475,0)</f>
        <v>0</v>
      </c>
      <c r="BG475" s="171">
        <f>IF(N475="zákl. přenesená",J475,0)</f>
        <v>0</v>
      </c>
      <c r="BH475" s="171">
        <f>IF(N475="sníž. přenesená",J475,0)</f>
        <v>0</v>
      </c>
      <c r="BI475" s="171">
        <f>IF(N475="nulová",J475,0)</f>
        <v>0</v>
      </c>
      <c r="BJ475" s="18" t="s">
        <v>71</v>
      </c>
      <c r="BK475" s="171">
        <f>ROUND(I475*H475,2)</f>
        <v>0</v>
      </c>
      <c r="BL475" s="18" t="s">
        <v>253</v>
      </c>
      <c r="BM475" s="18" t="s">
        <v>717</v>
      </c>
    </row>
    <row r="476" spans="2:65" s="11" customFormat="1" x14ac:dyDescent="0.3">
      <c r="B476" s="172"/>
      <c r="D476" s="173" t="s">
        <v>136</v>
      </c>
      <c r="E476" s="174" t="s">
        <v>3</v>
      </c>
      <c r="F476" s="175" t="s">
        <v>71</v>
      </c>
      <c r="H476" s="176">
        <v>1</v>
      </c>
      <c r="I476" s="177"/>
      <c r="L476" s="172"/>
      <c r="M476" s="178"/>
      <c r="N476" s="179"/>
      <c r="O476" s="179"/>
      <c r="P476" s="179"/>
      <c r="Q476" s="179"/>
      <c r="R476" s="179"/>
      <c r="S476" s="179"/>
      <c r="T476" s="180"/>
      <c r="AT476" s="174" t="s">
        <v>136</v>
      </c>
      <c r="AU476" s="174" t="s">
        <v>74</v>
      </c>
      <c r="AV476" s="11" t="s">
        <v>74</v>
      </c>
      <c r="AW476" s="11" t="s">
        <v>31</v>
      </c>
      <c r="AX476" s="11" t="s">
        <v>71</v>
      </c>
      <c r="AY476" s="174" t="s">
        <v>126</v>
      </c>
    </row>
    <row r="477" spans="2:65" s="12" customFormat="1" x14ac:dyDescent="0.3">
      <c r="B477" s="181"/>
      <c r="D477" s="190" t="s">
        <v>136</v>
      </c>
      <c r="E477" s="210" t="s">
        <v>3</v>
      </c>
      <c r="F477" s="211" t="s">
        <v>718</v>
      </c>
      <c r="H477" s="212" t="s">
        <v>3</v>
      </c>
      <c r="I477" s="185"/>
      <c r="L477" s="181"/>
      <c r="M477" s="186"/>
      <c r="N477" s="187"/>
      <c r="O477" s="187"/>
      <c r="P477" s="187"/>
      <c r="Q477" s="187"/>
      <c r="R477" s="187"/>
      <c r="S477" s="187"/>
      <c r="T477" s="188"/>
      <c r="AT477" s="184" t="s">
        <v>136</v>
      </c>
      <c r="AU477" s="184" t="s">
        <v>74</v>
      </c>
      <c r="AV477" s="12" t="s">
        <v>71</v>
      </c>
      <c r="AW477" s="12" t="s">
        <v>31</v>
      </c>
      <c r="AX477" s="12" t="s">
        <v>67</v>
      </c>
      <c r="AY477" s="184" t="s">
        <v>126</v>
      </c>
    </row>
    <row r="478" spans="2:65" s="1" customFormat="1" ht="31.5" customHeight="1" x14ac:dyDescent="0.3">
      <c r="B478" s="159"/>
      <c r="C478" s="160" t="s">
        <v>719</v>
      </c>
      <c r="D478" s="160" t="s">
        <v>129</v>
      </c>
      <c r="E478" s="161" t="s">
        <v>720</v>
      </c>
      <c r="F478" s="162" t="s">
        <v>721</v>
      </c>
      <c r="G478" s="163" t="s">
        <v>175</v>
      </c>
      <c r="H478" s="164">
        <v>1</v>
      </c>
      <c r="I478" s="165"/>
      <c r="J478" s="166">
        <f>ROUND(I478*H478,2)</f>
        <v>0</v>
      </c>
      <c r="K478" s="162" t="s">
        <v>133</v>
      </c>
      <c r="L478" s="35"/>
      <c r="M478" s="167" t="s">
        <v>3</v>
      </c>
      <c r="N478" s="168" t="s">
        <v>38</v>
      </c>
      <c r="O478" s="36"/>
      <c r="P478" s="169">
        <f>O478*H478</f>
        <v>0</v>
      </c>
      <c r="Q478" s="169">
        <v>4.4999999999999999E-4</v>
      </c>
      <c r="R478" s="169">
        <f>Q478*H478</f>
        <v>4.4999999999999999E-4</v>
      </c>
      <c r="S478" s="169">
        <v>0</v>
      </c>
      <c r="T478" s="170">
        <f>S478*H478</f>
        <v>0</v>
      </c>
      <c r="AR478" s="18" t="s">
        <v>253</v>
      </c>
      <c r="AT478" s="18" t="s">
        <v>129</v>
      </c>
      <c r="AU478" s="18" t="s">
        <v>74</v>
      </c>
      <c r="AY478" s="18" t="s">
        <v>126</v>
      </c>
      <c r="BE478" s="171">
        <f>IF(N478="základní",J478,0)</f>
        <v>0</v>
      </c>
      <c r="BF478" s="171">
        <f>IF(N478="snížená",J478,0)</f>
        <v>0</v>
      </c>
      <c r="BG478" s="171">
        <f>IF(N478="zákl. přenesená",J478,0)</f>
        <v>0</v>
      </c>
      <c r="BH478" s="171">
        <f>IF(N478="sníž. přenesená",J478,0)</f>
        <v>0</v>
      </c>
      <c r="BI478" s="171">
        <f>IF(N478="nulová",J478,0)</f>
        <v>0</v>
      </c>
      <c r="BJ478" s="18" t="s">
        <v>71</v>
      </c>
      <c r="BK478" s="171">
        <f>ROUND(I478*H478,2)</f>
        <v>0</v>
      </c>
      <c r="BL478" s="18" t="s">
        <v>253</v>
      </c>
      <c r="BM478" s="18" t="s">
        <v>722</v>
      </c>
    </row>
    <row r="479" spans="2:65" s="11" customFormat="1" x14ac:dyDescent="0.3">
      <c r="B479" s="172"/>
      <c r="D479" s="173" t="s">
        <v>136</v>
      </c>
      <c r="E479" s="174" t="s">
        <v>3</v>
      </c>
      <c r="F479" s="175" t="s">
        <v>71</v>
      </c>
      <c r="H479" s="176">
        <v>1</v>
      </c>
      <c r="I479" s="177"/>
      <c r="L479" s="172"/>
      <c r="M479" s="178"/>
      <c r="N479" s="179"/>
      <c r="O479" s="179"/>
      <c r="P479" s="179"/>
      <c r="Q479" s="179"/>
      <c r="R479" s="179"/>
      <c r="S479" s="179"/>
      <c r="T479" s="180"/>
      <c r="AT479" s="174" t="s">
        <v>136</v>
      </c>
      <c r="AU479" s="174" t="s">
        <v>74</v>
      </c>
      <c r="AV479" s="11" t="s">
        <v>74</v>
      </c>
      <c r="AW479" s="11" t="s">
        <v>31</v>
      </c>
      <c r="AX479" s="11" t="s">
        <v>71</v>
      </c>
      <c r="AY479" s="174" t="s">
        <v>126</v>
      </c>
    </row>
    <row r="480" spans="2:65" s="12" customFormat="1" x14ac:dyDescent="0.3">
      <c r="B480" s="181"/>
      <c r="D480" s="190" t="s">
        <v>136</v>
      </c>
      <c r="E480" s="210" t="s">
        <v>3</v>
      </c>
      <c r="F480" s="211" t="s">
        <v>723</v>
      </c>
      <c r="H480" s="212" t="s">
        <v>3</v>
      </c>
      <c r="I480" s="185"/>
      <c r="L480" s="181"/>
      <c r="M480" s="186"/>
      <c r="N480" s="187"/>
      <c r="O480" s="187"/>
      <c r="P480" s="187"/>
      <c r="Q480" s="187"/>
      <c r="R480" s="187"/>
      <c r="S480" s="187"/>
      <c r="T480" s="188"/>
      <c r="AT480" s="184" t="s">
        <v>136</v>
      </c>
      <c r="AU480" s="184" t="s">
        <v>74</v>
      </c>
      <c r="AV480" s="12" t="s">
        <v>71</v>
      </c>
      <c r="AW480" s="12" t="s">
        <v>31</v>
      </c>
      <c r="AX480" s="12" t="s">
        <v>67</v>
      </c>
      <c r="AY480" s="184" t="s">
        <v>126</v>
      </c>
    </row>
    <row r="481" spans="2:65" s="1" customFormat="1" ht="31.5" customHeight="1" x14ac:dyDescent="0.3">
      <c r="B481" s="159"/>
      <c r="C481" s="216" t="s">
        <v>724</v>
      </c>
      <c r="D481" s="216" t="s">
        <v>514</v>
      </c>
      <c r="E481" s="217" t="s">
        <v>725</v>
      </c>
      <c r="F481" s="218" t="s">
        <v>726</v>
      </c>
      <c r="G481" s="219" t="s">
        <v>550</v>
      </c>
      <c r="H481" s="220">
        <v>1</v>
      </c>
      <c r="I481" s="221"/>
      <c r="J481" s="222">
        <f>ROUND(I481*H481,2)</f>
        <v>0</v>
      </c>
      <c r="K481" s="218" t="s">
        <v>3</v>
      </c>
      <c r="L481" s="223"/>
      <c r="M481" s="224" t="s">
        <v>3</v>
      </c>
      <c r="N481" s="225" t="s">
        <v>38</v>
      </c>
      <c r="O481" s="36"/>
      <c r="P481" s="169">
        <f>O481*H481</f>
        <v>0</v>
      </c>
      <c r="Q481" s="169">
        <v>0</v>
      </c>
      <c r="R481" s="169">
        <f>Q481*H481</f>
        <v>0</v>
      </c>
      <c r="S481" s="169">
        <v>0</v>
      </c>
      <c r="T481" s="170">
        <f>S481*H481</f>
        <v>0</v>
      </c>
      <c r="AR481" s="18" t="s">
        <v>351</v>
      </c>
      <c r="AT481" s="18" t="s">
        <v>514</v>
      </c>
      <c r="AU481" s="18" t="s">
        <v>74</v>
      </c>
      <c r="AY481" s="18" t="s">
        <v>126</v>
      </c>
      <c r="BE481" s="171">
        <f>IF(N481="základní",J481,0)</f>
        <v>0</v>
      </c>
      <c r="BF481" s="171">
        <f>IF(N481="snížená",J481,0)</f>
        <v>0</v>
      </c>
      <c r="BG481" s="171">
        <f>IF(N481="zákl. přenesená",J481,0)</f>
        <v>0</v>
      </c>
      <c r="BH481" s="171">
        <f>IF(N481="sníž. přenesená",J481,0)</f>
        <v>0</v>
      </c>
      <c r="BI481" s="171">
        <f>IF(N481="nulová",J481,0)</f>
        <v>0</v>
      </c>
      <c r="BJ481" s="18" t="s">
        <v>71</v>
      </c>
      <c r="BK481" s="171">
        <f>ROUND(I481*H481,2)</f>
        <v>0</v>
      </c>
      <c r="BL481" s="18" t="s">
        <v>253</v>
      </c>
      <c r="BM481" s="18" t="s">
        <v>727</v>
      </c>
    </row>
    <row r="482" spans="2:65" s="1" customFormat="1" ht="31.5" customHeight="1" x14ac:dyDescent="0.3">
      <c r="B482" s="159"/>
      <c r="C482" s="160" t="s">
        <v>728</v>
      </c>
      <c r="D482" s="160" t="s">
        <v>129</v>
      </c>
      <c r="E482" s="161" t="s">
        <v>729</v>
      </c>
      <c r="F482" s="162" t="s">
        <v>730</v>
      </c>
      <c r="G482" s="163" t="s">
        <v>175</v>
      </c>
      <c r="H482" s="164">
        <v>2</v>
      </c>
      <c r="I482" s="165"/>
      <c r="J482" s="166">
        <f>ROUND(I482*H482,2)</f>
        <v>0</v>
      </c>
      <c r="K482" s="162" t="s">
        <v>133</v>
      </c>
      <c r="L482" s="35"/>
      <c r="M482" s="167" t="s">
        <v>3</v>
      </c>
      <c r="N482" s="168" t="s">
        <v>38</v>
      </c>
      <c r="O482" s="36"/>
      <c r="P482" s="169">
        <f>O482*H482</f>
        <v>0</v>
      </c>
      <c r="Q482" s="169">
        <v>0</v>
      </c>
      <c r="R482" s="169">
        <f>Q482*H482</f>
        <v>0</v>
      </c>
      <c r="S482" s="169">
        <v>2.4E-2</v>
      </c>
      <c r="T482" s="170">
        <f>S482*H482</f>
        <v>4.8000000000000001E-2</v>
      </c>
      <c r="AR482" s="18" t="s">
        <v>253</v>
      </c>
      <c r="AT482" s="18" t="s">
        <v>129</v>
      </c>
      <c r="AU482" s="18" t="s">
        <v>74</v>
      </c>
      <c r="AY482" s="18" t="s">
        <v>126</v>
      </c>
      <c r="BE482" s="171">
        <f>IF(N482="základní",J482,0)</f>
        <v>0</v>
      </c>
      <c r="BF482" s="171">
        <f>IF(N482="snížená",J482,0)</f>
        <v>0</v>
      </c>
      <c r="BG482" s="171">
        <f>IF(N482="zákl. přenesená",J482,0)</f>
        <v>0</v>
      </c>
      <c r="BH482" s="171">
        <f>IF(N482="sníž. přenesená",J482,0)</f>
        <v>0</v>
      </c>
      <c r="BI482" s="171">
        <f>IF(N482="nulová",J482,0)</f>
        <v>0</v>
      </c>
      <c r="BJ482" s="18" t="s">
        <v>71</v>
      </c>
      <c r="BK482" s="171">
        <f>ROUND(I482*H482,2)</f>
        <v>0</v>
      </c>
      <c r="BL482" s="18" t="s">
        <v>253</v>
      </c>
      <c r="BM482" s="18" t="s">
        <v>731</v>
      </c>
    </row>
    <row r="483" spans="2:65" s="11" customFormat="1" x14ac:dyDescent="0.3">
      <c r="B483" s="172"/>
      <c r="D483" s="173" t="s">
        <v>136</v>
      </c>
      <c r="E483" s="174" t="s">
        <v>3</v>
      </c>
      <c r="F483" s="175" t="s">
        <v>74</v>
      </c>
      <c r="H483" s="176">
        <v>2</v>
      </c>
      <c r="I483" s="177"/>
      <c r="L483" s="172"/>
      <c r="M483" s="178"/>
      <c r="N483" s="179"/>
      <c r="O483" s="179"/>
      <c r="P483" s="179"/>
      <c r="Q483" s="179"/>
      <c r="R483" s="179"/>
      <c r="S483" s="179"/>
      <c r="T483" s="180"/>
      <c r="AT483" s="174" t="s">
        <v>136</v>
      </c>
      <c r="AU483" s="174" t="s">
        <v>74</v>
      </c>
      <c r="AV483" s="11" t="s">
        <v>74</v>
      </c>
      <c r="AW483" s="11" t="s">
        <v>31</v>
      </c>
      <c r="AX483" s="11" t="s">
        <v>71</v>
      </c>
      <c r="AY483" s="174" t="s">
        <v>126</v>
      </c>
    </row>
    <row r="484" spans="2:65" s="12" customFormat="1" x14ac:dyDescent="0.3">
      <c r="B484" s="181"/>
      <c r="D484" s="190" t="s">
        <v>136</v>
      </c>
      <c r="E484" s="210" t="s">
        <v>3</v>
      </c>
      <c r="F484" s="211" t="s">
        <v>732</v>
      </c>
      <c r="H484" s="212" t="s">
        <v>3</v>
      </c>
      <c r="I484" s="185"/>
      <c r="L484" s="181"/>
      <c r="M484" s="186"/>
      <c r="N484" s="187"/>
      <c r="O484" s="187"/>
      <c r="P484" s="187"/>
      <c r="Q484" s="187"/>
      <c r="R484" s="187"/>
      <c r="S484" s="187"/>
      <c r="T484" s="188"/>
      <c r="AT484" s="184" t="s">
        <v>136</v>
      </c>
      <c r="AU484" s="184" t="s">
        <v>74</v>
      </c>
      <c r="AV484" s="12" t="s">
        <v>71</v>
      </c>
      <c r="AW484" s="12" t="s">
        <v>31</v>
      </c>
      <c r="AX484" s="12" t="s">
        <v>67</v>
      </c>
      <c r="AY484" s="184" t="s">
        <v>126</v>
      </c>
    </row>
    <row r="485" spans="2:65" s="1" customFormat="1" ht="31.5" customHeight="1" x14ac:dyDescent="0.3">
      <c r="B485" s="159"/>
      <c r="C485" s="160" t="s">
        <v>733</v>
      </c>
      <c r="D485" s="160" t="s">
        <v>129</v>
      </c>
      <c r="E485" s="161" t="s">
        <v>734</v>
      </c>
      <c r="F485" s="162" t="s">
        <v>735</v>
      </c>
      <c r="G485" s="163" t="s">
        <v>175</v>
      </c>
      <c r="H485" s="164">
        <v>2</v>
      </c>
      <c r="I485" s="165"/>
      <c r="J485" s="166">
        <f>ROUND(I485*H485,2)</f>
        <v>0</v>
      </c>
      <c r="K485" s="162" t="s">
        <v>3</v>
      </c>
      <c r="L485" s="35"/>
      <c r="M485" s="167" t="s">
        <v>3</v>
      </c>
      <c r="N485" s="168" t="s">
        <v>38</v>
      </c>
      <c r="O485" s="36"/>
      <c r="P485" s="169">
        <f>O485*H485</f>
        <v>0</v>
      </c>
      <c r="Q485" s="169">
        <v>0</v>
      </c>
      <c r="R485" s="169">
        <f>Q485*H485</f>
        <v>0</v>
      </c>
      <c r="S485" s="169">
        <v>0</v>
      </c>
      <c r="T485" s="170">
        <f>S485*H485</f>
        <v>0</v>
      </c>
      <c r="AR485" s="18" t="s">
        <v>253</v>
      </c>
      <c r="AT485" s="18" t="s">
        <v>129</v>
      </c>
      <c r="AU485" s="18" t="s">
        <v>74</v>
      </c>
      <c r="AY485" s="18" t="s">
        <v>126</v>
      </c>
      <c r="BE485" s="171">
        <f>IF(N485="základní",J485,0)</f>
        <v>0</v>
      </c>
      <c r="BF485" s="171">
        <f>IF(N485="snížená",J485,0)</f>
        <v>0</v>
      </c>
      <c r="BG485" s="171">
        <f>IF(N485="zákl. přenesená",J485,0)</f>
        <v>0</v>
      </c>
      <c r="BH485" s="171">
        <f>IF(N485="sníž. přenesená",J485,0)</f>
        <v>0</v>
      </c>
      <c r="BI485" s="171">
        <f>IF(N485="nulová",J485,0)</f>
        <v>0</v>
      </c>
      <c r="BJ485" s="18" t="s">
        <v>71</v>
      </c>
      <c r="BK485" s="171">
        <f>ROUND(I485*H485,2)</f>
        <v>0</v>
      </c>
      <c r="BL485" s="18" t="s">
        <v>253</v>
      </c>
      <c r="BM485" s="18" t="s">
        <v>736</v>
      </c>
    </row>
    <row r="486" spans="2:65" s="1" customFormat="1" ht="31.5" customHeight="1" x14ac:dyDescent="0.3">
      <c r="B486" s="159"/>
      <c r="C486" s="216" t="s">
        <v>737</v>
      </c>
      <c r="D486" s="216" t="s">
        <v>514</v>
      </c>
      <c r="E486" s="217" t="s">
        <v>738</v>
      </c>
      <c r="F486" s="218" t="s">
        <v>739</v>
      </c>
      <c r="G486" s="219" t="s">
        <v>3</v>
      </c>
      <c r="H486" s="220">
        <v>2</v>
      </c>
      <c r="I486" s="221"/>
      <c r="J486" s="222">
        <f>ROUND(I486*H486,2)</f>
        <v>0</v>
      </c>
      <c r="K486" s="218" t="s">
        <v>3</v>
      </c>
      <c r="L486" s="223"/>
      <c r="M486" s="224" t="s">
        <v>3</v>
      </c>
      <c r="N486" s="225" t="s">
        <v>38</v>
      </c>
      <c r="O486" s="36"/>
      <c r="P486" s="169">
        <f>O486*H486</f>
        <v>0</v>
      </c>
      <c r="Q486" s="169">
        <v>0</v>
      </c>
      <c r="R486" s="169">
        <f>Q486*H486</f>
        <v>0</v>
      </c>
      <c r="S486" s="169">
        <v>0</v>
      </c>
      <c r="T486" s="170">
        <f>S486*H486</f>
        <v>0</v>
      </c>
      <c r="AR486" s="18" t="s">
        <v>351</v>
      </c>
      <c r="AT486" s="18" t="s">
        <v>514</v>
      </c>
      <c r="AU486" s="18" t="s">
        <v>74</v>
      </c>
      <c r="AY486" s="18" t="s">
        <v>126</v>
      </c>
      <c r="BE486" s="171">
        <f>IF(N486="základní",J486,0)</f>
        <v>0</v>
      </c>
      <c r="BF486" s="171">
        <f>IF(N486="snížená",J486,0)</f>
        <v>0</v>
      </c>
      <c r="BG486" s="171">
        <f>IF(N486="zákl. přenesená",J486,0)</f>
        <v>0</v>
      </c>
      <c r="BH486" s="171">
        <f>IF(N486="sníž. přenesená",J486,0)</f>
        <v>0</v>
      </c>
      <c r="BI486" s="171">
        <f>IF(N486="nulová",J486,0)</f>
        <v>0</v>
      </c>
      <c r="BJ486" s="18" t="s">
        <v>71</v>
      </c>
      <c r="BK486" s="171">
        <f>ROUND(I486*H486,2)</f>
        <v>0</v>
      </c>
      <c r="BL486" s="18" t="s">
        <v>253</v>
      </c>
      <c r="BM486" s="18" t="s">
        <v>740</v>
      </c>
    </row>
    <row r="487" spans="2:65" s="11" customFormat="1" x14ac:dyDescent="0.3">
      <c r="B487" s="172"/>
      <c r="D487" s="173" t="s">
        <v>136</v>
      </c>
      <c r="E487" s="174" t="s">
        <v>3</v>
      </c>
      <c r="F487" s="175" t="s">
        <v>74</v>
      </c>
      <c r="H487" s="176">
        <v>2</v>
      </c>
      <c r="I487" s="177"/>
      <c r="L487" s="172"/>
      <c r="M487" s="178"/>
      <c r="N487" s="179"/>
      <c r="O487" s="179"/>
      <c r="P487" s="179"/>
      <c r="Q487" s="179"/>
      <c r="R487" s="179"/>
      <c r="S487" s="179"/>
      <c r="T487" s="180"/>
      <c r="AT487" s="174" t="s">
        <v>136</v>
      </c>
      <c r="AU487" s="174" t="s">
        <v>74</v>
      </c>
      <c r="AV487" s="11" t="s">
        <v>74</v>
      </c>
      <c r="AW487" s="11" t="s">
        <v>31</v>
      </c>
      <c r="AX487" s="11" t="s">
        <v>71</v>
      </c>
      <c r="AY487" s="174" t="s">
        <v>126</v>
      </c>
    </row>
    <row r="488" spans="2:65" s="12" customFormat="1" x14ac:dyDescent="0.3">
      <c r="B488" s="181"/>
      <c r="D488" s="190" t="s">
        <v>136</v>
      </c>
      <c r="E488" s="210" t="s">
        <v>3</v>
      </c>
      <c r="F488" s="211" t="s">
        <v>741</v>
      </c>
      <c r="H488" s="212" t="s">
        <v>3</v>
      </c>
      <c r="I488" s="185"/>
      <c r="L488" s="181"/>
      <c r="M488" s="186"/>
      <c r="N488" s="187"/>
      <c r="O488" s="187"/>
      <c r="P488" s="187"/>
      <c r="Q488" s="187"/>
      <c r="R488" s="187"/>
      <c r="S488" s="187"/>
      <c r="T488" s="188"/>
      <c r="AT488" s="184" t="s">
        <v>136</v>
      </c>
      <c r="AU488" s="184" t="s">
        <v>74</v>
      </c>
      <c r="AV488" s="12" t="s">
        <v>71</v>
      </c>
      <c r="AW488" s="12" t="s">
        <v>31</v>
      </c>
      <c r="AX488" s="12" t="s">
        <v>67</v>
      </c>
      <c r="AY488" s="184" t="s">
        <v>126</v>
      </c>
    </row>
    <row r="489" spans="2:65" s="1" customFormat="1" ht="31.5" customHeight="1" x14ac:dyDescent="0.3">
      <c r="B489" s="159"/>
      <c r="C489" s="160" t="s">
        <v>742</v>
      </c>
      <c r="D489" s="160" t="s">
        <v>129</v>
      </c>
      <c r="E489" s="161" t="s">
        <v>743</v>
      </c>
      <c r="F489" s="162" t="s">
        <v>744</v>
      </c>
      <c r="G489" s="163" t="s">
        <v>175</v>
      </c>
      <c r="H489" s="164">
        <v>2</v>
      </c>
      <c r="I489" s="165"/>
      <c r="J489" s="166">
        <f>ROUND(I489*H489,2)</f>
        <v>0</v>
      </c>
      <c r="K489" s="162" t="s">
        <v>133</v>
      </c>
      <c r="L489" s="35"/>
      <c r="M489" s="167" t="s">
        <v>3</v>
      </c>
      <c r="N489" s="168" t="s">
        <v>38</v>
      </c>
      <c r="O489" s="36"/>
      <c r="P489" s="169">
        <f>O489*H489</f>
        <v>0</v>
      </c>
      <c r="Q489" s="169">
        <v>0</v>
      </c>
      <c r="R489" s="169">
        <f>Q489*H489</f>
        <v>0</v>
      </c>
      <c r="S489" s="169">
        <v>0</v>
      </c>
      <c r="T489" s="170">
        <f>S489*H489</f>
        <v>0</v>
      </c>
      <c r="AR489" s="18" t="s">
        <v>253</v>
      </c>
      <c r="AT489" s="18" t="s">
        <v>129</v>
      </c>
      <c r="AU489" s="18" t="s">
        <v>74</v>
      </c>
      <c r="AY489" s="18" t="s">
        <v>126</v>
      </c>
      <c r="BE489" s="171">
        <f>IF(N489="základní",J489,0)</f>
        <v>0</v>
      </c>
      <c r="BF489" s="171">
        <f>IF(N489="snížená",J489,0)</f>
        <v>0</v>
      </c>
      <c r="BG489" s="171">
        <f>IF(N489="zákl. přenesená",J489,0)</f>
        <v>0</v>
      </c>
      <c r="BH489" s="171">
        <f>IF(N489="sníž. přenesená",J489,0)</f>
        <v>0</v>
      </c>
      <c r="BI489" s="171">
        <f>IF(N489="nulová",J489,0)</f>
        <v>0</v>
      </c>
      <c r="BJ489" s="18" t="s">
        <v>71</v>
      </c>
      <c r="BK489" s="171">
        <f>ROUND(I489*H489,2)</f>
        <v>0</v>
      </c>
      <c r="BL489" s="18" t="s">
        <v>253</v>
      </c>
      <c r="BM489" s="18" t="s">
        <v>745</v>
      </c>
    </row>
    <row r="490" spans="2:65" s="11" customFormat="1" x14ac:dyDescent="0.3">
      <c r="B490" s="172"/>
      <c r="D490" s="173" t="s">
        <v>136</v>
      </c>
      <c r="E490" s="174" t="s">
        <v>3</v>
      </c>
      <c r="F490" s="175" t="s">
        <v>74</v>
      </c>
      <c r="H490" s="176">
        <v>2</v>
      </c>
      <c r="I490" s="177"/>
      <c r="L490" s="172"/>
      <c r="M490" s="178"/>
      <c r="N490" s="179"/>
      <c r="O490" s="179"/>
      <c r="P490" s="179"/>
      <c r="Q490" s="179"/>
      <c r="R490" s="179"/>
      <c r="S490" s="179"/>
      <c r="T490" s="180"/>
      <c r="AT490" s="174" t="s">
        <v>136</v>
      </c>
      <c r="AU490" s="174" t="s">
        <v>74</v>
      </c>
      <c r="AV490" s="11" t="s">
        <v>74</v>
      </c>
      <c r="AW490" s="11" t="s">
        <v>31</v>
      </c>
      <c r="AX490" s="11" t="s">
        <v>67</v>
      </c>
      <c r="AY490" s="174" t="s">
        <v>126</v>
      </c>
    </row>
    <row r="491" spans="2:65" s="12" customFormat="1" x14ac:dyDescent="0.3">
      <c r="B491" s="181"/>
      <c r="D491" s="173" t="s">
        <v>136</v>
      </c>
      <c r="E491" s="182" t="s">
        <v>3</v>
      </c>
      <c r="F491" s="183" t="s">
        <v>746</v>
      </c>
      <c r="H491" s="184" t="s">
        <v>3</v>
      </c>
      <c r="I491" s="185"/>
      <c r="L491" s="181"/>
      <c r="M491" s="186"/>
      <c r="N491" s="187"/>
      <c r="O491" s="187"/>
      <c r="P491" s="187"/>
      <c r="Q491" s="187"/>
      <c r="R491" s="187"/>
      <c r="S491" s="187"/>
      <c r="T491" s="188"/>
      <c r="AT491" s="184" t="s">
        <v>136</v>
      </c>
      <c r="AU491" s="184" t="s">
        <v>74</v>
      </c>
      <c r="AV491" s="12" t="s">
        <v>71</v>
      </c>
      <c r="AW491" s="12" t="s">
        <v>31</v>
      </c>
      <c r="AX491" s="12" t="s">
        <v>67</v>
      </c>
      <c r="AY491" s="184" t="s">
        <v>126</v>
      </c>
    </row>
    <row r="492" spans="2:65" s="13" customFormat="1" x14ac:dyDescent="0.3">
      <c r="B492" s="189"/>
      <c r="D492" s="190" t="s">
        <v>136</v>
      </c>
      <c r="E492" s="191" t="s">
        <v>3</v>
      </c>
      <c r="F492" s="192" t="s">
        <v>139</v>
      </c>
      <c r="H492" s="193">
        <v>2</v>
      </c>
      <c r="I492" s="194"/>
      <c r="L492" s="189"/>
      <c r="M492" s="195"/>
      <c r="N492" s="196"/>
      <c r="O492" s="196"/>
      <c r="P492" s="196"/>
      <c r="Q492" s="196"/>
      <c r="R492" s="196"/>
      <c r="S492" s="196"/>
      <c r="T492" s="197"/>
      <c r="AT492" s="198" t="s">
        <v>136</v>
      </c>
      <c r="AU492" s="198" t="s">
        <v>74</v>
      </c>
      <c r="AV492" s="13" t="s">
        <v>134</v>
      </c>
      <c r="AW492" s="13" t="s">
        <v>31</v>
      </c>
      <c r="AX492" s="13" t="s">
        <v>71</v>
      </c>
      <c r="AY492" s="198" t="s">
        <v>126</v>
      </c>
    </row>
    <row r="493" spans="2:65" s="1" customFormat="1" ht="31.5" customHeight="1" x14ac:dyDescent="0.3">
      <c r="B493" s="159"/>
      <c r="C493" s="160" t="s">
        <v>747</v>
      </c>
      <c r="D493" s="160" t="s">
        <v>129</v>
      </c>
      <c r="E493" s="161" t="s">
        <v>748</v>
      </c>
      <c r="F493" s="162" t="s">
        <v>749</v>
      </c>
      <c r="G493" s="163" t="s">
        <v>532</v>
      </c>
      <c r="H493" s="226"/>
      <c r="I493" s="165"/>
      <c r="J493" s="166">
        <f>ROUND(I493*H493,2)</f>
        <v>0</v>
      </c>
      <c r="K493" s="162" t="s">
        <v>133</v>
      </c>
      <c r="L493" s="35"/>
      <c r="M493" s="167" t="s">
        <v>3</v>
      </c>
      <c r="N493" s="168" t="s">
        <v>38</v>
      </c>
      <c r="O493" s="36"/>
      <c r="P493" s="169">
        <f>O493*H493</f>
        <v>0</v>
      </c>
      <c r="Q493" s="169">
        <v>0</v>
      </c>
      <c r="R493" s="169">
        <f>Q493*H493</f>
        <v>0</v>
      </c>
      <c r="S493" s="169">
        <v>0</v>
      </c>
      <c r="T493" s="170">
        <f>S493*H493</f>
        <v>0</v>
      </c>
      <c r="AR493" s="18" t="s">
        <v>253</v>
      </c>
      <c r="AT493" s="18" t="s">
        <v>129</v>
      </c>
      <c r="AU493" s="18" t="s">
        <v>74</v>
      </c>
      <c r="AY493" s="18" t="s">
        <v>126</v>
      </c>
      <c r="BE493" s="171">
        <f>IF(N493="základní",J493,0)</f>
        <v>0</v>
      </c>
      <c r="BF493" s="171">
        <f>IF(N493="snížená",J493,0)</f>
        <v>0</v>
      </c>
      <c r="BG493" s="171">
        <f>IF(N493="zákl. přenesená",J493,0)</f>
        <v>0</v>
      </c>
      <c r="BH493" s="171">
        <f>IF(N493="sníž. přenesená",J493,0)</f>
        <v>0</v>
      </c>
      <c r="BI493" s="171">
        <f>IF(N493="nulová",J493,0)</f>
        <v>0</v>
      </c>
      <c r="BJ493" s="18" t="s">
        <v>71</v>
      </c>
      <c r="BK493" s="171">
        <f>ROUND(I493*H493,2)</f>
        <v>0</v>
      </c>
      <c r="BL493" s="18" t="s">
        <v>253</v>
      </c>
      <c r="BM493" s="18" t="s">
        <v>750</v>
      </c>
    </row>
    <row r="494" spans="2:65" s="10" customFormat="1" ht="29.85" customHeight="1" x14ac:dyDescent="0.3">
      <c r="B494" s="145"/>
      <c r="D494" s="156" t="s">
        <v>66</v>
      </c>
      <c r="E494" s="157" t="s">
        <v>751</v>
      </c>
      <c r="F494" s="157" t="s">
        <v>752</v>
      </c>
      <c r="I494" s="148"/>
      <c r="J494" s="158">
        <f>BK494</f>
        <v>0</v>
      </c>
      <c r="L494" s="145"/>
      <c r="M494" s="150"/>
      <c r="N494" s="151"/>
      <c r="O494" s="151"/>
      <c r="P494" s="152">
        <f>SUM(P495:P497)</f>
        <v>0</v>
      </c>
      <c r="Q494" s="151"/>
      <c r="R494" s="152">
        <f>SUM(R495:R497)</f>
        <v>0</v>
      </c>
      <c r="S494" s="151"/>
      <c r="T494" s="153">
        <f>SUM(T495:T497)</f>
        <v>0</v>
      </c>
      <c r="AR494" s="146" t="s">
        <v>74</v>
      </c>
      <c r="AT494" s="154" t="s">
        <v>66</v>
      </c>
      <c r="AU494" s="154" t="s">
        <v>71</v>
      </c>
      <c r="AY494" s="146" t="s">
        <v>126</v>
      </c>
      <c r="BK494" s="155">
        <f>SUM(BK495:BK497)</f>
        <v>0</v>
      </c>
    </row>
    <row r="495" spans="2:65" s="1" customFormat="1" ht="22.5" customHeight="1" x14ac:dyDescent="0.3">
      <c r="B495" s="159"/>
      <c r="C495" s="160" t="s">
        <v>753</v>
      </c>
      <c r="D495" s="160" t="s">
        <v>129</v>
      </c>
      <c r="E495" s="161" t="s">
        <v>754</v>
      </c>
      <c r="F495" s="162" t="s">
        <v>755</v>
      </c>
      <c r="G495" s="163" t="s">
        <v>3</v>
      </c>
      <c r="H495" s="164">
        <v>4.16</v>
      </c>
      <c r="I495" s="165"/>
      <c r="J495" s="166">
        <f>ROUND(I495*H495,2)</f>
        <v>0</v>
      </c>
      <c r="K495" s="162" t="s">
        <v>3</v>
      </c>
      <c r="L495" s="35"/>
      <c r="M495" s="167" t="s">
        <v>3</v>
      </c>
      <c r="N495" s="168" t="s">
        <v>38</v>
      </c>
      <c r="O495" s="36"/>
      <c r="P495" s="169">
        <f>O495*H495</f>
        <v>0</v>
      </c>
      <c r="Q495" s="169">
        <v>0</v>
      </c>
      <c r="R495" s="169">
        <f>Q495*H495</f>
        <v>0</v>
      </c>
      <c r="S495" s="169">
        <v>0</v>
      </c>
      <c r="T495" s="170">
        <f>S495*H495</f>
        <v>0</v>
      </c>
      <c r="AR495" s="18" t="s">
        <v>253</v>
      </c>
      <c r="AT495" s="18" t="s">
        <v>129</v>
      </c>
      <c r="AU495" s="18" t="s">
        <v>74</v>
      </c>
      <c r="AY495" s="18" t="s">
        <v>126</v>
      </c>
      <c r="BE495" s="171">
        <f>IF(N495="základní",J495,0)</f>
        <v>0</v>
      </c>
      <c r="BF495" s="171">
        <f>IF(N495="snížená",J495,0)</f>
        <v>0</v>
      </c>
      <c r="BG495" s="171">
        <f>IF(N495="zákl. přenesená",J495,0)</f>
        <v>0</v>
      </c>
      <c r="BH495" s="171">
        <f>IF(N495="sníž. přenesená",J495,0)</f>
        <v>0</v>
      </c>
      <c r="BI495" s="171">
        <f>IF(N495="nulová",J495,0)</f>
        <v>0</v>
      </c>
      <c r="BJ495" s="18" t="s">
        <v>71</v>
      </c>
      <c r="BK495" s="171">
        <f>ROUND(I495*H495,2)</f>
        <v>0</v>
      </c>
      <c r="BL495" s="18" t="s">
        <v>253</v>
      </c>
      <c r="BM495" s="18" t="s">
        <v>756</v>
      </c>
    </row>
    <row r="496" spans="2:65" s="11" customFormat="1" x14ac:dyDescent="0.3">
      <c r="B496" s="172"/>
      <c r="D496" s="173" t="s">
        <v>136</v>
      </c>
      <c r="E496" s="174" t="s">
        <v>3</v>
      </c>
      <c r="F496" s="175" t="s">
        <v>757</v>
      </c>
      <c r="H496" s="176">
        <v>4.16</v>
      </c>
      <c r="I496" s="177"/>
      <c r="L496" s="172"/>
      <c r="M496" s="178"/>
      <c r="N496" s="179"/>
      <c r="O496" s="179"/>
      <c r="P496" s="179"/>
      <c r="Q496" s="179"/>
      <c r="R496" s="179"/>
      <c r="S496" s="179"/>
      <c r="T496" s="180"/>
      <c r="AT496" s="174" t="s">
        <v>136</v>
      </c>
      <c r="AU496" s="174" t="s">
        <v>74</v>
      </c>
      <c r="AV496" s="11" t="s">
        <v>74</v>
      </c>
      <c r="AW496" s="11" t="s">
        <v>31</v>
      </c>
      <c r="AX496" s="11" t="s">
        <v>71</v>
      </c>
      <c r="AY496" s="174" t="s">
        <v>126</v>
      </c>
    </row>
    <row r="497" spans="2:65" s="12" customFormat="1" x14ac:dyDescent="0.3">
      <c r="B497" s="181"/>
      <c r="D497" s="173" t="s">
        <v>136</v>
      </c>
      <c r="E497" s="182" t="s">
        <v>3</v>
      </c>
      <c r="F497" s="183" t="s">
        <v>758</v>
      </c>
      <c r="H497" s="184" t="s">
        <v>3</v>
      </c>
      <c r="I497" s="185"/>
      <c r="L497" s="181"/>
      <c r="M497" s="186"/>
      <c r="N497" s="187"/>
      <c r="O497" s="187"/>
      <c r="P497" s="187"/>
      <c r="Q497" s="187"/>
      <c r="R497" s="187"/>
      <c r="S497" s="187"/>
      <c r="T497" s="188"/>
      <c r="AT497" s="184" t="s">
        <v>136</v>
      </c>
      <c r="AU497" s="184" t="s">
        <v>74</v>
      </c>
      <c r="AV497" s="12" t="s">
        <v>71</v>
      </c>
      <c r="AW497" s="12" t="s">
        <v>31</v>
      </c>
      <c r="AX497" s="12" t="s">
        <v>67</v>
      </c>
      <c r="AY497" s="184" t="s">
        <v>126</v>
      </c>
    </row>
    <row r="498" spans="2:65" s="10" customFormat="1" ht="29.85" customHeight="1" x14ac:dyDescent="0.3">
      <c r="B498" s="145"/>
      <c r="D498" s="156" t="s">
        <v>66</v>
      </c>
      <c r="E498" s="157" t="s">
        <v>759</v>
      </c>
      <c r="F498" s="157" t="s">
        <v>760</v>
      </c>
      <c r="I498" s="148"/>
      <c r="J498" s="158">
        <f>BK498</f>
        <v>0</v>
      </c>
      <c r="L498" s="145"/>
      <c r="M498" s="150"/>
      <c r="N498" s="151"/>
      <c r="O498" s="151"/>
      <c r="P498" s="152">
        <f>SUM(P499:P514)</f>
        <v>0</v>
      </c>
      <c r="Q498" s="151"/>
      <c r="R498" s="152">
        <f>SUM(R499:R514)</f>
        <v>4.5003619999999994E-2</v>
      </c>
      <c r="S498" s="151"/>
      <c r="T498" s="153">
        <f>SUM(T499:T514)</f>
        <v>2.2262499999999998E-2</v>
      </c>
      <c r="AR498" s="146" t="s">
        <v>74</v>
      </c>
      <c r="AT498" s="154" t="s">
        <v>66</v>
      </c>
      <c r="AU498" s="154" t="s">
        <v>71</v>
      </c>
      <c r="AY498" s="146" t="s">
        <v>126</v>
      </c>
      <c r="BK498" s="155">
        <f>SUM(BK499:BK514)</f>
        <v>0</v>
      </c>
    </row>
    <row r="499" spans="2:65" s="1" customFormat="1" ht="22.5" customHeight="1" x14ac:dyDescent="0.3">
      <c r="B499" s="159"/>
      <c r="C499" s="160" t="s">
        <v>761</v>
      </c>
      <c r="D499" s="160" t="s">
        <v>129</v>
      </c>
      <c r="E499" s="161" t="s">
        <v>762</v>
      </c>
      <c r="F499" s="162" t="s">
        <v>763</v>
      </c>
      <c r="G499" s="163" t="s">
        <v>153</v>
      </c>
      <c r="H499" s="164">
        <v>6.85</v>
      </c>
      <c r="I499" s="165"/>
      <c r="J499" s="166">
        <f>ROUND(I499*H499,2)</f>
        <v>0</v>
      </c>
      <c r="K499" s="162" t="s">
        <v>133</v>
      </c>
      <c r="L499" s="35"/>
      <c r="M499" s="167" t="s">
        <v>3</v>
      </c>
      <c r="N499" s="168" t="s">
        <v>38</v>
      </c>
      <c r="O499" s="36"/>
      <c r="P499" s="169">
        <f>O499*H499</f>
        <v>0</v>
      </c>
      <c r="Q499" s="169">
        <v>0</v>
      </c>
      <c r="R499" s="169">
        <f>Q499*H499</f>
        <v>0</v>
      </c>
      <c r="S499" s="169">
        <v>3.2499999999999999E-3</v>
      </c>
      <c r="T499" s="170">
        <f>S499*H499</f>
        <v>2.2262499999999998E-2</v>
      </c>
      <c r="AR499" s="18" t="s">
        <v>253</v>
      </c>
      <c r="AT499" s="18" t="s">
        <v>129</v>
      </c>
      <c r="AU499" s="18" t="s">
        <v>74</v>
      </c>
      <c r="AY499" s="18" t="s">
        <v>126</v>
      </c>
      <c r="BE499" s="171">
        <f>IF(N499="základní",J499,0)</f>
        <v>0</v>
      </c>
      <c r="BF499" s="171">
        <f>IF(N499="snížená",J499,0)</f>
        <v>0</v>
      </c>
      <c r="BG499" s="171">
        <f>IF(N499="zákl. přenesená",J499,0)</f>
        <v>0</v>
      </c>
      <c r="BH499" s="171">
        <f>IF(N499="sníž. přenesená",J499,0)</f>
        <v>0</v>
      </c>
      <c r="BI499" s="171">
        <f>IF(N499="nulová",J499,0)</f>
        <v>0</v>
      </c>
      <c r="BJ499" s="18" t="s">
        <v>71</v>
      </c>
      <c r="BK499" s="171">
        <f>ROUND(I499*H499,2)</f>
        <v>0</v>
      </c>
      <c r="BL499" s="18" t="s">
        <v>253</v>
      </c>
      <c r="BM499" s="18" t="s">
        <v>764</v>
      </c>
    </row>
    <row r="500" spans="2:65" s="11" customFormat="1" x14ac:dyDescent="0.3">
      <c r="B500" s="172"/>
      <c r="D500" s="173" t="s">
        <v>136</v>
      </c>
      <c r="E500" s="174" t="s">
        <v>3</v>
      </c>
      <c r="F500" s="175" t="s">
        <v>765</v>
      </c>
      <c r="H500" s="176">
        <v>6.85</v>
      </c>
      <c r="I500" s="177"/>
      <c r="L500" s="172"/>
      <c r="M500" s="178"/>
      <c r="N500" s="179"/>
      <c r="O500" s="179"/>
      <c r="P500" s="179"/>
      <c r="Q500" s="179"/>
      <c r="R500" s="179"/>
      <c r="S500" s="179"/>
      <c r="T500" s="180"/>
      <c r="AT500" s="174" t="s">
        <v>136</v>
      </c>
      <c r="AU500" s="174" t="s">
        <v>74</v>
      </c>
      <c r="AV500" s="11" t="s">
        <v>74</v>
      </c>
      <c r="AW500" s="11" t="s">
        <v>31</v>
      </c>
      <c r="AX500" s="11" t="s">
        <v>67</v>
      </c>
      <c r="AY500" s="174" t="s">
        <v>126</v>
      </c>
    </row>
    <row r="501" spans="2:65" s="12" customFormat="1" x14ac:dyDescent="0.3">
      <c r="B501" s="181"/>
      <c r="D501" s="173" t="s">
        <v>136</v>
      </c>
      <c r="E501" s="182" t="s">
        <v>3</v>
      </c>
      <c r="F501" s="183" t="s">
        <v>766</v>
      </c>
      <c r="H501" s="184" t="s">
        <v>3</v>
      </c>
      <c r="I501" s="185"/>
      <c r="L501" s="181"/>
      <c r="M501" s="186"/>
      <c r="N501" s="187"/>
      <c r="O501" s="187"/>
      <c r="P501" s="187"/>
      <c r="Q501" s="187"/>
      <c r="R501" s="187"/>
      <c r="S501" s="187"/>
      <c r="T501" s="188"/>
      <c r="AT501" s="184" t="s">
        <v>136</v>
      </c>
      <c r="AU501" s="184" t="s">
        <v>74</v>
      </c>
      <c r="AV501" s="12" t="s">
        <v>71</v>
      </c>
      <c r="AW501" s="12" t="s">
        <v>31</v>
      </c>
      <c r="AX501" s="12" t="s">
        <v>67</v>
      </c>
      <c r="AY501" s="184" t="s">
        <v>126</v>
      </c>
    </row>
    <row r="502" spans="2:65" s="13" customFormat="1" x14ac:dyDescent="0.3">
      <c r="B502" s="189"/>
      <c r="D502" s="190" t="s">
        <v>136</v>
      </c>
      <c r="E502" s="191" t="s">
        <v>3</v>
      </c>
      <c r="F502" s="192" t="s">
        <v>139</v>
      </c>
      <c r="H502" s="193">
        <v>6.85</v>
      </c>
      <c r="I502" s="194"/>
      <c r="L502" s="189"/>
      <c r="M502" s="195"/>
      <c r="N502" s="196"/>
      <c r="O502" s="196"/>
      <c r="P502" s="196"/>
      <c r="Q502" s="196"/>
      <c r="R502" s="196"/>
      <c r="S502" s="196"/>
      <c r="T502" s="197"/>
      <c r="AT502" s="198" t="s">
        <v>136</v>
      </c>
      <c r="AU502" s="198" t="s">
        <v>74</v>
      </c>
      <c r="AV502" s="13" t="s">
        <v>134</v>
      </c>
      <c r="AW502" s="13" t="s">
        <v>31</v>
      </c>
      <c r="AX502" s="13" t="s">
        <v>71</v>
      </c>
      <c r="AY502" s="198" t="s">
        <v>126</v>
      </c>
    </row>
    <row r="503" spans="2:65" s="1" customFormat="1" ht="31.5" customHeight="1" x14ac:dyDescent="0.3">
      <c r="B503" s="159"/>
      <c r="C503" s="160" t="s">
        <v>767</v>
      </c>
      <c r="D503" s="160" t="s">
        <v>129</v>
      </c>
      <c r="E503" s="161" t="s">
        <v>768</v>
      </c>
      <c r="F503" s="162" t="s">
        <v>769</v>
      </c>
      <c r="G503" s="163" t="s">
        <v>161</v>
      </c>
      <c r="H503" s="164">
        <v>1.7669999999999999</v>
      </c>
      <c r="I503" s="165"/>
      <c r="J503" s="166">
        <f>ROUND(I503*H503,2)</f>
        <v>0</v>
      </c>
      <c r="K503" s="162" t="s">
        <v>133</v>
      </c>
      <c r="L503" s="35"/>
      <c r="M503" s="167" t="s">
        <v>3</v>
      </c>
      <c r="N503" s="168" t="s">
        <v>38</v>
      </c>
      <c r="O503" s="36"/>
      <c r="P503" s="169">
        <f>O503*H503</f>
        <v>0</v>
      </c>
      <c r="Q503" s="169">
        <v>3.6700000000000001E-3</v>
      </c>
      <c r="R503" s="169">
        <f>Q503*H503</f>
        <v>6.4848900000000001E-3</v>
      </c>
      <c r="S503" s="169">
        <v>0</v>
      </c>
      <c r="T503" s="170">
        <f>S503*H503</f>
        <v>0</v>
      </c>
      <c r="AR503" s="18" t="s">
        <v>253</v>
      </c>
      <c r="AT503" s="18" t="s">
        <v>129</v>
      </c>
      <c r="AU503" s="18" t="s">
        <v>74</v>
      </c>
      <c r="AY503" s="18" t="s">
        <v>126</v>
      </c>
      <c r="BE503" s="171">
        <f>IF(N503="základní",J503,0)</f>
        <v>0</v>
      </c>
      <c r="BF503" s="171">
        <f>IF(N503="snížená",J503,0)</f>
        <v>0</v>
      </c>
      <c r="BG503" s="171">
        <f>IF(N503="zákl. přenesená",J503,0)</f>
        <v>0</v>
      </c>
      <c r="BH503" s="171">
        <f>IF(N503="sníž. přenesená",J503,0)</f>
        <v>0</v>
      </c>
      <c r="BI503" s="171">
        <f>IF(N503="nulová",J503,0)</f>
        <v>0</v>
      </c>
      <c r="BJ503" s="18" t="s">
        <v>71</v>
      </c>
      <c r="BK503" s="171">
        <f>ROUND(I503*H503,2)</f>
        <v>0</v>
      </c>
      <c r="BL503" s="18" t="s">
        <v>253</v>
      </c>
      <c r="BM503" s="18" t="s">
        <v>770</v>
      </c>
    </row>
    <row r="504" spans="2:65" s="11" customFormat="1" x14ac:dyDescent="0.3">
      <c r="B504" s="172"/>
      <c r="D504" s="173" t="s">
        <v>136</v>
      </c>
      <c r="E504" s="174" t="s">
        <v>3</v>
      </c>
      <c r="F504" s="175" t="s">
        <v>771</v>
      </c>
      <c r="H504" s="176">
        <v>1.7669999999999999</v>
      </c>
      <c r="I504" s="177"/>
      <c r="L504" s="172"/>
      <c r="M504" s="178"/>
      <c r="N504" s="179"/>
      <c r="O504" s="179"/>
      <c r="P504" s="179"/>
      <c r="Q504" s="179"/>
      <c r="R504" s="179"/>
      <c r="S504" s="179"/>
      <c r="T504" s="180"/>
      <c r="AT504" s="174" t="s">
        <v>136</v>
      </c>
      <c r="AU504" s="174" t="s">
        <v>74</v>
      </c>
      <c r="AV504" s="11" t="s">
        <v>74</v>
      </c>
      <c r="AW504" s="11" t="s">
        <v>31</v>
      </c>
      <c r="AX504" s="11" t="s">
        <v>67</v>
      </c>
      <c r="AY504" s="174" t="s">
        <v>126</v>
      </c>
    </row>
    <row r="505" spans="2:65" s="12" customFormat="1" x14ac:dyDescent="0.3">
      <c r="B505" s="181"/>
      <c r="D505" s="173" t="s">
        <v>136</v>
      </c>
      <c r="E505" s="182" t="s">
        <v>3</v>
      </c>
      <c r="F505" s="183" t="s">
        <v>772</v>
      </c>
      <c r="H505" s="184" t="s">
        <v>3</v>
      </c>
      <c r="I505" s="185"/>
      <c r="L505" s="181"/>
      <c r="M505" s="186"/>
      <c r="N505" s="187"/>
      <c r="O505" s="187"/>
      <c r="P505" s="187"/>
      <c r="Q505" s="187"/>
      <c r="R505" s="187"/>
      <c r="S505" s="187"/>
      <c r="T505" s="188"/>
      <c r="AT505" s="184" t="s">
        <v>136</v>
      </c>
      <c r="AU505" s="184" t="s">
        <v>74</v>
      </c>
      <c r="AV505" s="12" t="s">
        <v>71</v>
      </c>
      <c r="AW505" s="12" t="s">
        <v>31</v>
      </c>
      <c r="AX505" s="12" t="s">
        <v>67</v>
      </c>
      <c r="AY505" s="184" t="s">
        <v>126</v>
      </c>
    </row>
    <row r="506" spans="2:65" s="13" customFormat="1" x14ac:dyDescent="0.3">
      <c r="B506" s="189"/>
      <c r="D506" s="190" t="s">
        <v>136</v>
      </c>
      <c r="E506" s="191" t="s">
        <v>3</v>
      </c>
      <c r="F506" s="192" t="s">
        <v>139</v>
      </c>
      <c r="H506" s="193">
        <v>1.7669999999999999</v>
      </c>
      <c r="I506" s="194"/>
      <c r="L506" s="189"/>
      <c r="M506" s="195"/>
      <c r="N506" s="196"/>
      <c r="O506" s="196"/>
      <c r="P506" s="196"/>
      <c r="Q506" s="196"/>
      <c r="R506" s="196"/>
      <c r="S506" s="196"/>
      <c r="T506" s="197"/>
      <c r="AT506" s="198" t="s">
        <v>136</v>
      </c>
      <c r="AU506" s="198" t="s">
        <v>74</v>
      </c>
      <c r="AV506" s="13" t="s">
        <v>134</v>
      </c>
      <c r="AW506" s="13" t="s">
        <v>31</v>
      </c>
      <c r="AX506" s="13" t="s">
        <v>71</v>
      </c>
      <c r="AY506" s="198" t="s">
        <v>126</v>
      </c>
    </row>
    <row r="507" spans="2:65" s="1" customFormat="1" ht="44.25" customHeight="1" x14ac:dyDescent="0.3">
      <c r="B507" s="159"/>
      <c r="C507" s="216" t="s">
        <v>773</v>
      </c>
      <c r="D507" s="216" t="s">
        <v>514</v>
      </c>
      <c r="E507" s="217" t="s">
        <v>774</v>
      </c>
      <c r="F507" s="218" t="s">
        <v>775</v>
      </c>
      <c r="G507" s="219" t="s">
        <v>161</v>
      </c>
      <c r="H507" s="220">
        <v>1.944</v>
      </c>
      <c r="I507" s="221"/>
      <c r="J507" s="222">
        <f>ROUND(I507*H507,2)</f>
        <v>0</v>
      </c>
      <c r="K507" s="218" t="s">
        <v>133</v>
      </c>
      <c r="L507" s="223"/>
      <c r="M507" s="224" t="s">
        <v>3</v>
      </c>
      <c r="N507" s="225" t="s">
        <v>38</v>
      </c>
      <c r="O507" s="36"/>
      <c r="P507" s="169">
        <f>O507*H507</f>
        <v>0</v>
      </c>
      <c r="Q507" s="169">
        <v>1.9199999999999998E-2</v>
      </c>
      <c r="R507" s="169">
        <f>Q507*H507</f>
        <v>3.7324799999999998E-2</v>
      </c>
      <c r="S507" s="169">
        <v>0</v>
      </c>
      <c r="T507" s="170">
        <f>S507*H507</f>
        <v>0</v>
      </c>
      <c r="AR507" s="18" t="s">
        <v>351</v>
      </c>
      <c r="AT507" s="18" t="s">
        <v>514</v>
      </c>
      <c r="AU507" s="18" t="s">
        <v>74</v>
      </c>
      <c r="AY507" s="18" t="s">
        <v>126</v>
      </c>
      <c r="BE507" s="171">
        <f>IF(N507="základní",J507,0)</f>
        <v>0</v>
      </c>
      <c r="BF507" s="171">
        <f>IF(N507="snížená",J507,0)</f>
        <v>0</v>
      </c>
      <c r="BG507" s="171">
        <f>IF(N507="zákl. přenesená",J507,0)</f>
        <v>0</v>
      </c>
      <c r="BH507" s="171">
        <f>IF(N507="sníž. přenesená",J507,0)</f>
        <v>0</v>
      </c>
      <c r="BI507" s="171">
        <f>IF(N507="nulová",J507,0)</f>
        <v>0</v>
      </c>
      <c r="BJ507" s="18" t="s">
        <v>71</v>
      </c>
      <c r="BK507" s="171">
        <f>ROUND(I507*H507,2)</f>
        <v>0</v>
      </c>
      <c r="BL507" s="18" t="s">
        <v>253</v>
      </c>
      <c r="BM507" s="18" t="s">
        <v>776</v>
      </c>
    </row>
    <row r="508" spans="2:65" s="11" customFormat="1" x14ac:dyDescent="0.3">
      <c r="B508" s="172"/>
      <c r="D508" s="190" t="s">
        <v>136</v>
      </c>
      <c r="F508" s="214" t="s">
        <v>777</v>
      </c>
      <c r="H508" s="215">
        <v>1.944</v>
      </c>
      <c r="I508" s="177"/>
      <c r="L508" s="172"/>
      <c r="M508" s="178"/>
      <c r="N508" s="179"/>
      <c r="O508" s="179"/>
      <c r="P508" s="179"/>
      <c r="Q508" s="179"/>
      <c r="R508" s="179"/>
      <c r="S508" s="179"/>
      <c r="T508" s="180"/>
      <c r="AT508" s="174" t="s">
        <v>136</v>
      </c>
      <c r="AU508" s="174" t="s">
        <v>74</v>
      </c>
      <c r="AV508" s="11" t="s">
        <v>74</v>
      </c>
      <c r="AW508" s="11" t="s">
        <v>4</v>
      </c>
      <c r="AX508" s="11" t="s">
        <v>71</v>
      </c>
      <c r="AY508" s="174" t="s">
        <v>126</v>
      </c>
    </row>
    <row r="509" spans="2:65" s="1" customFormat="1" ht="22.5" customHeight="1" x14ac:dyDescent="0.3">
      <c r="B509" s="159"/>
      <c r="C509" s="160" t="s">
        <v>778</v>
      </c>
      <c r="D509" s="160" t="s">
        <v>129</v>
      </c>
      <c r="E509" s="161" t="s">
        <v>779</v>
      </c>
      <c r="F509" s="162" t="s">
        <v>780</v>
      </c>
      <c r="G509" s="163" t="s">
        <v>153</v>
      </c>
      <c r="H509" s="164">
        <v>5.5</v>
      </c>
      <c r="I509" s="165"/>
      <c r="J509" s="166">
        <f>ROUND(I509*H509,2)</f>
        <v>0</v>
      </c>
      <c r="K509" s="162" t="s">
        <v>133</v>
      </c>
      <c r="L509" s="35"/>
      <c r="M509" s="167" t="s">
        <v>3</v>
      </c>
      <c r="N509" s="168" t="s">
        <v>38</v>
      </c>
      <c r="O509" s="36"/>
      <c r="P509" s="169">
        <f>O509*H509</f>
        <v>0</v>
      </c>
      <c r="Q509" s="169">
        <v>4.0000000000000003E-5</v>
      </c>
      <c r="R509" s="169">
        <f>Q509*H509</f>
        <v>2.2000000000000001E-4</v>
      </c>
      <c r="S509" s="169">
        <v>0</v>
      </c>
      <c r="T509" s="170">
        <f>S509*H509</f>
        <v>0</v>
      </c>
      <c r="AR509" s="18" t="s">
        <v>253</v>
      </c>
      <c r="AT509" s="18" t="s">
        <v>129</v>
      </c>
      <c r="AU509" s="18" t="s">
        <v>74</v>
      </c>
      <c r="AY509" s="18" t="s">
        <v>126</v>
      </c>
      <c r="BE509" s="171">
        <f>IF(N509="základní",J509,0)</f>
        <v>0</v>
      </c>
      <c r="BF509" s="171">
        <f>IF(N509="snížená",J509,0)</f>
        <v>0</v>
      </c>
      <c r="BG509" s="171">
        <f>IF(N509="zákl. přenesená",J509,0)</f>
        <v>0</v>
      </c>
      <c r="BH509" s="171">
        <f>IF(N509="sníž. přenesená",J509,0)</f>
        <v>0</v>
      </c>
      <c r="BI509" s="171">
        <f>IF(N509="nulová",J509,0)</f>
        <v>0</v>
      </c>
      <c r="BJ509" s="18" t="s">
        <v>71</v>
      </c>
      <c r="BK509" s="171">
        <f>ROUND(I509*H509,2)</f>
        <v>0</v>
      </c>
      <c r="BL509" s="18" t="s">
        <v>253</v>
      </c>
      <c r="BM509" s="18" t="s">
        <v>781</v>
      </c>
    </row>
    <row r="510" spans="2:65" s="11" customFormat="1" x14ac:dyDescent="0.3">
      <c r="B510" s="172"/>
      <c r="D510" s="173" t="s">
        <v>136</v>
      </c>
      <c r="E510" s="174" t="s">
        <v>3</v>
      </c>
      <c r="F510" s="175" t="s">
        <v>782</v>
      </c>
      <c r="H510" s="176">
        <v>5.5</v>
      </c>
      <c r="I510" s="177"/>
      <c r="L510" s="172"/>
      <c r="M510" s="178"/>
      <c r="N510" s="179"/>
      <c r="O510" s="179"/>
      <c r="P510" s="179"/>
      <c r="Q510" s="179"/>
      <c r="R510" s="179"/>
      <c r="S510" s="179"/>
      <c r="T510" s="180"/>
      <c r="AT510" s="174" t="s">
        <v>136</v>
      </c>
      <c r="AU510" s="174" t="s">
        <v>74</v>
      </c>
      <c r="AV510" s="11" t="s">
        <v>74</v>
      </c>
      <c r="AW510" s="11" t="s">
        <v>31</v>
      </c>
      <c r="AX510" s="11" t="s">
        <v>67</v>
      </c>
      <c r="AY510" s="174" t="s">
        <v>126</v>
      </c>
    </row>
    <row r="511" spans="2:65" s="12" customFormat="1" x14ac:dyDescent="0.3">
      <c r="B511" s="181"/>
      <c r="D511" s="173" t="s">
        <v>136</v>
      </c>
      <c r="E511" s="182" t="s">
        <v>3</v>
      </c>
      <c r="F511" s="183" t="s">
        <v>783</v>
      </c>
      <c r="H511" s="184" t="s">
        <v>3</v>
      </c>
      <c r="I511" s="185"/>
      <c r="L511" s="181"/>
      <c r="M511" s="186"/>
      <c r="N511" s="187"/>
      <c r="O511" s="187"/>
      <c r="P511" s="187"/>
      <c r="Q511" s="187"/>
      <c r="R511" s="187"/>
      <c r="S511" s="187"/>
      <c r="T511" s="188"/>
      <c r="AT511" s="184" t="s">
        <v>136</v>
      </c>
      <c r="AU511" s="184" t="s">
        <v>74</v>
      </c>
      <c r="AV511" s="12" t="s">
        <v>71</v>
      </c>
      <c r="AW511" s="12" t="s">
        <v>31</v>
      </c>
      <c r="AX511" s="12" t="s">
        <v>67</v>
      </c>
      <c r="AY511" s="184" t="s">
        <v>126</v>
      </c>
    </row>
    <row r="512" spans="2:65" s="13" customFormat="1" x14ac:dyDescent="0.3">
      <c r="B512" s="189"/>
      <c r="D512" s="190" t="s">
        <v>136</v>
      </c>
      <c r="E512" s="191" t="s">
        <v>3</v>
      </c>
      <c r="F512" s="192" t="s">
        <v>139</v>
      </c>
      <c r="H512" s="193">
        <v>5.5</v>
      </c>
      <c r="I512" s="194"/>
      <c r="L512" s="189"/>
      <c r="M512" s="195"/>
      <c r="N512" s="196"/>
      <c r="O512" s="196"/>
      <c r="P512" s="196"/>
      <c r="Q512" s="196"/>
      <c r="R512" s="196"/>
      <c r="S512" s="196"/>
      <c r="T512" s="197"/>
      <c r="AT512" s="198" t="s">
        <v>136</v>
      </c>
      <c r="AU512" s="198" t="s">
        <v>74</v>
      </c>
      <c r="AV512" s="13" t="s">
        <v>134</v>
      </c>
      <c r="AW512" s="13" t="s">
        <v>31</v>
      </c>
      <c r="AX512" s="13" t="s">
        <v>71</v>
      </c>
      <c r="AY512" s="198" t="s">
        <v>126</v>
      </c>
    </row>
    <row r="513" spans="2:65" s="1" customFormat="1" ht="31.5" customHeight="1" x14ac:dyDescent="0.3">
      <c r="B513" s="159"/>
      <c r="C513" s="216" t="s">
        <v>784</v>
      </c>
      <c r="D513" s="216" t="s">
        <v>514</v>
      </c>
      <c r="E513" s="217" t="s">
        <v>785</v>
      </c>
      <c r="F513" s="218" t="s">
        <v>786</v>
      </c>
      <c r="G513" s="219" t="s">
        <v>153</v>
      </c>
      <c r="H513" s="220">
        <v>5.7290000000000001</v>
      </c>
      <c r="I513" s="221"/>
      <c r="J513" s="222">
        <f>ROUND(I513*H513,2)</f>
        <v>0</v>
      </c>
      <c r="K513" s="218" t="s">
        <v>133</v>
      </c>
      <c r="L513" s="223"/>
      <c r="M513" s="224" t="s">
        <v>3</v>
      </c>
      <c r="N513" s="225" t="s">
        <v>38</v>
      </c>
      <c r="O513" s="36"/>
      <c r="P513" s="169">
        <f>O513*H513</f>
        <v>0</v>
      </c>
      <c r="Q513" s="169">
        <v>1.7000000000000001E-4</v>
      </c>
      <c r="R513" s="169">
        <f>Q513*H513</f>
        <v>9.7393000000000013E-4</v>
      </c>
      <c r="S513" s="169">
        <v>0</v>
      </c>
      <c r="T513" s="170">
        <f>S513*H513</f>
        <v>0</v>
      </c>
      <c r="AR513" s="18" t="s">
        <v>351</v>
      </c>
      <c r="AT513" s="18" t="s">
        <v>514</v>
      </c>
      <c r="AU513" s="18" t="s">
        <v>74</v>
      </c>
      <c r="AY513" s="18" t="s">
        <v>126</v>
      </c>
      <c r="BE513" s="171">
        <f>IF(N513="základní",J513,0)</f>
        <v>0</v>
      </c>
      <c r="BF513" s="171">
        <f>IF(N513="snížená",J513,0)</f>
        <v>0</v>
      </c>
      <c r="BG513" s="171">
        <f>IF(N513="zákl. přenesená",J513,0)</f>
        <v>0</v>
      </c>
      <c r="BH513" s="171">
        <f>IF(N513="sníž. přenesená",J513,0)</f>
        <v>0</v>
      </c>
      <c r="BI513" s="171">
        <f>IF(N513="nulová",J513,0)</f>
        <v>0</v>
      </c>
      <c r="BJ513" s="18" t="s">
        <v>71</v>
      </c>
      <c r="BK513" s="171">
        <f>ROUND(I513*H513,2)</f>
        <v>0</v>
      </c>
      <c r="BL513" s="18" t="s">
        <v>253</v>
      </c>
      <c r="BM513" s="18" t="s">
        <v>787</v>
      </c>
    </row>
    <row r="514" spans="2:65" s="1" customFormat="1" ht="31.5" customHeight="1" x14ac:dyDescent="0.3">
      <c r="B514" s="159"/>
      <c r="C514" s="160" t="s">
        <v>788</v>
      </c>
      <c r="D514" s="160" t="s">
        <v>129</v>
      </c>
      <c r="E514" s="161" t="s">
        <v>789</v>
      </c>
      <c r="F514" s="162" t="s">
        <v>790</v>
      </c>
      <c r="G514" s="163" t="s">
        <v>532</v>
      </c>
      <c r="H514" s="226"/>
      <c r="I514" s="165"/>
      <c r="J514" s="166">
        <f>ROUND(I514*H514,2)</f>
        <v>0</v>
      </c>
      <c r="K514" s="162" t="s">
        <v>133</v>
      </c>
      <c r="L514" s="35"/>
      <c r="M514" s="167" t="s">
        <v>3</v>
      </c>
      <c r="N514" s="168" t="s">
        <v>38</v>
      </c>
      <c r="O514" s="36"/>
      <c r="P514" s="169">
        <f>O514*H514</f>
        <v>0</v>
      </c>
      <c r="Q514" s="169">
        <v>0</v>
      </c>
      <c r="R514" s="169">
        <f>Q514*H514</f>
        <v>0</v>
      </c>
      <c r="S514" s="169">
        <v>0</v>
      </c>
      <c r="T514" s="170">
        <f>S514*H514</f>
        <v>0</v>
      </c>
      <c r="AR514" s="18" t="s">
        <v>253</v>
      </c>
      <c r="AT514" s="18" t="s">
        <v>129</v>
      </c>
      <c r="AU514" s="18" t="s">
        <v>74</v>
      </c>
      <c r="AY514" s="18" t="s">
        <v>126</v>
      </c>
      <c r="BE514" s="171">
        <f>IF(N514="základní",J514,0)</f>
        <v>0</v>
      </c>
      <c r="BF514" s="171">
        <f>IF(N514="snížená",J514,0)</f>
        <v>0</v>
      </c>
      <c r="BG514" s="171">
        <f>IF(N514="zákl. přenesená",J514,0)</f>
        <v>0</v>
      </c>
      <c r="BH514" s="171">
        <f>IF(N514="sníž. přenesená",J514,0)</f>
        <v>0</v>
      </c>
      <c r="BI514" s="171">
        <f>IF(N514="nulová",J514,0)</f>
        <v>0</v>
      </c>
      <c r="BJ514" s="18" t="s">
        <v>71</v>
      </c>
      <c r="BK514" s="171">
        <f>ROUND(I514*H514,2)</f>
        <v>0</v>
      </c>
      <c r="BL514" s="18" t="s">
        <v>253</v>
      </c>
      <c r="BM514" s="18" t="s">
        <v>791</v>
      </c>
    </row>
    <row r="515" spans="2:65" s="10" customFormat="1" ht="29.85" customHeight="1" x14ac:dyDescent="0.3">
      <c r="B515" s="145"/>
      <c r="D515" s="156" t="s">
        <v>66</v>
      </c>
      <c r="E515" s="157" t="s">
        <v>792</v>
      </c>
      <c r="F515" s="157" t="s">
        <v>793</v>
      </c>
      <c r="I515" s="148"/>
      <c r="J515" s="158">
        <f>BK515</f>
        <v>0</v>
      </c>
      <c r="L515" s="145"/>
      <c r="M515" s="150"/>
      <c r="N515" s="151"/>
      <c r="O515" s="151"/>
      <c r="P515" s="152">
        <f>SUM(P516:P549)</f>
        <v>0</v>
      </c>
      <c r="Q515" s="151"/>
      <c r="R515" s="152">
        <f>SUM(R516:R549)</f>
        <v>0.38196627000000005</v>
      </c>
      <c r="S515" s="151"/>
      <c r="T515" s="153">
        <f>SUM(T516:T549)</f>
        <v>0.82867499999999994</v>
      </c>
      <c r="AR515" s="146" t="s">
        <v>74</v>
      </c>
      <c r="AT515" s="154" t="s">
        <v>66</v>
      </c>
      <c r="AU515" s="154" t="s">
        <v>71</v>
      </c>
      <c r="AY515" s="146" t="s">
        <v>126</v>
      </c>
      <c r="BK515" s="155">
        <f>SUM(BK516:BK549)</f>
        <v>0</v>
      </c>
    </row>
    <row r="516" spans="2:65" s="1" customFormat="1" ht="44.25" customHeight="1" x14ac:dyDescent="0.3">
      <c r="B516" s="159"/>
      <c r="C516" s="160" t="s">
        <v>794</v>
      </c>
      <c r="D516" s="160" t="s">
        <v>129</v>
      </c>
      <c r="E516" s="161" t="s">
        <v>795</v>
      </c>
      <c r="F516" s="162" t="s">
        <v>796</v>
      </c>
      <c r="G516" s="163" t="s">
        <v>161</v>
      </c>
      <c r="H516" s="164">
        <v>51.725999999999999</v>
      </c>
      <c r="I516" s="165"/>
      <c r="J516" s="166">
        <f>ROUND(I516*H516,2)</f>
        <v>0</v>
      </c>
      <c r="K516" s="162" t="s">
        <v>133</v>
      </c>
      <c r="L516" s="35"/>
      <c r="M516" s="167" t="s">
        <v>3</v>
      </c>
      <c r="N516" s="168" t="s">
        <v>38</v>
      </c>
      <c r="O516" s="36"/>
      <c r="P516" s="169">
        <f>O516*H516</f>
        <v>0</v>
      </c>
      <c r="Q516" s="169">
        <v>1.1199999999999999E-3</v>
      </c>
      <c r="R516" s="169">
        <f>Q516*H516</f>
        <v>5.7933119999999991E-2</v>
      </c>
      <c r="S516" s="169">
        <v>0</v>
      </c>
      <c r="T516" s="170">
        <f>S516*H516</f>
        <v>0</v>
      </c>
      <c r="AR516" s="18" t="s">
        <v>253</v>
      </c>
      <c r="AT516" s="18" t="s">
        <v>129</v>
      </c>
      <c r="AU516" s="18" t="s">
        <v>74</v>
      </c>
      <c r="AY516" s="18" t="s">
        <v>126</v>
      </c>
      <c r="BE516" s="171">
        <f>IF(N516="základní",J516,0)</f>
        <v>0</v>
      </c>
      <c r="BF516" s="171">
        <f>IF(N516="snížená",J516,0)</f>
        <v>0</v>
      </c>
      <c r="BG516" s="171">
        <f>IF(N516="zákl. přenesená",J516,0)</f>
        <v>0</v>
      </c>
      <c r="BH516" s="171">
        <f>IF(N516="sníž. přenesená",J516,0)</f>
        <v>0</v>
      </c>
      <c r="BI516" s="171">
        <f>IF(N516="nulová",J516,0)</f>
        <v>0</v>
      </c>
      <c r="BJ516" s="18" t="s">
        <v>71</v>
      </c>
      <c r="BK516" s="171">
        <f>ROUND(I516*H516,2)</f>
        <v>0</v>
      </c>
      <c r="BL516" s="18" t="s">
        <v>253</v>
      </c>
      <c r="BM516" s="18" t="s">
        <v>797</v>
      </c>
    </row>
    <row r="517" spans="2:65" s="11" customFormat="1" x14ac:dyDescent="0.3">
      <c r="B517" s="172"/>
      <c r="D517" s="173" t="s">
        <v>136</v>
      </c>
      <c r="E517" s="174" t="s">
        <v>3</v>
      </c>
      <c r="F517" s="175" t="s">
        <v>798</v>
      </c>
      <c r="H517" s="176">
        <v>28.565999999999999</v>
      </c>
      <c r="I517" s="177"/>
      <c r="L517" s="172"/>
      <c r="M517" s="178"/>
      <c r="N517" s="179"/>
      <c r="O517" s="179"/>
      <c r="P517" s="179"/>
      <c r="Q517" s="179"/>
      <c r="R517" s="179"/>
      <c r="S517" s="179"/>
      <c r="T517" s="180"/>
      <c r="AT517" s="174" t="s">
        <v>136</v>
      </c>
      <c r="AU517" s="174" t="s">
        <v>74</v>
      </c>
      <c r="AV517" s="11" t="s">
        <v>74</v>
      </c>
      <c r="AW517" s="11" t="s">
        <v>31</v>
      </c>
      <c r="AX517" s="11" t="s">
        <v>67</v>
      </c>
      <c r="AY517" s="174" t="s">
        <v>126</v>
      </c>
    </row>
    <row r="518" spans="2:65" s="12" customFormat="1" x14ac:dyDescent="0.3">
      <c r="B518" s="181"/>
      <c r="D518" s="173" t="s">
        <v>136</v>
      </c>
      <c r="E518" s="182" t="s">
        <v>3</v>
      </c>
      <c r="F518" s="183" t="s">
        <v>799</v>
      </c>
      <c r="H518" s="184" t="s">
        <v>3</v>
      </c>
      <c r="I518" s="185"/>
      <c r="L518" s="181"/>
      <c r="M518" s="186"/>
      <c r="N518" s="187"/>
      <c r="O518" s="187"/>
      <c r="P518" s="187"/>
      <c r="Q518" s="187"/>
      <c r="R518" s="187"/>
      <c r="S518" s="187"/>
      <c r="T518" s="188"/>
      <c r="AT518" s="184" t="s">
        <v>136</v>
      </c>
      <c r="AU518" s="184" t="s">
        <v>74</v>
      </c>
      <c r="AV518" s="12" t="s">
        <v>71</v>
      </c>
      <c r="AW518" s="12" t="s">
        <v>31</v>
      </c>
      <c r="AX518" s="12" t="s">
        <v>67</v>
      </c>
      <c r="AY518" s="184" t="s">
        <v>126</v>
      </c>
    </row>
    <row r="519" spans="2:65" s="11" customFormat="1" x14ac:dyDescent="0.3">
      <c r="B519" s="172"/>
      <c r="D519" s="173" t="s">
        <v>136</v>
      </c>
      <c r="E519" s="174" t="s">
        <v>3</v>
      </c>
      <c r="F519" s="175" t="s">
        <v>800</v>
      </c>
      <c r="H519" s="176">
        <v>6.2009999999999996</v>
      </c>
      <c r="I519" s="177"/>
      <c r="L519" s="172"/>
      <c r="M519" s="178"/>
      <c r="N519" s="179"/>
      <c r="O519" s="179"/>
      <c r="P519" s="179"/>
      <c r="Q519" s="179"/>
      <c r="R519" s="179"/>
      <c r="S519" s="179"/>
      <c r="T519" s="180"/>
      <c r="AT519" s="174" t="s">
        <v>136</v>
      </c>
      <c r="AU519" s="174" t="s">
        <v>74</v>
      </c>
      <c r="AV519" s="11" t="s">
        <v>74</v>
      </c>
      <c r="AW519" s="11" t="s">
        <v>31</v>
      </c>
      <c r="AX519" s="11" t="s">
        <v>67</v>
      </c>
      <c r="AY519" s="174" t="s">
        <v>126</v>
      </c>
    </row>
    <row r="520" spans="2:65" s="12" customFormat="1" x14ac:dyDescent="0.3">
      <c r="B520" s="181"/>
      <c r="D520" s="173" t="s">
        <v>136</v>
      </c>
      <c r="E520" s="182" t="s">
        <v>3</v>
      </c>
      <c r="F520" s="183" t="s">
        <v>801</v>
      </c>
      <c r="H520" s="184" t="s">
        <v>3</v>
      </c>
      <c r="I520" s="185"/>
      <c r="L520" s="181"/>
      <c r="M520" s="186"/>
      <c r="N520" s="187"/>
      <c r="O520" s="187"/>
      <c r="P520" s="187"/>
      <c r="Q520" s="187"/>
      <c r="R520" s="187"/>
      <c r="S520" s="187"/>
      <c r="T520" s="188"/>
      <c r="AT520" s="184" t="s">
        <v>136</v>
      </c>
      <c r="AU520" s="184" t="s">
        <v>74</v>
      </c>
      <c r="AV520" s="12" t="s">
        <v>71</v>
      </c>
      <c r="AW520" s="12" t="s">
        <v>31</v>
      </c>
      <c r="AX520" s="12" t="s">
        <v>67</v>
      </c>
      <c r="AY520" s="184" t="s">
        <v>126</v>
      </c>
    </row>
    <row r="521" spans="2:65" s="11" customFormat="1" x14ac:dyDescent="0.3">
      <c r="B521" s="172"/>
      <c r="D521" s="173" t="s">
        <v>136</v>
      </c>
      <c r="E521" s="174" t="s">
        <v>3</v>
      </c>
      <c r="F521" s="175" t="s">
        <v>802</v>
      </c>
      <c r="H521" s="176">
        <v>16.959</v>
      </c>
      <c r="I521" s="177"/>
      <c r="L521" s="172"/>
      <c r="M521" s="178"/>
      <c r="N521" s="179"/>
      <c r="O521" s="179"/>
      <c r="P521" s="179"/>
      <c r="Q521" s="179"/>
      <c r="R521" s="179"/>
      <c r="S521" s="179"/>
      <c r="T521" s="180"/>
      <c r="AT521" s="174" t="s">
        <v>136</v>
      </c>
      <c r="AU521" s="174" t="s">
        <v>74</v>
      </c>
      <c r="AV521" s="11" t="s">
        <v>74</v>
      </c>
      <c r="AW521" s="11" t="s">
        <v>31</v>
      </c>
      <c r="AX521" s="11" t="s">
        <v>67</v>
      </c>
      <c r="AY521" s="174" t="s">
        <v>126</v>
      </c>
    </row>
    <row r="522" spans="2:65" s="12" customFormat="1" x14ac:dyDescent="0.3">
      <c r="B522" s="181"/>
      <c r="D522" s="173" t="s">
        <v>136</v>
      </c>
      <c r="E522" s="182" t="s">
        <v>3</v>
      </c>
      <c r="F522" s="183" t="s">
        <v>803</v>
      </c>
      <c r="H522" s="184" t="s">
        <v>3</v>
      </c>
      <c r="I522" s="185"/>
      <c r="L522" s="181"/>
      <c r="M522" s="186"/>
      <c r="N522" s="187"/>
      <c r="O522" s="187"/>
      <c r="P522" s="187"/>
      <c r="Q522" s="187"/>
      <c r="R522" s="187"/>
      <c r="S522" s="187"/>
      <c r="T522" s="188"/>
      <c r="AT522" s="184" t="s">
        <v>136</v>
      </c>
      <c r="AU522" s="184" t="s">
        <v>74</v>
      </c>
      <c r="AV522" s="12" t="s">
        <v>71</v>
      </c>
      <c r="AW522" s="12" t="s">
        <v>31</v>
      </c>
      <c r="AX522" s="12" t="s">
        <v>67</v>
      </c>
      <c r="AY522" s="184" t="s">
        <v>126</v>
      </c>
    </row>
    <row r="523" spans="2:65" s="13" customFormat="1" x14ac:dyDescent="0.3">
      <c r="B523" s="189"/>
      <c r="D523" s="190" t="s">
        <v>136</v>
      </c>
      <c r="E523" s="191" t="s">
        <v>3</v>
      </c>
      <c r="F523" s="192" t="s">
        <v>139</v>
      </c>
      <c r="H523" s="193">
        <v>51.725999999999999</v>
      </c>
      <c r="I523" s="194"/>
      <c r="L523" s="189"/>
      <c r="M523" s="195"/>
      <c r="N523" s="196"/>
      <c r="O523" s="196"/>
      <c r="P523" s="196"/>
      <c r="Q523" s="196"/>
      <c r="R523" s="196"/>
      <c r="S523" s="196"/>
      <c r="T523" s="197"/>
      <c r="AT523" s="198" t="s">
        <v>136</v>
      </c>
      <c r="AU523" s="198" t="s">
        <v>74</v>
      </c>
      <c r="AV523" s="13" t="s">
        <v>134</v>
      </c>
      <c r="AW523" s="13" t="s">
        <v>31</v>
      </c>
      <c r="AX523" s="13" t="s">
        <v>71</v>
      </c>
      <c r="AY523" s="198" t="s">
        <v>126</v>
      </c>
    </row>
    <row r="524" spans="2:65" s="1" customFormat="1" ht="31.5" customHeight="1" x14ac:dyDescent="0.3">
      <c r="B524" s="159"/>
      <c r="C524" s="216" t="s">
        <v>804</v>
      </c>
      <c r="D524" s="216" t="s">
        <v>514</v>
      </c>
      <c r="E524" s="217" t="s">
        <v>805</v>
      </c>
      <c r="F524" s="218" t="s">
        <v>806</v>
      </c>
      <c r="G524" s="219" t="s">
        <v>161</v>
      </c>
      <c r="H524" s="220">
        <v>18.655000000000001</v>
      </c>
      <c r="I524" s="221"/>
      <c r="J524" s="222">
        <f>ROUND(I524*H524,2)</f>
        <v>0</v>
      </c>
      <c r="K524" s="218" t="s">
        <v>133</v>
      </c>
      <c r="L524" s="223"/>
      <c r="M524" s="224" t="s">
        <v>3</v>
      </c>
      <c r="N524" s="225" t="s">
        <v>38</v>
      </c>
      <c r="O524" s="36"/>
      <c r="P524" s="169">
        <f>O524*H524</f>
        <v>0</v>
      </c>
      <c r="Q524" s="169">
        <v>1.617E-2</v>
      </c>
      <c r="R524" s="169">
        <f>Q524*H524</f>
        <v>0.30165135000000004</v>
      </c>
      <c r="S524" s="169">
        <v>0</v>
      </c>
      <c r="T524" s="170">
        <f>S524*H524</f>
        <v>0</v>
      </c>
      <c r="AR524" s="18" t="s">
        <v>351</v>
      </c>
      <c r="AT524" s="18" t="s">
        <v>514</v>
      </c>
      <c r="AU524" s="18" t="s">
        <v>74</v>
      </c>
      <c r="AY524" s="18" t="s">
        <v>126</v>
      </c>
      <c r="BE524" s="171">
        <f>IF(N524="základní",J524,0)</f>
        <v>0</v>
      </c>
      <c r="BF524" s="171">
        <f>IF(N524="snížená",J524,0)</f>
        <v>0</v>
      </c>
      <c r="BG524" s="171">
        <f>IF(N524="zákl. přenesená",J524,0)</f>
        <v>0</v>
      </c>
      <c r="BH524" s="171">
        <f>IF(N524="sníž. přenesená",J524,0)</f>
        <v>0</v>
      </c>
      <c r="BI524" s="171">
        <f>IF(N524="nulová",J524,0)</f>
        <v>0</v>
      </c>
      <c r="BJ524" s="18" t="s">
        <v>71</v>
      </c>
      <c r="BK524" s="171">
        <f>ROUND(I524*H524,2)</f>
        <v>0</v>
      </c>
      <c r="BL524" s="18" t="s">
        <v>253</v>
      </c>
      <c r="BM524" s="18" t="s">
        <v>807</v>
      </c>
    </row>
    <row r="525" spans="2:65" s="11" customFormat="1" x14ac:dyDescent="0.3">
      <c r="B525" s="172"/>
      <c r="D525" s="173" t="s">
        <v>136</v>
      </c>
      <c r="E525" s="174" t="s">
        <v>3</v>
      </c>
      <c r="F525" s="175" t="s">
        <v>808</v>
      </c>
      <c r="H525" s="176">
        <v>18.655000000000001</v>
      </c>
      <c r="I525" s="177"/>
      <c r="L525" s="172"/>
      <c r="M525" s="178"/>
      <c r="N525" s="179"/>
      <c r="O525" s="179"/>
      <c r="P525" s="179"/>
      <c r="Q525" s="179"/>
      <c r="R525" s="179"/>
      <c r="S525" s="179"/>
      <c r="T525" s="180"/>
      <c r="AT525" s="174" t="s">
        <v>136</v>
      </c>
      <c r="AU525" s="174" t="s">
        <v>74</v>
      </c>
      <c r="AV525" s="11" t="s">
        <v>74</v>
      </c>
      <c r="AW525" s="11" t="s">
        <v>31</v>
      </c>
      <c r="AX525" s="11" t="s">
        <v>71</v>
      </c>
      <c r="AY525" s="174" t="s">
        <v>126</v>
      </c>
    </row>
    <row r="526" spans="2:65" s="12" customFormat="1" x14ac:dyDescent="0.3">
      <c r="B526" s="181"/>
      <c r="D526" s="190" t="s">
        <v>136</v>
      </c>
      <c r="E526" s="210" t="s">
        <v>3</v>
      </c>
      <c r="F526" s="211" t="s">
        <v>809</v>
      </c>
      <c r="H526" s="212" t="s">
        <v>3</v>
      </c>
      <c r="I526" s="185"/>
      <c r="L526" s="181"/>
      <c r="M526" s="186"/>
      <c r="N526" s="187"/>
      <c r="O526" s="187"/>
      <c r="P526" s="187"/>
      <c r="Q526" s="187"/>
      <c r="R526" s="187"/>
      <c r="S526" s="187"/>
      <c r="T526" s="188"/>
      <c r="AT526" s="184" t="s">
        <v>136</v>
      </c>
      <c r="AU526" s="184" t="s">
        <v>74</v>
      </c>
      <c r="AV526" s="12" t="s">
        <v>71</v>
      </c>
      <c r="AW526" s="12" t="s">
        <v>31</v>
      </c>
      <c r="AX526" s="12" t="s">
        <v>67</v>
      </c>
      <c r="AY526" s="184" t="s">
        <v>126</v>
      </c>
    </row>
    <row r="527" spans="2:65" s="1" customFormat="1" ht="22.5" customHeight="1" x14ac:dyDescent="0.3">
      <c r="B527" s="159"/>
      <c r="C527" s="160" t="s">
        <v>810</v>
      </c>
      <c r="D527" s="160" t="s">
        <v>129</v>
      </c>
      <c r="E527" s="161" t="s">
        <v>811</v>
      </c>
      <c r="F527" s="162" t="s">
        <v>812</v>
      </c>
      <c r="G527" s="163" t="s">
        <v>161</v>
      </c>
      <c r="H527" s="164">
        <v>55.244999999999997</v>
      </c>
      <c r="I527" s="165"/>
      <c r="J527" s="166">
        <f>ROUND(I527*H527,2)</f>
        <v>0</v>
      </c>
      <c r="K527" s="162" t="s">
        <v>133</v>
      </c>
      <c r="L527" s="35"/>
      <c r="M527" s="167" t="s">
        <v>3</v>
      </c>
      <c r="N527" s="168" t="s">
        <v>38</v>
      </c>
      <c r="O527" s="36"/>
      <c r="P527" s="169">
        <f>O527*H527</f>
        <v>0</v>
      </c>
      <c r="Q527" s="169">
        <v>0</v>
      </c>
      <c r="R527" s="169">
        <f>Q527*H527</f>
        <v>0</v>
      </c>
      <c r="S527" s="169">
        <v>1.4999999999999999E-2</v>
      </c>
      <c r="T527" s="170">
        <f>S527*H527</f>
        <v>0.82867499999999994</v>
      </c>
      <c r="AR527" s="18" t="s">
        <v>253</v>
      </c>
      <c r="AT527" s="18" t="s">
        <v>129</v>
      </c>
      <c r="AU527" s="18" t="s">
        <v>74</v>
      </c>
      <c r="AY527" s="18" t="s">
        <v>126</v>
      </c>
      <c r="BE527" s="171">
        <f>IF(N527="základní",J527,0)</f>
        <v>0</v>
      </c>
      <c r="BF527" s="171">
        <f>IF(N527="snížená",J527,0)</f>
        <v>0</v>
      </c>
      <c r="BG527" s="171">
        <f>IF(N527="zákl. přenesená",J527,0)</f>
        <v>0</v>
      </c>
      <c r="BH527" s="171">
        <f>IF(N527="sníž. přenesená",J527,0)</f>
        <v>0</v>
      </c>
      <c r="BI527" s="171">
        <f>IF(N527="nulová",J527,0)</f>
        <v>0</v>
      </c>
      <c r="BJ527" s="18" t="s">
        <v>71</v>
      </c>
      <c r="BK527" s="171">
        <f>ROUND(I527*H527,2)</f>
        <v>0</v>
      </c>
      <c r="BL527" s="18" t="s">
        <v>253</v>
      </c>
      <c r="BM527" s="18" t="s">
        <v>813</v>
      </c>
    </row>
    <row r="528" spans="2:65" s="11" customFormat="1" x14ac:dyDescent="0.3">
      <c r="B528" s="172"/>
      <c r="D528" s="173" t="s">
        <v>136</v>
      </c>
      <c r="E528" s="174" t="s">
        <v>3</v>
      </c>
      <c r="F528" s="175" t="s">
        <v>814</v>
      </c>
      <c r="H528" s="176">
        <v>45.524999999999999</v>
      </c>
      <c r="I528" s="177"/>
      <c r="L528" s="172"/>
      <c r="M528" s="178"/>
      <c r="N528" s="179"/>
      <c r="O528" s="179"/>
      <c r="P528" s="179"/>
      <c r="Q528" s="179"/>
      <c r="R528" s="179"/>
      <c r="S528" s="179"/>
      <c r="T528" s="180"/>
      <c r="AT528" s="174" t="s">
        <v>136</v>
      </c>
      <c r="AU528" s="174" t="s">
        <v>74</v>
      </c>
      <c r="AV528" s="11" t="s">
        <v>74</v>
      </c>
      <c r="AW528" s="11" t="s">
        <v>31</v>
      </c>
      <c r="AX528" s="11" t="s">
        <v>67</v>
      </c>
      <c r="AY528" s="174" t="s">
        <v>126</v>
      </c>
    </row>
    <row r="529" spans="2:65" s="12" customFormat="1" ht="27" x14ac:dyDescent="0.3">
      <c r="B529" s="181"/>
      <c r="D529" s="173" t="s">
        <v>136</v>
      </c>
      <c r="E529" s="182" t="s">
        <v>3</v>
      </c>
      <c r="F529" s="183" t="s">
        <v>815</v>
      </c>
      <c r="H529" s="184" t="s">
        <v>3</v>
      </c>
      <c r="I529" s="185"/>
      <c r="L529" s="181"/>
      <c r="M529" s="186"/>
      <c r="N529" s="187"/>
      <c r="O529" s="187"/>
      <c r="P529" s="187"/>
      <c r="Q529" s="187"/>
      <c r="R529" s="187"/>
      <c r="S529" s="187"/>
      <c r="T529" s="188"/>
      <c r="AT529" s="184" t="s">
        <v>136</v>
      </c>
      <c r="AU529" s="184" t="s">
        <v>74</v>
      </c>
      <c r="AV529" s="12" t="s">
        <v>71</v>
      </c>
      <c r="AW529" s="12" t="s">
        <v>31</v>
      </c>
      <c r="AX529" s="12" t="s">
        <v>67</v>
      </c>
      <c r="AY529" s="184" t="s">
        <v>126</v>
      </c>
    </row>
    <row r="530" spans="2:65" s="11" customFormat="1" x14ac:dyDescent="0.3">
      <c r="B530" s="172"/>
      <c r="D530" s="173" t="s">
        <v>136</v>
      </c>
      <c r="E530" s="174" t="s">
        <v>3</v>
      </c>
      <c r="F530" s="175" t="s">
        <v>816</v>
      </c>
      <c r="H530" s="176">
        <v>1.77</v>
      </c>
      <c r="I530" s="177"/>
      <c r="L530" s="172"/>
      <c r="M530" s="178"/>
      <c r="N530" s="179"/>
      <c r="O530" s="179"/>
      <c r="P530" s="179"/>
      <c r="Q530" s="179"/>
      <c r="R530" s="179"/>
      <c r="S530" s="179"/>
      <c r="T530" s="180"/>
      <c r="AT530" s="174" t="s">
        <v>136</v>
      </c>
      <c r="AU530" s="174" t="s">
        <v>74</v>
      </c>
      <c r="AV530" s="11" t="s">
        <v>74</v>
      </c>
      <c r="AW530" s="11" t="s">
        <v>31</v>
      </c>
      <c r="AX530" s="11" t="s">
        <v>67</v>
      </c>
      <c r="AY530" s="174" t="s">
        <v>126</v>
      </c>
    </row>
    <row r="531" spans="2:65" s="12" customFormat="1" x14ac:dyDescent="0.3">
      <c r="B531" s="181"/>
      <c r="D531" s="173" t="s">
        <v>136</v>
      </c>
      <c r="E531" s="182" t="s">
        <v>3</v>
      </c>
      <c r="F531" s="183" t="s">
        <v>817</v>
      </c>
      <c r="H531" s="184" t="s">
        <v>3</v>
      </c>
      <c r="I531" s="185"/>
      <c r="L531" s="181"/>
      <c r="M531" s="186"/>
      <c r="N531" s="187"/>
      <c r="O531" s="187"/>
      <c r="P531" s="187"/>
      <c r="Q531" s="187"/>
      <c r="R531" s="187"/>
      <c r="S531" s="187"/>
      <c r="T531" s="188"/>
      <c r="AT531" s="184" t="s">
        <v>136</v>
      </c>
      <c r="AU531" s="184" t="s">
        <v>74</v>
      </c>
      <c r="AV531" s="12" t="s">
        <v>71</v>
      </c>
      <c r="AW531" s="12" t="s">
        <v>31</v>
      </c>
      <c r="AX531" s="12" t="s">
        <v>67</v>
      </c>
      <c r="AY531" s="184" t="s">
        <v>126</v>
      </c>
    </row>
    <row r="532" spans="2:65" s="11" customFormat="1" x14ac:dyDescent="0.3">
      <c r="B532" s="172"/>
      <c r="D532" s="173" t="s">
        <v>136</v>
      </c>
      <c r="E532" s="174" t="s">
        <v>3</v>
      </c>
      <c r="F532" s="175" t="s">
        <v>818</v>
      </c>
      <c r="H532" s="176">
        <v>7.95</v>
      </c>
      <c r="I532" s="177"/>
      <c r="L532" s="172"/>
      <c r="M532" s="178"/>
      <c r="N532" s="179"/>
      <c r="O532" s="179"/>
      <c r="P532" s="179"/>
      <c r="Q532" s="179"/>
      <c r="R532" s="179"/>
      <c r="S532" s="179"/>
      <c r="T532" s="180"/>
      <c r="AT532" s="174" t="s">
        <v>136</v>
      </c>
      <c r="AU532" s="174" t="s">
        <v>74</v>
      </c>
      <c r="AV532" s="11" t="s">
        <v>74</v>
      </c>
      <c r="AW532" s="11" t="s">
        <v>31</v>
      </c>
      <c r="AX532" s="11" t="s">
        <v>67</v>
      </c>
      <c r="AY532" s="174" t="s">
        <v>126</v>
      </c>
    </row>
    <row r="533" spans="2:65" s="12" customFormat="1" x14ac:dyDescent="0.3">
      <c r="B533" s="181"/>
      <c r="D533" s="173" t="s">
        <v>136</v>
      </c>
      <c r="E533" s="182" t="s">
        <v>3</v>
      </c>
      <c r="F533" s="183" t="s">
        <v>819</v>
      </c>
      <c r="H533" s="184" t="s">
        <v>3</v>
      </c>
      <c r="I533" s="185"/>
      <c r="L533" s="181"/>
      <c r="M533" s="186"/>
      <c r="N533" s="187"/>
      <c r="O533" s="187"/>
      <c r="P533" s="187"/>
      <c r="Q533" s="187"/>
      <c r="R533" s="187"/>
      <c r="S533" s="187"/>
      <c r="T533" s="188"/>
      <c r="AT533" s="184" t="s">
        <v>136</v>
      </c>
      <c r="AU533" s="184" t="s">
        <v>74</v>
      </c>
      <c r="AV533" s="12" t="s">
        <v>71</v>
      </c>
      <c r="AW533" s="12" t="s">
        <v>31</v>
      </c>
      <c r="AX533" s="12" t="s">
        <v>67</v>
      </c>
      <c r="AY533" s="184" t="s">
        <v>126</v>
      </c>
    </row>
    <row r="534" spans="2:65" s="13" customFormat="1" x14ac:dyDescent="0.3">
      <c r="B534" s="189"/>
      <c r="D534" s="173" t="s">
        <v>136</v>
      </c>
      <c r="E534" s="199" t="s">
        <v>3</v>
      </c>
      <c r="F534" s="200" t="s">
        <v>139</v>
      </c>
      <c r="H534" s="201">
        <v>55.244999999999997</v>
      </c>
      <c r="I534" s="194"/>
      <c r="L534" s="189"/>
      <c r="M534" s="195"/>
      <c r="N534" s="196"/>
      <c r="O534" s="196"/>
      <c r="P534" s="196"/>
      <c r="Q534" s="196"/>
      <c r="R534" s="196"/>
      <c r="S534" s="196"/>
      <c r="T534" s="197"/>
      <c r="AT534" s="198" t="s">
        <v>136</v>
      </c>
      <c r="AU534" s="198" t="s">
        <v>74</v>
      </c>
      <c r="AV534" s="13" t="s">
        <v>134</v>
      </c>
      <c r="AW534" s="13" t="s">
        <v>31</v>
      </c>
      <c r="AX534" s="13" t="s">
        <v>71</v>
      </c>
      <c r="AY534" s="198" t="s">
        <v>126</v>
      </c>
    </row>
    <row r="535" spans="2:65" s="12" customFormat="1" x14ac:dyDescent="0.3">
      <c r="B535" s="181"/>
      <c r="D535" s="190" t="s">
        <v>136</v>
      </c>
      <c r="E535" s="210" t="s">
        <v>3</v>
      </c>
      <c r="F535" s="211" t="s">
        <v>820</v>
      </c>
      <c r="H535" s="212" t="s">
        <v>3</v>
      </c>
      <c r="I535" s="185"/>
      <c r="L535" s="181"/>
      <c r="M535" s="186"/>
      <c r="N535" s="187"/>
      <c r="O535" s="187"/>
      <c r="P535" s="187"/>
      <c r="Q535" s="187"/>
      <c r="R535" s="187"/>
      <c r="S535" s="187"/>
      <c r="T535" s="188"/>
      <c r="AT535" s="184" t="s">
        <v>136</v>
      </c>
      <c r="AU535" s="184" t="s">
        <v>74</v>
      </c>
      <c r="AV535" s="12" t="s">
        <v>71</v>
      </c>
      <c r="AW535" s="12" t="s">
        <v>31</v>
      </c>
      <c r="AX535" s="12" t="s">
        <v>67</v>
      </c>
      <c r="AY535" s="184" t="s">
        <v>126</v>
      </c>
    </row>
    <row r="536" spans="2:65" s="1" customFormat="1" ht="22.5" customHeight="1" x14ac:dyDescent="0.3">
      <c r="B536" s="159"/>
      <c r="C536" s="160" t="s">
        <v>821</v>
      </c>
      <c r="D536" s="160" t="s">
        <v>129</v>
      </c>
      <c r="E536" s="161" t="s">
        <v>822</v>
      </c>
      <c r="F536" s="162" t="s">
        <v>823</v>
      </c>
      <c r="G536" s="163" t="s">
        <v>161</v>
      </c>
      <c r="H536" s="164">
        <v>159.87</v>
      </c>
      <c r="I536" s="165"/>
      <c r="J536" s="166">
        <f>ROUND(I536*H536,2)</f>
        <v>0</v>
      </c>
      <c r="K536" s="162" t="s">
        <v>133</v>
      </c>
      <c r="L536" s="35"/>
      <c r="M536" s="167" t="s">
        <v>3</v>
      </c>
      <c r="N536" s="168" t="s">
        <v>38</v>
      </c>
      <c r="O536" s="36"/>
      <c r="P536" s="169">
        <f>O536*H536</f>
        <v>0</v>
      </c>
      <c r="Q536" s="169">
        <v>1E-4</v>
      </c>
      <c r="R536" s="169">
        <f>Q536*H536</f>
        <v>1.5987000000000001E-2</v>
      </c>
      <c r="S536" s="169">
        <v>0</v>
      </c>
      <c r="T536" s="170">
        <f>S536*H536</f>
        <v>0</v>
      </c>
      <c r="AR536" s="18" t="s">
        <v>253</v>
      </c>
      <c r="AT536" s="18" t="s">
        <v>129</v>
      </c>
      <c r="AU536" s="18" t="s">
        <v>74</v>
      </c>
      <c r="AY536" s="18" t="s">
        <v>126</v>
      </c>
      <c r="BE536" s="171">
        <f>IF(N536="základní",J536,0)</f>
        <v>0</v>
      </c>
      <c r="BF536" s="171">
        <f>IF(N536="snížená",J536,0)</f>
        <v>0</v>
      </c>
      <c r="BG536" s="171">
        <f>IF(N536="zákl. přenesená",J536,0)</f>
        <v>0</v>
      </c>
      <c r="BH536" s="171">
        <f>IF(N536="sníž. přenesená",J536,0)</f>
        <v>0</v>
      </c>
      <c r="BI536" s="171">
        <f>IF(N536="nulová",J536,0)</f>
        <v>0</v>
      </c>
      <c r="BJ536" s="18" t="s">
        <v>71</v>
      </c>
      <c r="BK536" s="171">
        <f>ROUND(I536*H536,2)</f>
        <v>0</v>
      </c>
      <c r="BL536" s="18" t="s">
        <v>253</v>
      </c>
      <c r="BM536" s="18" t="s">
        <v>824</v>
      </c>
    </row>
    <row r="537" spans="2:65" s="11" customFormat="1" x14ac:dyDescent="0.3">
      <c r="B537" s="172"/>
      <c r="D537" s="173" t="s">
        <v>136</v>
      </c>
      <c r="E537" s="174" t="s">
        <v>3</v>
      </c>
      <c r="F537" s="175" t="s">
        <v>825</v>
      </c>
      <c r="H537" s="176">
        <v>159.87</v>
      </c>
      <c r="I537" s="177"/>
      <c r="L537" s="172"/>
      <c r="M537" s="178"/>
      <c r="N537" s="179"/>
      <c r="O537" s="179"/>
      <c r="P537" s="179"/>
      <c r="Q537" s="179"/>
      <c r="R537" s="179"/>
      <c r="S537" s="179"/>
      <c r="T537" s="180"/>
      <c r="AT537" s="174" t="s">
        <v>136</v>
      </c>
      <c r="AU537" s="174" t="s">
        <v>74</v>
      </c>
      <c r="AV537" s="11" t="s">
        <v>74</v>
      </c>
      <c r="AW537" s="11" t="s">
        <v>31</v>
      </c>
      <c r="AX537" s="11" t="s">
        <v>71</v>
      </c>
      <c r="AY537" s="174" t="s">
        <v>126</v>
      </c>
    </row>
    <row r="538" spans="2:65" s="12" customFormat="1" x14ac:dyDescent="0.3">
      <c r="B538" s="181"/>
      <c r="D538" s="190" t="s">
        <v>136</v>
      </c>
      <c r="E538" s="210" t="s">
        <v>3</v>
      </c>
      <c r="F538" s="211" t="s">
        <v>826</v>
      </c>
      <c r="H538" s="212" t="s">
        <v>3</v>
      </c>
      <c r="I538" s="185"/>
      <c r="L538" s="181"/>
      <c r="M538" s="186"/>
      <c r="N538" s="187"/>
      <c r="O538" s="187"/>
      <c r="P538" s="187"/>
      <c r="Q538" s="187"/>
      <c r="R538" s="187"/>
      <c r="S538" s="187"/>
      <c r="T538" s="188"/>
      <c r="AT538" s="184" t="s">
        <v>136</v>
      </c>
      <c r="AU538" s="184" t="s">
        <v>74</v>
      </c>
      <c r="AV538" s="12" t="s">
        <v>71</v>
      </c>
      <c r="AW538" s="12" t="s">
        <v>31</v>
      </c>
      <c r="AX538" s="12" t="s">
        <v>67</v>
      </c>
      <c r="AY538" s="184" t="s">
        <v>126</v>
      </c>
    </row>
    <row r="539" spans="2:65" s="1" customFormat="1" ht="31.5" customHeight="1" x14ac:dyDescent="0.3">
      <c r="B539" s="159"/>
      <c r="C539" s="160" t="s">
        <v>439</v>
      </c>
      <c r="D539" s="160" t="s">
        <v>129</v>
      </c>
      <c r="E539" s="161" t="s">
        <v>827</v>
      </c>
      <c r="F539" s="162" t="s">
        <v>828</v>
      </c>
      <c r="G539" s="163" t="s">
        <v>161</v>
      </c>
      <c r="H539" s="164">
        <v>159.87</v>
      </c>
      <c r="I539" s="165"/>
      <c r="J539" s="166">
        <f>ROUND(I539*H539,2)</f>
        <v>0</v>
      </c>
      <c r="K539" s="162" t="s">
        <v>133</v>
      </c>
      <c r="L539" s="35"/>
      <c r="M539" s="167" t="s">
        <v>3</v>
      </c>
      <c r="N539" s="168" t="s">
        <v>38</v>
      </c>
      <c r="O539" s="36"/>
      <c r="P539" s="169">
        <f>O539*H539</f>
        <v>0</v>
      </c>
      <c r="Q539" s="169">
        <v>2.0000000000000002E-5</v>
      </c>
      <c r="R539" s="169">
        <f>Q539*H539</f>
        <v>3.1974000000000004E-3</v>
      </c>
      <c r="S539" s="169">
        <v>0</v>
      </c>
      <c r="T539" s="170">
        <f>S539*H539</f>
        <v>0</v>
      </c>
      <c r="AR539" s="18" t="s">
        <v>253</v>
      </c>
      <c r="AT539" s="18" t="s">
        <v>129</v>
      </c>
      <c r="AU539" s="18" t="s">
        <v>74</v>
      </c>
      <c r="AY539" s="18" t="s">
        <v>126</v>
      </c>
      <c r="BE539" s="171">
        <f>IF(N539="základní",J539,0)</f>
        <v>0</v>
      </c>
      <c r="BF539" s="171">
        <f>IF(N539="snížená",J539,0)</f>
        <v>0</v>
      </c>
      <c r="BG539" s="171">
        <f>IF(N539="zákl. přenesená",J539,0)</f>
        <v>0</v>
      </c>
      <c r="BH539" s="171">
        <f>IF(N539="sníž. přenesená",J539,0)</f>
        <v>0</v>
      </c>
      <c r="BI539" s="171">
        <f>IF(N539="nulová",J539,0)</f>
        <v>0</v>
      </c>
      <c r="BJ539" s="18" t="s">
        <v>71</v>
      </c>
      <c r="BK539" s="171">
        <f>ROUND(I539*H539,2)</f>
        <v>0</v>
      </c>
      <c r="BL539" s="18" t="s">
        <v>253</v>
      </c>
      <c r="BM539" s="18" t="s">
        <v>829</v>
      </c>
    </row>
    <row r="540" spans="2:65" s="11" customFormat="1" x14ac:dyDescent="0.3">
      <c r="B540" s="172"/>
      <c r="D540" s="173" t="s">
        <v>136</v>
      </c>
      <c r="E540" s="174" t="s">
        <v>3</v>
      </c>
      <c r="F540" s="175" t="s">
        <v>825</v>
      </c>
      <c r="H540" s="176">
        <v>159.87</v>
      </c>
      <c r="I540" s="177"/>
      <c r="L540" s="172"/>
      <c r="M540" s="178"/>
      <c r="N540" s="179"/>
      <c r="O540" s="179"/>
      <c r="P540" s="179"/>
      <c r="Q540" s="179"/>
      <c r="R540" s="179"/>
      <c r="S540" s="179"/>
      <c r="T540" s="180"/>
      <c r="AT540" s="174" t="s">
        <v>136</v>
      </c>
      <c r="AU540" s="174" t="s">
        <v>74</v>
      </c>
      <c r="AV540" s="11" t="s">
        <v>74</v>
      </c>
      <c r="AW540" s="11" t="s">
        <v>31</v>
      </c>
      <c r="AX540" s="11" t="s">
        <v>67</v>
      </c>
      <c r="AY540" s="174" t="s">
        <v>126</v>
      </c>
    </row>
    <row r="541" spans="2:65" s="12" customFormat="1" ht="27" x14ac:dyDescent="0.3">
      <c r="B541" s="181"/>
      <c r="D541" s="173" t="s">
        <v>136</v>
      </c>
      <c r="E541" s="182" t="s">
        <v>3</v>
      </c>
      <c r="F541" s="183" t="s">
        <v>830</v>
      </c>
      <c r="H541" s="184" t="s">
        <v>3</v>
      </c>
      <c r="I541" s="185"/>
      <c r="L541" s="181"/>
      <c r="M541" s="186"/>
      <c r="N541" s="187"/>
      <c r="O541" s="187"/>
      <c r="P541" s="187"/>
      <c r="Q541" s="187"/>
      <c r="R541" s="187"/>
      <c r="S541" s="187"/>
      <c r="T541" s="188"/>
      <c r="AT541" s="184" t="s">
        <v>136</v>
      </c>
      <c r="AU541" s="184" t="s">
        <v>74</v>
      </c>
      <c r="AV541" s="12" t="s">
        <v>71</v>
      </c>
      <c r="AW541" s="12" t="s">
        <v>31</v>
      </c>
      <c r="AX541" s="12" t="s">
        <v>67</v>
      </c>
      <c r="AY541" s="184" t="s">
        <v>126</v>
      </c>
    </row>
    <row r="542" spans="2:65" s="13" customFormat="1" x14ac:dyDescent="0.3">
      <c r="B542" s="189"/>
      <c r="D542" s="190" t="s">
        <v>136</v>
      </c>
      <c r="E542" s="191" t="s">
        <v>3</v>
      </c>
      <c r="F542" s="192" t="s">
        <v>139</v>
      </c>
      <c r="H542" s="193">
        <v>159.87</v>
      </c>
      <c r="I542" s="194"/>
      <c r="L542" s="189"/>
      <c r="M542" s="195"/>
      <c r="N542" s="196"/>
      <c r="O542" s="196"/>
      <c r="P542" s="196"/>
      <c r="Q542" s="196"/>
      <c r="R542" s="196"/>
      <c r="S542" s="196"/>
      <c r="T542" s="197"/>
      <c r="AT542" s="198" t="s">
        <v>136</v>
      </c>
      <c r="AU542" s="198" t="s">
        <v>74</v>
      </c>
      <c r="AV542" s="13" t="s">
        <v>134</v>
      </c>
      <c r="AW542" s="13" t="s">
        <v>31</v>
      </c>
      <c r="AX542" s="13" t="s">
        <v>71</v>
      </c>
      <c r="AY542" s="198" t="s">
        <v>126</v>
      </c>
    </row>
    <row r="543" spans="2:65" s="1" customFormat="1" ht="31.5" customHeight="1" x14ac:dyDescent="0.3">
      <c r="B543" s="159"/>
      <c r="C543" s="160" t="s">
        <v>433</v>
      </c>
      <c r="D543" s="160" t="s">
        <v>129</v>
      </c>
      <c r="E543" s="161" t="s">
        <v>831</v>
      </c>
      <c r="F543" s="162" t="s">
        <v>832</v>
      </c>
      <c r="G543" s="163" t="s">
        <v>161</v>
      </c>
      <c r="H543" s="164">
        <v>159.87</v>
      </c>
      <c r="I543" s="165"/>
      <c r="J543" s="166">
        <f>ROUND(I543*H543,2)</f>
        <v>0</v>
      </c>
      <c r="K543" s="162" t="s">
        <v>133</v>
      </c>
      <c r="L543" s="35"/>
      <c r="M543" s="167" t="s">
        <v>3</v>
      </c>
      <c r="N543" s="168" t="s">
        <v>38</v>
      </c>
      <c r="O543" s="36"/>
      <c r="P543" s="169">
        <f>O543*H543</f>
        <v>0</v>
      </c>
      <c r="Q543" s="169">
        <v>1.0000000000000001E-5</v>
      </c>
      <c r="R543" s="169">
        <f>Q543*H543</f>
        <v>1.5987000000000002E-3</v>
      </c>
      <c r="S543" s="169">
        <v>0</v>
      </c>
      <c r="T543" s="170">
        <f>S543*H543</f>
        <v>0</v>
      </c>
      <c r="AR543" s="18" t="s">
        <v>253</v>
      </c>
      <c r="AT543" s="18" t="s">
        <v>129</v>
      </c>
      <c r="AU543" s="18" t="s">
        <v>74</v>
      </c>
      <c r="AY543" s="18" t="s">
        <v>126</v>
      </c>
      <c r="BE543" s="171">
        <f>IF(N543="základní",J543,0)</f>
        <v>0</v>
      </c>
      <c r="BF543" s="171">
        <f>IF(N543="snížená",J543,0)</f>
        <v>0</v>
      </c>
      <c r="BG543" s="171">
        <f>IF(N543="zákl. přenesená",J543,0)</f>
        <v>0</v>
      </c>
      <c r="BH543" s="171">
        <f>IF(N543="sníž. přenesená",J543,0)</f>
        <v>0</v>
      </c>
      <c r="BI543" s="171">
        <f>IF(N543="nulová",J543,0)</f>
        <v>0</v>
      </c>
      <c r="BJ543" s="18" t="s">
        <v>71</v>
      </c>
      <c r="BK543" s="171">
        <f>ROUND(I543*H543,2)</f>
        <v>0</v>
      </c>
      <c r="BL543" s="18" t="s">
        <v>253</v>
      </c>
      <c r="BM543" s="18" t="s">
        <v>833</v>
      </c>
    </row>
    <row r="544" spans="2:65" s="1" customFormat="1" ht="31.5" customHeight="1" x14ac:dyDescent="0.3">
      <c r="B544" s="159"/>
      <c r="C544" s="160" t="s">
        <v>834</v>
      </c>
      <c r="D544" s="160" t="s">
        <v>129</v>
      </c>
      <c r="E544" s="161" t="s">
        <v>835</v>
      </c>
      <c r="F544" s="162" t="s">
        <v>836</v>
      </c>
      <c r="G544" s="163" t="s">
        <v>161</v>
      </c>
      <c r="H544" s="164">
        <v>159.87</v>
      </c>
      <c r="I544" s="165"/>
      <c r="J544" s="166">
        <f>ROUND(I544*H544,2)</f>
        <v>0</v>
      </c>
      <c r="K544" s="162" t="s">
        <v>133</v>
      </c>
      <c r="L544" s="35"/>
      <c r="M544" s="167" t="s">
        <v>3</v>
      </c>
      <c r="N544" s="168" t="s">
        <v>38</v>
      </c>
      <c r="O544" s="36"/>
      <c r="P544" s="169">
        <f>O544*H544</f>
        <v>0</v>
      </c>
      <c r="Q544" s="169">
        <v>1.0000000000000001E-5</v>
      </c>
      <c r="R544" s="169">
        <f>Q544*H544</f>
        <v>1.5987000000000002E-3</v>
      </c>
      <c r="S544" s="169">
        <v>0</v>
      </c>
      <c r="T544" s="170">
        <f>S544*H544</f>
        <v>0</v>
      </c>
      <c r="AR544" s="18" t="s">
        <v>253</v>
      </c>
      <c r="AT544" s="18" t="s">
        <v>129</v>
      </c>
      <c r="AU544" s="18" t="s">
        <v>74</v>
      </c>
      <c r="AY544" s="18" t="s">
        <v>126</v>
      </c>
      <c r="BE544" s="171">
        <f>IF(N544="základní",J544,0)</f>
        <v>0</v>
      </c>
      <c r="BF544" s="171">
        <f>IF(N544="snížená",J544,0)</f>
        <v>0</v>
      </c>
      <c r="BG544" s="171">
        <f>IF(N544="zákl. přenesená",J544,0)</f>
        <v>0</v>
      </c>
      <c r="BH544" s="171">
        <f>IF(N544="sníž. přenesená",J544,0)</f>
        <v>0</v>
      </c>
      <c r="BI544" s="171">
        <f>IF(N544="nulová",J544,0)</f>
        <v>0</v>
      </c>
      <c r="BJ544" s="18" t="s">
        <v>71</v>
      </c>
      <c r="BK544" s="171">
        <f>ROUND(I544*H544,2)</f>
        <v>0</v>
      </c>
      <c r="BL544" s="18" t="s">
        <v>253</v>
      </c>
      <c r="BM544" s="18" t="s">
        <v>837</v>
      </c>
    </row>
    <row r="545" spans="2:65" s="1" customFormat="1" ht="22.5" customHeight="1" x14ac:dyDescent="0.3">
      <c r="B545" s="159"/>
      <c r="C545" s="160" t="s">
        <v>838</v>
      </c>
      <c r="D545" s="160" t="s">
        <v>129</v>
      </c>
      <c r="E545" s="161" t="s">
        <v>839</v>
      </c>
      <c r="F545" s="162" t="s">
        <v>840</v>
      </c>
      <c r="G545" s="163" t="s">
        <v>161</v>
      </c>
      <c r="H545" s="164">
        <v>159.87</v>
      </c>
      <c r="I545" s="165"/>
      <c r="J545" s="166">
        <f>ROUND(I545*H545,2)</f>
        <v>0</v>
      </c>
      <c r="K545" s="162" t="s">
        <v>133</v>
      </c>
      <c r="L545" s="35"/>
      <c r="M545" s="167" t="s">
        <v>3</v>
      </c>
      <c r="N545" s="168" t="s">
        <v>38</v>
      </c>
      <c r="O545" s="36"/>
      <c r="P545" s="169">
        <f>O545*H545</f>
        <v>0</v>
      </c>
      <c r="Q545" s="169">
        <v>0</v>
      </c>
      <c r="R545" s="169">
        <f>Q545*H545</f>
        <v>0</v>
      </c>
      <c r="S545" s="169">
        <v>0</v>
      </c>
      <c r="T545" s="170">
        <f>S545*H545</f>
        <v>0</v>
      </c>
      <c r="AR545" s="18" t="s">
        <v>253</v>
      </c>
      <c r="AT545" s="18" t="s">
        <v>129</v>
      </c>
      <c r="AU545" s="18" t="s">
        <v>74</v>
      </c>
      <c r="AY545" s="18" t="s">
        <v>126</v>
      </c>
      <c r="BE545" s="171">
        <f>IF(N545="základní",J545,0)</f>
        <v>0</v>
      </c>
      <c r="BF545" s="171">
        <f>IF(N545="snížená",J545,0)</f>
        <v>0</v>
      </c>
      <c r="BG545" s="171">
        <f>IF(N545="zákl. přenesená",J545,0)</f>
        <v>0</v>
      </c>
      <c r="BH545" s="171">
        <f>IF(N545="sníž. přenesená",J545,0)</f>
        <v>0</v>
      </c>
      <c r="BI545" s="171">
        <f>IF(N545="nulová",J545,0)</f>
        <v>0</v>
      </c>
      <c r="BJ545" s="18" t="s">
        <v>71</v>
      </c>
      <c r="BK545" s="171">
        <f>ROUND(I545*H545,2)</f>
        <v>0</v>
      </c>
      <c r="BL545" s="18" t="s">
        <v>253</v>
      </c>
      <c r="BM545" s="18" t="s">
        <v>841</v>
      </c>
    </row>
    <row r="546" spans="2:65" s="11" customFormat="1" x14ac:dyDescent="0.3">
      <c r="B546" s="172"/>
      <c r="D546" s="173" t="s">
        <v>136</v>
      </c>
      <c r="E546" s="174" t="s">
        <v>3</v>
      </c>
      <c r="F546" s="175" t="s">
        <v>842</v>
      </c>
      <c r="H546" s="176">
        <v>159.87</v>
      </c>
      <c r="I546" s="177"/>
      <c r="L546" s="172"/>
      <c r="M546" s="178"/>
      <c r="N546" s="179"/>
      <c r="O546" s="179"/>
      <c r="P546" s="179"/>
      <c r="Q546" s="179"/>
      <c r="R546" s="179"/>
      <c r="S546" s="179"/>
      <c r="T546" s="180"/>
      <c r="AT546" s="174" t="s">
        <v>136</v>
      </c>
      <c r="AU546" s="174" t="s">
        <v>74</v>
      </c>
      <c r="AV546" s="11" t="s">
        <v>74</v>
      </c>
      <c r="AW546" s="11" t="s">
        <v>31</v>
      </c>
      <c r="AX546" s="11" t="s">
        <v>67</v>
      </c>
      <c r="AY546" s="174" t="s">
        <v>126</v>
      </c>
    </row>
    <row r="547" spans="2:65" s="12" customFormat="1" x14ac:dyDescent="0.3">
      <c r="B547" s="181"/>
      <c r="D547" s="173" t="s">
        <v>136</v>
      </c>
      <c r="E547" s="182" t="s">
        <v>3</v>
      </c>
      <c r="F547" s="183" t="s">
        <v>843</v>
      </c>
      <c r="H547" s="184" t="s">
        <v>3</v>
      </c>
      <c r="I547" s="185"/>
      <c r="L547" s="181"/>
      <c r="M547" s="186"/>
      <c r="N547" s="187"/>
      <c r="O547" s="187"/>
      <c r="P547" s="187"/>
      <c r="Q547" s="187"/>
      <c r="R547" s="187"/>
      <c r="S547" s="187"/>
      <c r="T547" s="188"/>
      <c r="AT547" s="184" t="s">
        <v>136</v>
      </c>
      <c r="AU547" s="184" t="s">
        <v>74</v>
      </c>
      <c r="AV547" s="12" t="s">
        <v>71</v>
      </c>
      <c r="AW547" s="12" t="s">
        <v>31</v>
      </c>
      <c r="AX547" s="12" t="s">
        <v>67</v>
      </c>
      <c r="AY547" s="184" t="s">
        <v>126</v>
      </c>
    </row>
    <row r="548" spans="2:65" s="13" customFormat="1" x14ac:dyDescent="0.3">
      <c r="B548" s="189"/>
      <c r="D548" s="190" t="s">
        <v>136</v>
      </c>
      <c r="E548" s="191" t="s">
        <v>3</v>
      </c>
      <c r="F548" s="192" t="s">
        <v>139</v>
      </c>
      <c r="H548" s="193">
        <v>159.87</v>
      </c>
      <c r="I548" s="194"/>
      <c r="L548" s="189"/>
      <c r="M548" s="195"/>
      <c r="N548" s="196"/>
      <c r="O548" s="196"/>
      <c r="P548" s="196"/>
      <c r="Q548" s="196"/>
      <c r="R548" s="196"/>
      <c r="S548" s="196"/>
      <c r="T548" s="197"/>
      <c r="AT548" s="198" t="s">
        <v>136</v>
      </c>
      <c r="AU548" s="198" t="s">
        <v>74</v>
      </c>
      <c r="AV548" s="13" t="s">
        <v>134</v>
      </c>
      <c r="AW548" s="13" t="s">
        <v>31</v>
      </c>
      <c r="AX548" s="13" t="s">
        <v>71</v>
      </c>
      <c r="AY548" s="198" t="s">
        <v>126</v>
      </c>
    </row>
    <row r="549" spans="2:65" s="1" customFormat="1" ht="31.5" customHeight="1" x14ac:dyDescent="0.3">
      <c r="B549" s="159"/>
      <c r="C549" s="160" t="s">
        <v>844</v>
      </c>
      <c r="D549" s="160" t="s">
        <v>129</v>
      </c>
      <c r="E549" s="161" t="s">
        <v>845</v>
      </c>
      <c r="F549" s="162" t="s">
        <v>846</v>
      </c>
      <c r="G549" s="163" t="s">
        <v>532</v>
      </c>
      <c r="H549" s="226"/>
      <c r="I549" s="165"/>
      <c r="J549" s="166">
        <f>ROUND(I549*H549,2)</f>
        <v>0</v>
      </c>
      <c r="K549" s="162" t="s">
        <v>133</v>
      </c>
      <c r="L549" s="35"/>
      <c r="M549" s="167" t="s">
        <v>3</v>
      </c>
      <c r="N549" s="168" t="s">
        <v>38</v>
      </c>
      <c r="O549" s="36"/>
      <c r="P549" s="169">
        <f>O549*H549</f>
        <v>0</v>
      </c>
      <c r="Q549" s="169">
        <v>0</v>
      </c>
      <c r="R549" s="169">
        <f>Q549*H549</f>
        <v>0</v>
      </c>
      <c r="S549" s="169">
        <v>0</v>
      </c>
      <c r="T549" s="170">
        <f>S549*H549</f>
        <v>0</v>
      </c>
      <c r="AR549" s="18" t="s">
        <v>253</v>
      </c>
      <c r="AT549" s="18" t="s">
        <v>129</v>
      </c>
      <c r="AU549" s="18" t="s">
        <v>74</v>
      </c>
      <c r="AY549" s="18" t="s">
        <v>126</v>
      </c>
      <c r="BE549" s="171">
        <f>IF(N549="základní",J549,0)</f>
        <v>0</v>
      </c>
      <c r="BF549" s="171">
        <f>IF(N549="snížená",J549,0)</f>
        <v>0</v>
      </c>
      <c r="BG549" s="171">
        <f>IF(N549="zákl. přenesená",J549,0)</f>
        <v>0</v>
      </c>
      <c r="BH549" s="171">
        <f>IF(N549="sníž. přenesená",J549,0)</f>
        <v>0</v>
      </c>
      <c r="BI549" s="171">
        <f>IF(N549="nulová",J549,0)</f>
        <v>0</v>
      </c>
      <c r="BJ549" s="18" t="s">
        <v>71</v>
      </c>
      <c r="BK549" s="171">
        <f>ROUND(I549*H549,2)</f>
        <v>0</v>
      </c>
      <c r="BL549" s="18" t="s">
        <v>253</v>
      </c>
      <c r="BM549" s="18" t="s">
        <v>847</v>
      </c>
    </row>
    <row r="550" spans="2:65" s="10" customFormat="1" ht="29.85" customHeight="1" x14ac:dyDescent="0.3">
      <c r="B550" s="145"/>
      <c r="D550" s="156" t="s">
        <v>66</v>
      </c>
      <c r="E550" s="157" t="s">
        <v>848</v>
      </c>
      <c r="F550" s="157" t="s">
        <v>849</v>
      </c>
      <c r="I550" s="148"/>
      <c r="J550" s="158">
        <f>BK550</f>
        <v>0</v>
      </c>
      <c r="L550" s="145"/>
      <c r="M550" s="150"/>
      <c r="N550" s="151"/>
      <c r="O550" s="151"/>
      <c r="P550" s="152">
        <f>SUM(P551:P595)</f>
        <v>0</v>
      </c>
      <c r="Q550" s="151"/>
      <c r="R550" s="152">
        <f>SUM(R551:R595)</f>
        <v>4.0474549999999998E-2</v>
      </c>
      <c r="S550" s="151"/>
      <c r="T550" s="153">
        <f>SUM(T551:T595)</f>
        <v>0.60672499999999996</v>
      </c>
      <c r="AR550" s="146" t="s">
        <v>74</v>
      </c>
      <c r="AT550" s="154" t="s">
        <v>66</v>
      </c>
      <c r="AU550" s="154" t="s">
        <v>71</v>
      </c>
      <c r="AY550" s="146" t="s">
        <v>126</v>
      </c>
      <c r="BK550" s="155">
        <f>SUM(BK551:BK595)</f>
        <v>0</v>
      </c>
    </row>
    <row r="551" spans="2:65" s="1" customFormat="1" ht="22.5" customHeight="1" x14ac:dyDescent="0.3">
      <c r="B551" s="159"/>
      <c r="C551" s="160" t="s">
        <v>850</v>
      </c>
      <c r="D551" s="160" t="s">
        <v>129</v>
      </c>
      <c r="E551" s="161" t="s">
        <v>851</v>
      </c>
      <c r="F551" s="162" t="s">
        <v>852</v>
      </c>
      <c r="G551" s="163" t="s">
        <v>153</v>
      </c>
      <c r="H551" s="164">
        <v>104.56</v>
      </c>
      <c r="I551" s="165"/>
      <c r="J551" s="166">
        <f>ROUND(I551*H551,2)</f>
        <v>0</v>
      </c>
      <c r="K551" s="162" t="s">
        <v>133</v>
      </c>
      <c r="L551" s="35"/>
      <c r="M551" s="167" t="s">
        <v>3</v>
      </c>
      <c r="N551" s="168" t="s">
        <v>38</v>
      </c>
      <c r="O551" s="36"/>
      <c r="P551" s="169">
        <f>O551*H551</f>
        <v>0</v>
      </c>
      <c r="Q551" s="169">
        <v>0</v>
      </c>
      <c r="R551" s="169">
        <f>Q551*H551</f>
        <v>0</v>
      </c>
      <c r="S551" s="169">
        <v>0</v>
      </c>
      <c r="T551" s="170">
        <f>S551*H551</f>
        <v>0</v>
      </c>
      <c r="AR551" s="18" t="s">
        <v>253</v>
      </c>
      <c r="AT551" s="18" t="s">
        <v>129</v>
      </c>
      <c r="AU551" s="18" t="s">
        <v>74</v>
      </c>
      <c r="AY551" s="18" t="s">
        <v>126</v>
      </c>
      <c r="BE551" s="171">
        <f>IF(N551="základní",J551,0)</f>
        <v>0</v>
      </c>
      <c r="BF551" s="171">
        <f>IF(N551="snížená",J551,0)</f>
        <v>0</v>
      </c>
      <c r="BG551" s="171">
        <f>IF(N551="zákl. přenesená",J551,0)</f>
        <v>0</v>
      </c>
      <c r="BH551" s="171">
        <f>IF(N551="sníž. přenesená",J551,0)</f>
        <v>0</v>
      </c>
      <c r="BI551" s="171">
        <f>IF(N551="nulová",J551,0)</f>
        <v>0</v>
      </c>
      <c r="BJ551" s="18" t="s">
        <v>71</v>
      </c>
      <c r="BK551" s="171">
        <f>ROUND(I551*H551,2)</f>
        <v>0</v>
      </c>
      <c r="BL551" s="18" t="s">
        <v>253</v>
      </c>
      <c r="BM551" s="18" t="s">
        <v>853</v>
      </c>
    </row>
    <row r="552" spans="2:65" s="11" customFormat="1" x14ac:dyDescent="0.3">
      <c r="B552" s="172"/>
      <c r="D552" s="173" t="s">
        <v>136</v>
      </c>
      <c r="E552" s="174" t="s">
        <v>3</v>
      </c>
      <c r="F552" s="175" t="s">
        <v>854</v>
      </c>
      <c r="H552" s="176">
        <v>104.56</v>
      </c>
      <c r="I552" s="177"/>
      <c r="L552" s="172"/>
      <c r="M552" s="178"/>
      <c r="N552" s="179"/>
      <c r="O552" s="179"/>
      <c r="P552" s="179"/>
      <c r="Q552" s="179"/>
      <c r="R552" s="179"/>
      <c r="S552" s="179"/>
      <c r="T552" s="180"/>
      <c r="AT552" s="174" t="s">
        <v>136</v>
      </c>
      <c r="AU552" s="174" t="s">
        <v>74</v>
      </c>
      <c r="AV552" s="11" t="s">
        <v>74</v>
      </c>
      <c r="AW552" s="11" t="s">
        <v>31</v>
      </c>
      <c r="AX552" s="11" t="s">
        <v>67</v>
      </c>
      <c r="AY552" s="174" t="s">
        <v>126</v>
      </c>
    </row>
    <row r="553" spans="2:65" s="11" customFormat="1" x14ac:dyDescent="0.3">
      <c r="B553" s="172"/>
      <c r="D553" s="173" t="s">
        <v>136</v>
      </c>
      <c r="E553" s="174" t="s">
        <v>3</v>
      </c>
      <c r="F553" s="175" t="s">
        <v>3</v>
      </c>
      <c r="H553" s="176">
        <v>0</v>
      </c>
      <c r="I553" s="177"/>
      <c r="L553" s="172"/>
      <c r="M553" s="178"/>
      <c r="N553" s="179"/>
      <c r="O553" s="179"/>
      <c r="P553" s="179"/>
      <c r="Q553" s="179"/>
      <c r="R553" s="179"/>
      <c r="S553" s="179"/>
      <c r="T553" s="180"/>
      <c r="AT553" s="174" t="s">
        <v>136</v>
      </c>
      <c r="AU553" s="174" t="s">
        <v>74</v>
      </c>
      <c r="AV553" s="11" t="s">
        <v>74</v>
      </c>
      <c r="AW553" s="11" t="s">
        <v>31</v>
      </c>
      <c r="AX553" s="11" t="s">
        <v>67</v>
      </c>
      <c r="AY553" s="174" t="s">
        <v>126</v>
      </c>
    </row>
    <row r="554" spans="2:65" s="13" customFormat="1" x14ac:dyDescent="0.3">
      <c r="B554" s="189"/>
      <c r="D554" s="190" t="s">
        <v>136</v>
      </c>
      <c r="E554" s="191" t="s">
        <v>3</v>
      </c>
      <c r="F554" s="192" t="s">
        <v>139</v>
      </c>
      <c r="H554" s="193">
        <v>104.56</v>
      </c>
      <c r="I554" s="194"/>
      <c r="L554" s="189"/>
      <c r="M554" s="195"/>
      <c r="N554" s="196"/>
      <c r="O554" s="196"/>
      <c r="P554" s="196"/>
      <c r="Q554" s="196"/>
      <c r="R554" s="196"/>
      <c r="S554" s="196"/>
      <c r="T554" s="197"/>
      <c r="AT554" s="198" t="s">
        <v>136</v>
      </c>
      <c r="AU554" s="198" t="s">
        <v>74</v>
      </c>
      <c r="AV554" s="13" t="s">
        <v>134</v>
      </c>
      <c r="AW554" s="13" t="s">
        <v>31</v>
      </c>
      <c r="AX554" s="13" t="s">
        <v>71</v>
      </c>
      <c r="AY554" s="198" t="s">
        <v>126</v>
      </c>
    </row>
    <row r="555" spans="2:65" s="1" customFormat="1" ht="22.5" customHeight="1" x14ac:dyDescent="0.3">
      <c r="B555" s="159"/>
      <c r="C555" s="160" t="s">
        <v>855</v>
      </c>
      <c r="D555" s="160" t="s">
        <v>129</v>
      </c>
      <c r="E555" s="161" t="s">
        <v>856</v>
      </c>
      <c r="F555" s="162" t="s">
        <v>857</v>
      </c>
      <c r="G555" s="163" t="s">
        <v>153</v>
      </c>
      <c r="H555" s="164">
        <v>111.41</v>
      </c>
      <c r="I555" s="165"/>
      <c r="J555" s="166">
        <f>ROUND(I555*H555,2)</f>
        <v>0</v>
      </c>
      <c r="K555" s="162" t="s">
        <v>133</v>
      </c>
      <c r="L555" s="35"/>
      <c r="M555" s="167" t="s">
        <v>3</v>
      </c>
      <c r="N555" s="168" t="s">
        <v>38</v>
      </c>
      <c r="O555" s="36"/>
      <c r="P555" s="169">
        <f>O555*H555</f>
        <v>0</v>
      </c>
      <c r="Q555" s="169">
        <v>2.0000000000000002E-5</v>
      </c>
      <c r="R555" s="169">
        <f>Q555*H555</f>
        <v>2.2282000000000001E-3</v>
      </c>
      <c r="S555" s="169">
        <v>0</v>
      </c>
      <c r="T555" s="170">
        <f>S555*H555</f>
        <v>0</v>
      </c>
      <c r="AR555" s="18" t="s">
        <v>253</v>
      </c>
      <c r="AT555" s="18" t="s">
        <v>129</v>
      </c>
      <c r="AU555" s="18" t="s">
        <v>74</v>
      </c>
      <c r="AY555" s="18" t="s">
        <v>126</v>
      </c>
      <c r="BE555" s="171">
        <f>IF(N555="základní",J555,0)</f>
        <v>0</v>
      </c>
      <c r="BF555" s="171">
        <f>IF(N555="snížená",J555,0)</f>
        <v>0</v>
      </c>
      <c r="BG555" s="171">
        <f>IF(N555="zákl. přenesená",J555,0)</f>
        <v>0</v>
      </c>
      <c r="BH555" s="171">
        <f>IF(N555="sníž. přenesená",J555,0)</f>
        <v>0</v>
      </c>
      <c r="BI555" s="171">
        <f>IF(N555="nulová",J555,0)</f>
        <v>0</v>
      </c>
      <c r="BJ555" s="18" t="s">
        <v>71</v>
      </c>
      <c r="BK555" s="171">
        <f>ROUND(I555*H555,2)</f>
        <v>0</v>
      </c>
      <c r="BL555" s="18" t="s">
        <v>253</v>
      </c>
      <c r="BM555" s="18" t="s">
        <v>858</v>
      </c>
    </row>
    <row r="556" spans="2:65" s="11" customFormat="1" x14ac:dyDescent="0.3">
      <c r="B556" s="172"/>
      <c r="D556" s="173" t="s">
        <v>136</v>
      </c>
      <c r="E556" s="174" t="s">
        <v>3</v>
      </c>
      <c r="F556" s="175" t="s">
        <v>3</v>
      </c>
      <c r="H556" s="176">
        <v>0</v>
      </c>
      <c r="I556" s="177"/>
      <c r="L556" s="172"/>
      <c r="M556" s="178"/>
      <c r="N556" s="179"/>
      <c r="O556" s="179"/>
      <c r="P556" s="179"/>
      <c r="Q556" s="179"/>
      <c r="R556" s="179"/>
      <c r="S556" s="179"/>
      <c r="T556" s="180"/>
      <c r="AT556" s="174" t="s">
        <v>136</v>
      </c>
      <c r="AU556" s="174" t="s">
        <v>74</v>
      </c>
      <c r="AV556" s="11" t="s">
        <v>74</v>
      </c>
      <c r="AW556" s="11" t="s">
        <v>31</v>
      </c>
      <c r="AX556" s="11" t="s">
        <v>67</v>
      </c>
      <c r="AY556" s="174" t="s">
        <v>126</v>
      </c>
    </row>
    <row r="557" spans="2:65" s="11" customFormat="1" x14ac:dyDescent="0.3">
      <c r="B557" s="172"/>
      <c r="D557" s="173" t="s">
        <v>136</v>
      </c>
      <c r="E557" s="174" t="s">
        <v>3</v>
      </c>
      <c r="F557" s="175" t="s">
        <v>3</v>
      </c>
      <c r="H557" s="176">
        <v>0</v>
      </c>
      <c r="I557" s="177"/>
      <c r="L557" s="172"/>
      <c r="M557" s="178"/>
      <c r="N557" s="179"/>
      <c r="O557" s="179"/>
      <c r="P557" s="179"/>
      <c r="Q557" s="179"/>
      <c r="R557" s="179"/>
      <c r="S557" s="179"/>
      <c r="T557" s="180"/>
      <c r="AT557" s="174" t="s">
        <v>136</v>
      </c>
      <c r="AU557" s="174" t="s">
        <v>74</v>
      </c>
      <c r="AV557" s="11" t="s">
        <v>74</v>
      </c>
      <c r="AW557" s="11" t="s">
        <v>31</v>
      </c>
      <c r="AX557" s="11" t="s">
        <v>67</v>
      </c>
      <c r="AY557" s="174" t="s">
        <v>126</v>
      </c>
    </row>
    <row r="558" spans="2:65" s="11" customFormat="1" x14ac:dyDescent="0.3">
      <c r="B558" s="172"/>
      <c r="D558" s="173" t="s">
        <v>136</v>
      </c>
      <c r="E558" s="174" t="s">
        <v>3</v>
      </c>
      <c r="F558" s="175" t="s">
        <v>3</v>
      </c>
      <c r="H558" s="176">
        <v>0</v>
      </c>
      <c r="I558" s="177"/>
      <c r="L558" s="172"/>
      <c r="M558" s="178"/>
      <c r="N558" s="179"/>
      <c r="O558" s="179"/>
      <c r="P558" s="179"/>
      <c r="Q558" s="179"/>
      <c r="R558" s="179"/>
      <c r="S558" s="179"/>
      <c r="T558" s="180"/>
      <c r="AT558" s="174" t="s">
        <v>136</v>
      </c>
      <c r="AU558" s="174" t="s">
        <v>74</v>
      </c>
      <c r="AV558" s="11" t="s">
        <v>74</v>
      </c>
      <c r="AW558" s="11" t="s">
        <v>31</v>
      </c>
      <c r="AX558" s="11" t="s">
        <v>67</v>
      </c>
      <c r="AY558" s="174" t="s">
        <v>126</v>
      </c>
    </row>
    <row r="559" spans="2:65" s="11" customFormat="1" x14ac:dyDescent="0.3">
      <c r="B559" s="172"/>
      <c r="D559" s="173" t="s">
        <v>136</v>
      </c>
      <c r="E559" s="174" t="s">
        <v>3</v>
      </c>
      <c r="F559" s="175" t="s">
        <v>3</v>
      </c>
      <c r="H559" s="176">
        <v>0</v>
      </c>
      <c r="I559" s="177"/>
      <c r="L559" s="172"/>
      <c r="M559" s="178"/>
      <c r="N559" s="179"/>
      <c r="O559" s="179"/>
      <c r="P559" s="179"/>
      <c r="Q559" s="179"/>
      <c r="R559" s="179"/>
      <c r="S559" s="179"/>
      <c r="T559" s="180"/>
      <c r="AT559" s="174" t="s">
        <v>136</v>
      </c>
      <c r="AU559" s="174" t="s">
        <v>74</v>
      </c>
      <c r="AV559" s="11" t="s">
        <v>74</v>
      </c>
      <c r="AW559" s="11" t="s">
        <v>31</v>
      </c>
      <c r="AX559" s="11" t="s">
        <v>67</v>
      </c>
      <c r="AY559" s="174" t="s">
        <v>126</v>
      </c>
    </row>
    <row r="560" spans="2:65" s="11" customFormat="1" x14ac:dyDescent="0.3">
      <c r="B560" s="172"/>
      <c r="D560" s="173" t="s">
        <v>136</v>
      </c>
      <c r="E560" s="174" t="s">
        <v>3</v>
      </c>
      <c r="F560" s="175" t="s">
        <v>3</v>
      </c>
      <c r="H560" s="176">
        <v>0</v>
      </c>
      <c r="I560" s="177"/>
      <c r="L560" s="172"/>
      <c r="M560" s="178"/>
      <c r="N560" s="179"/>
      <c r="O560" s="179"/>
      <c r="P560" s="179"/>
      <c r="Q560" s="179"/>
      <c r="R560" s="179"/>
      <c r="S560" s="179"/>
      <c r="T560" s="180"/>
      <c r="AT560" s="174" t="s">
        <v>136</v>
      </c>
      <c r="AU560" s="174" t="s">
        <v>74</v>
      </c>
      <c r="AV560" s="11" t="s">
        <v>74</v>
      </c>
      <c r="AW560" s="11" t="s">
        <v>31</v>
      </c>
      <c r="AX560" s="11" t="s">
        <v>67</v>
      </c>
      <c r="AY560" s="174" t="s">
        <v>126</v>
      </c>
    </row>
    <row r="561" spans="2:65" s="11" customFormat="1" x14ac:dyDescent="0.3">
      <c r="B561" s="172"/>
      <c r="D561" s="173" t="s">
        <v>136</v>
      </c>
      <c r="E561" s="174" t="s">
        <v>3</v>
      </c>
      <c r="F561" s="175" t="s">
        <v>3</v>
      </c>
      <c r="H561" s="176">
        <v>0</v>
      </c>
      <c r="I561" s="177"/>
      <c r="L561" s="172"/>
      <c r="M561" s="178"/>
      <c r="N561" s="179"/>
      <c r="O561" s="179"/>
      <c r="P561" s="179"/>
      <c r="Q561" s="179"/>
      <c r="R561" s="179"/>
      <c r="S561" s="179"/>
      <c r="T561" s="180"/>
      <c r="AT561" s="174" t="s">
        <v>136</v>
      </c>
      <c r="AU561" s="174" t="s">
        <v>74</v>
      </c>
      <c r="AV561" s="11" t="s">
        <v>74</v>
      </c>
      <c r="AW561" s="11" t="s">
        <v>31</v>
      </c>
      <c r="AX561" s="11" t="s">
        <v>67</v>
      </c>
      <c r="AY561" s="174" t="s">
        <v>126</v>
      </c>
    </row>
    <row r="562" spans="2:65" s="11" customFormat="1" x14ac:dyDescent="0.3">
      <c r="B562" s="172"/>
      <c r="D562" s="173" t="s">
        <v>136</v>
      </c>
      <c r="E562" s="174" t="s">
        <v>3</v>
      </c>
      <c r="F562" s="175" t="s">
        <v>3</v>
      </c>
      <c r="H562" s="176">
        <v>0</v>
      </c>
      <c r="I562" s="177"/>
      <c r="L562" s="172"/>
      <c r="M562" s="178"/>
      <c r="N562" s="179"/>
      <c r="O562" s="179"/>
      <c r="P562" s="179"/>
      <c r="Q562" s="179"/>
      <c r="R562" s="179"/>
      <c r="S562" s="179"/>
      <c r="T562" s="180"/>
      <c r="AT562" s="174" t="s">
        <v>136</v>
      </c>
      <c r="AU562" s="174" t="s">
        <v>74</v>
      </c>
      <c r="AV562" s="11" t="s">
        <v>74</v>
      </c>
      <c r="AW562" s="11" t="s">
        <v>31</v>
      </c>
      <c r="AX562" s="11" t="s">
        <v>67</v>
      </c>
      <c r="AY562" s="174" t="s">
        <v>126</v>
      </c>
    </row>
    <row r="563" spans="2:65" s="11" customFormat="1" x14ac:dyDescent="0.3">
      <c r="B563" s="172"/>
      <c r="D563" s="173" t="s">
        <v>136</v>
      </c>
      <c r="E563" s="174" t="s">
        <v>3</v>
      </c>
      <c r="F563" s="175" t="s">
        <v>3</v>
      </c>
      <c r="H563" s="176">
        <v>0</v>
      </c>
      <c r="I563" s="177"/>
      <c r="L563" s="172"/>
      <c r="M563" s="178"/>
      <c r="N563" s="179"/>
      <c r="O563" s="179"/>
      <c r="P563" s="179"/>
      <c r="Q563" s="179"/>
      <c r="R563" s="179"/>
      <c r="S563" s="179"/>
      <c r="T563" s="180"/>
      <c r="AT563" s="174" t="s">
        <v>136</v>
      </c>
      <c r="AU563" s="174" t="s">
        <v>74</v>
      </c>
      <c r="AV563" s="11" t="s">
        <v>74</v>
      </c>
      <c r="AW563" s="11" t="s">
        <v>31</v>
      </c>
      <c r="AX563" s="11" t="s">
        <v>67</v>
      </c>
      <c r="AY563" s="174" t="s">
        <v>126</v>
      </c>
    </row>
    <row r="564" spans="2:65" s="11" customFormat="1" x14ac:dyDescent="0.3">
      <c r="B564" s="172"/>
      <c r="D564" s="173" t="s">
        <v>136</v>
      </c>
      <c r="E564" s="174" t="s">
        <v>3</v>
      </c>
      <c r="F564" s="175" t="s">
        <v>3</v>
      </c>
      <c r="H564" s="176">
        <v>0</v>
      </c>
      <c r="I564" s="177"/>
      <c r="L564" s="172"/>
      <c r="M564" s="178"/>
      <c r="N564" s="179"/>
      <c r="O564" s="179"/>
      <c r="P564" s="179"/>
      <c r="Q564" s="179"/>
      <c r="R564" s="179"/>
      <c r="S564" s="179"/>
      <c r="T564" s="180"/>
      <c r="AT564" s="174" t="s">
        <v>136</v>
      </c>
      <c r="AU564" s="174" t="s">
        <v>74</v>
      </c>
      <c r="AV564" s="11" t="s">
        <v>74</v>
      </c>
      <c r="AW564" s="11" t="s">
        <v>31</v>
      </c>
      <c r="AX564" s="11" t="s">
        <v>67</v>
      </c>
      <c r="AY564" s="174" t="s">
        <v>126</v>
      </c>
    </row>
    <row r="565" spans="2:65" s="11" customFormat="1" x14ac:dyDescent="0.3">
      <c r="B565" s="172"/>
      <c r="D565" s="173" t="s">
        <v>136</v>
      </c>
      <c r="E565" s="174" t="s">
        <v>3</v>
      </c>
      <c r="F565" s="175" t="s">
        <v>854</v>
      </c>
      <c r="H565" s="176">
        <v>104.56</v>
      </c>
      <c r="I565" s="177"/>
      <c r="L565" s="172"/>
      <c r="M565" s="178"/>
      <c r="N565" s="179"/>
      <c r="O565" s="179"/>
      <c r="P565" s="179"/>
      <c r="Q565" s="179"/>
      <c r="R565" s="179"/>
      <c r="S565" s="179"/>
      <c r="T565" s="180"/>
      <c r="AT565" s="174" t="s">
        <v>136</v>
      </c>
      <c r="AU565" s="174" t="s">
        <v>74</v>
      </c>
      <c r="AV565" s="11" t="s">
        <v>74</v>
      </c>
      <c r="AW565" s="11" t="s">
        <v>31</v>
      </c>
      <c r="AX565" s="11" t="s">
        <v>67</v>
      </c>
      <c r="AY565" s="174" t="s">
        <v>126</v>
      </c>
    </row>
    <row r="566" spans="2:65" s="14" customFormat="1" x14ac:dyDescent="0.3">
      <c r="B566" s="202"/>
      <c r="D566" s="173" t="s">
        <v>136</v>
      </c>
      <c r="E566" s="203" t="s">
        <v>3</v>
      </c>
      <c r="F566" s="204" t="s">
        <v>3</v>
      </c>
      <c r="H566" s="205">
        <v>104.56</v>
      </c>
      <c r="I566" s="206"/>
      <c r="L566" s="202"/>
      <c r="M566" s="207"/>
      <c r="N566" s="208"/>
      <c r="O566" s="208"/>
      <c r="P566" s="208"/>
      <c r="Q566" s="208"/>
      <c r="R566" s="208"/>
      <c r="S566" s="208"/>
      <c r="T566" s="209"/>
      <c r="AT566" s="203" t="s">
        <v>136</v>
      </c>
      <c r="AU566" s="203" t="s">
        <v>74</v>
      </c>
      <c r="AV566" s="14" t="s">
        <v>127</v>
      </c>
      <c r="AW566" s="14" t="s">
        <v>31</v>
      </c>
      <c r="AX566" s="14" t="s">
        <v>67</v>
      </c>
      <c r="AY566" s="203" t="s">
        <v>126</v>
      </c>
    </row>
    <row r="567" spans="2:65" s="11" customFormat="1" x14ac:dyDescent="0.3">
      <c r="B567" s="172"/>
      <c r="D567" s="173" t="s">
        <v>136</v>
      </c>
      <c r="E567" s="174" t="s">
        <v>3</v>
      </c>
      <c r="F567" s="175" t="s">
        <v>859</v>
      </c>
      <c r="H567" s="176">
        <v>6.85</v>
      </c>
      <c r="I567" s="177"/>
      <c r="L567" s="172"/>
      <c r="M567" s="178"/>
      <c r="N567" s="179"/>
      <c r="O567" s="179"/>
      <c r="P567" s="179"/>
      <c r="Q567" s="179"/>
      <c r="R567" s="179"/>
      <c r="S567" s="179"/>
      <c r="T567" s="180"/>
      <c r="AT567" s="174" t="s">
        <v>136</v>
      </c>
      <c r="AU567" s="174" t="s">
        <v>74</v>
      </c>
      <c r="AV567" s="11" t="s">
        <v>74</v>
      </c>
      <c r="AW567" s="11" t="s">
        <v>31</v>
      </c>
      <c r="AX567" s="11" t="s">
        <v>67</v>
      </c>
      <c r="AY567" s="174" t="s">
        <v>126</v>
      </c>
    </row>
    <row r="568" spans="2:65" s="12" customFormat="1" x14ac:dyDescent="0.3">
      <c r="B568" s="181"/>
      <c r="D568" s="173" t="s">
        <v>136</v>
      </c>
      <c r="E568" s="182" t="s">
        <v>3</v>
      </c>
      <c r="F568" s="183" t="s">
        <v>766</v>
      </c>
      <c r="H568" s="184" t="s">
        <v>3</v>
      </c>
      <c r="I568" s="185"/>
      <c r="L568" s="181"/>
      <c r="M568" s="186"/>
      <c r="N568" s="187"/>
      <c r="O568" s="187"/>
      <c r="P568" s="187"/>
      <c r="Q568" s="187"/>
      <c r="R568" s="187"/>
      <c r="S568" s="187"/>
      <c r="T568" s="188"/>
      <c r="AT568" s="184" t="s">
        <v>136</v>
      </c>
      <c r="AU568" s="184" t="s">
        <v>74</v>
      </c>
      <c r="AV568" s="12" t="s">
        <v>71</v>
      </c>
      <c r="AW568" s="12" t="s">
        <v>31</v>
      </c>
      <c r="AX568" s="12" t="s">
        <v>67</v>
      </c>
      <c r="AY568" s="184" t="s">
        <v>126</v>
      </c>
    </row>
    <row r="569" spans="2:65" s="13" customFormat="1" x14ac:dyDescent="0.3">
      <c r="B569" s="189"/>
      <c r="D569" s="190" t="s">
        <v>136</v>
      </c>
      <c r="E569" s="191" t="s">
        <v>3</v>
      </c>
      <c r="F569" s="192" t="s">
        <v>139</v>
      </c>
      <c r="H569" s="193">
        <v>111.41</v>
      </c>
      <c r="I569" s="194"/>
      <c r="L569" s="189"/>
      <c r="M569" s="195"/>
      <c r="N569" s="196"/>
      <c r="O569" s="196"/>
      <c r="P569" s="196"/>
      <c r="Q569" s="196"/>
      <c r="R569" s="196"/>
      <c r="S569" s="196"/>
      <c r="T569" s="197"/>
      <c r="AT569" s="198" t="s">
        <v>136</v>
      </c>
      <c r="AU569" s="198" t="s">
        <v>74</v>
      </c>
      <c r="AV569" s="13" t="s">
        <v>134</v>
      </c>
      <c r="AW569" s="13" t="s">
        <v>31</v>
      </c>
      <c r="AX569" s="13" t="s">
        <v>71</v>
      </c>
      <c r="AY569" s="198" t="s">
        <v>126</v>
      </c>
    </row>
    <row r="570" spans="2:65" s="1" customFormat="1" ht="31.5" customHeight="1" x14ac:dyDescent="0.3">
      <c r="B570" s="159"/>
      <c r="C570" s="216" t="s">
        <v>860</v>
      </c>
      <c r="D570" s="216" t="s">
        <v>514</v>
      </c>
      <c r="E570" s="217" t="s">
        <v>861</v>
      </c>
      <c r="F570" s="218" t="s">
        <v>862</v>
      </c>
      <c r="G570" s="219" t="s">
        <v>153</v>
      </c>
      <c r="H570" s="220">
        <v>7.5350000000000001</v>
      </c>
      <c r="I570" s="221"/>
      <c r="J570" s="222">
        <f>ROUND(I570*H570,2)</f>
        <v>0</v>
      </c>
      <c r="K570" s="218" t="s">
        <v>133</v>
      </c>
      <c r="L570" s="223"/>
      <c r="M570" s="224" t="s">
        <v>3</v>
      </c>
      <c r="N570" s="225" t="s">
        <v>38</v>
      </c>
      <c r="O570" s="36"/>
      <c r="P570" s="169">
        <f>O570*H570</f>
        <v>0</v>
      </c>
      <c r="Q570" s="169">
        <v>3.5E-4</v>
      </c>
      <c r="R570" s="169">
        <f>Q570*H570</f>
        <v>2.6372499999999998E-3</v>
      </c>
      <c r="S570" s="169">
        <v>0</v>
      </c>
      <c r="T570" s="170">
        <f>S570*H570</f>
        <v>0</v>
      </c>
      <c r="AR570" s="18" t="s">
        <v>351</v>
      </c>
      <c r="AT570" s="18" t="s">
        <v>514</v>
      </c>
      <c r="AU570" s="18" t="s">
        <v>74</v>
      </c>
      <c r="AY570" s="18" t="s">
        <v>126</v>
      </c>
      <c r="BE570" s="171">
        <f>IF(N570="základní",J570,0)</f>
        <v>0</v>
      </c>
      <c r="BF570" s="171">
        <f>IF(N570="snížená",J570,0)</f>
        <v>0</v>
      </c>
      <c r="BG570" s="171">
        <f>IF(N570="zákl. přenesená",J570,0)</f>
        <v>0</v>
      </c>
      <c r="BH570" s="171">
        <f>IF(N570="sníž. přenesená",J570,0)</f>
        <v>0</v>
      </c>
      <c r="BI570" s="171">
        <f>IF(N570="nulová",J570,0)</f>
        <v>0</v>
      </c>
      <c r="BJ570" s="18" t="s">
        <v>71</v>
      </c>
      <c r="BK570" s="171">
        <f>ROUND(I570*H570,2)</f>
        <v>0</v>
      </c>
      <c r="BL570" s="18" t="s">
        <v>253</v>
      </c>
      <c r="BM570" s="18" t="s">
        <v>863</v>
      </c>
    </row>
    <row r="571" spans="2:65" s="11" customFormat="1" x14ac:dyDescent="0.3">
      <c r="B571" s="172"/>
      <c r="D571" s="190" t="s">
        <v>136</v>
      </c>
      <c r="F571" s="214" t="s">
        <v>864</v>
      </c>
      <c r="H571" s="215">
        <v>7.5350000000000001</v>
      </c>
      <c r="I571" s="177"/>
      <c r="L571" s="172"/>
      <c r="M571" s="178"/>
      <c r="N571" s="179"/>
      <c r="O571" s="179"/>
      <c r="P571" s="179"/>
      <c r="Q571" s="179"/>
      <c r="R571" s="179"/>
      <c r="S571" s="179"/>
      <c r="T571" s="180"/>
      <c r="AT571" s="174" t="s">
        <v>136</v>
      </c>
      <c r="AU571" s="174" t="s">
        <v>74</v>
      </c>
      <c r="AV571" s="11" t="s">
        <v>74</v>
      </c>
      <c r="AW571" s="11" t="s">
        <v>4</v>
      </c>
      <c r="AX571" s="11" t="s">
        <v>71</v>
      </c>
      <c r="AY571" s="174" t="s">
        <v>126</v>
      </c>
    </row>
    <row r="572" spans="2:65" s="1" customFormat="1" ht="22.5" customHeight="1" x14ac:dyDescent="0.3">
      <c r="B572" s="159"/>
      <c r="C572" s="216" t="s">
        <v>865</v>
      </c>
      <c r="D572" s="216" t="s">
        <v>514</v>
      </c>
      <c r="E572" s="217" t="s">
        <v>866</v>
      </c>
      <c r="F572" s="218" t="s">
        <v>867</v>
      </c>
      <c r="G572" s="219" t="s">
        <v>153</v>
      </c>
      <c r="H572" s="220">
        <v>115.01600000000001</v>
      </c>
      <c r="I572" s="221"/>
      <c r="J572" s="222">
        <f>ROUND(I572*H572,2)</f>
        <v>0</v>
      </c>
      <c r="K572" s="218" t="s">
        <v>133</v>
      </c>
      <c r="L572" s="223"/>
      <c r="M572" s="224" t="s">
        <v>3</v>
      </c>
      <c r="N572" s="225" t="s">
        <v>38</v>
      </c>
      <c r="O572" s="36"/>
      <c r="P572" s="169">
        <f>O572*H572</f>
        <v>0</v>
      </c>
      <c r="Q572" s="169">
        <v>2.9999999999999997E-4</v>
      </c>
      <c r="R572" s="169">
        <f>Q572*H572</f>
        <v>3.4504799999999995E-2</v>
      </c>
      <c r="S572" s="169">
        <v>0</v>
      </c>
      <c r="T572" s="170">
        <f>S572*H572</f>
        <v>0</v>
      </c>
      <c r="AR572" s="18" t="s">
        <v>351</v>
      </c>
      <c r="AT572" s="18" t="s">
        <v>514</v>
      </c>
      <c r="AU572" s="18" t="s">
        <v>74</v>
      </c>
      <c r="AY572" s="18" t="s">
        <v>126</v>
      </c>
      <c r="BE572" s="171">
        <f>IF(N572="základní",J572,0)</f>
        <v>0</v>
      </c>
      <c r="BF572" s="171">
        <f>IF(N572="snížená",J572,0)</f>
        <v>0</v>
      </c>
      <c r="BG572" s="171">
        <f>IF(N572="zákl. přenesená",J572,0)</f>
        <v>0</v>
      </c>
      <c r="BH572" s="171">
        <f>IF(N572="sníž. přenesená",J572,0)</f>
        <v>0</v>
      </c>
      <c r="BI572" s="171">
        <f>IF(N572="nulová",J572,0)</f>
        <v>0</v>
      </c>
      <c r="BJ572" s="18" t="s">
        <v>71</v>
      </c>
      <c r="BK572" s="171">
        <f>ROUND(I572*H572,2)</f>
        <v>0</v>
      </c>
      <c r="BL572" s="18" t="s">
        <v>253</v>
      </c>
      <c r="BM572" s="18" t="s">
        <v>868</v>
      </c>
    </row>
    <row r="573" spans="2:65" s="11" customFormat="1" x14ac:dyDescent="0.3">
      <c r="B573" s="172"/>
      <c r="D573" s="190" t="s">
        <v>136</v>
      </c>
      <c r="E573" s="213" t="s">
        <v>3</v>
      </c>
      <c r="F573" s="214" t="s">
        <v>869</v>
      </c>
      <c r="H573" s="215">
        <v>115.01600000000001</v>
      </c>
      <c r="I573" s="177"/>
      <c r="L573" s="172"/>
      <c r="M573" s="178"/>
      <c r="N573" s="179"/>
      <c r="O573" s="179"/>
      <c r="P573" s="179"/>
      <c r="Q573" s="179"/>
      <c r="R573" s="179"/>
      <c r="S573" s="179"/>
      <c r="T573" s="180"/>
      <c r="AT573" s="174" t="s">
        <v>136</v>
      </c>
      <c r="AU573" s="174" t="s">
        <v>74</v>
      </c>
      <c r="AV573" s="11" t="s">
        <v>74</v>
      </c>
      <c r="AW573" s="11" t="s">
        <v>31</v>
      </c>
      <c r="AX573" s="11" t="s">
        <v>71</v>
      </c>
      <c r="AY573" s="174" t="s">
        <v>126</v>
      </c>
    </row>
    <row r="574" spans="2:65" s="1" customFormat="1" ht="22.5" customHeight="1" x14ac:dyDescent="0.3">
      <c r="B574" s="159"/>
      <c r="C574" s="160" t="s">
        <v>870</v>
      </c>
      <c r="D574" s="160" t="s">
        <v>129</v>
      </c>
      <c r="E574" s="161" t="s">
        <v>871</v>
      </c>
      <c r="F574" s="162" t="s">
        <v>872</v>
      </c>
      <c r="G574" s="163" t="s">
        <v>161</v>
      </c>
      <c r="H574" s="164">
        <v>242.69</v>
      </c>
      <c r="I574" s="165"/>
      <c r="J574" s="166">
        <f>ROUND(I574*H574,2)</f>
        <v>0</v>
      </c>
      <c r="K574" s="162" t="s">
        <v>133</v>
      </c>
      <c r="L574" s="35"/>
      <c r="M574" s="167" t="s">
        <v>3</v>
      </c>
      <c r="N574" s="168" t="s">
        <v>38</v>
      </c>
      <c r="O574" s="36"/>
      <c r="P574" s="169">
        <f>O574*H574</f>
        <v>0</v>
      </c>
      <c r="Q574" s="169">
        <v>0</v>
      </c>
      <c r="R574" s="169">
        <f>Q574*H574</f>
        <v>0</v>
      </c>
      <c r="S574" s="169">
        <v>2.5000000000000001E-3</v>
      </c>
      <c r="T574" s="170">
        <f>S574*H574</f>
        <v>0.60672499999999996</v>
      </c>
      <c r="AR574" s="18" t="s">
        <v>253</v>
      </c>
      <c r="AT574" s="18" t="s">
        <v>129</v>
      </c>
      <c r="AU574" s="18" t="s">
        <v>74</v>
      </c>
      <c r="AY574" s="18" t="s">
        <v>126</v>
      </c>
      <c r="BE574" s="171">
        <f>IF(N574="základní",J574,0)</f>
        <v>0</v>
      </c>
      <c r="BF574" s="171">
        <f>IF(N574="snížená",J574,0)</f>
        <v>0</v>
      </c>
      <c r="BG574" s="171">
        <f>IF(N574="zákl. přenesená",J574,0)</f>
        <v>0</v>
      </c>
      <c r="BH574" s="171">
        <f>IF(N574="sníž. přenesená",J574,0)</f>
        <v>0</v>
      </c>
      <c r="BI574" s="171">
        <f>IF(N574="nulová",J574,0)</f>
        <v>0</v>
      </c>
      <c r="BJ574" s="18" t="s">
        <v>71</v>
      </c>
      <c r="BK574" s="171">
        <f>ROUND(I574*H574,2)</f>
        <v>0</v>
      </c>
      <c r="BL574" s="18" t="s">
        <v>253</v>
      </c>
      <c r="BM574" s="18" t="s">
        <v>873</v>
      </c>
    </row>
    <row r="575" spans="2:65" s="11" customFormat="1" x14ac:dyDescent="0.3">
      <c r="B575" s="172"/>
      <c r="D575" s="173" t="s">
        <v>136</v>
      </c>
      <c r="E575" s="174" t="s">
        <v>3</v>
      </c>
      <c r="F575" s="175" t="s">
        <v>874</v>
      </c>
      <c r="H575" s="176">
        <v>24.64</v>
      </c>
      <c r="I575" s="177"/>
      <c r="L575" s="172"/>
      <c r="M575" s="178"/>
      <c r="N575" s="179"/>
      <c r="O575" s="179"/>
      <c r="P575" s="179"/>
      <c r="Q575" s="179"/>
      <c r="R575" s="179"/>
      <c r="S575" s="179"/>
      <c r="T575" s="180"/>
      <c r="AT575" s="174" t="s">
        <v>136</v>
      </c>
      <c r="AU575" s="174" t="s">
        <v>74</v>
      </c>
      <c r="AV575" s="11" t="s">
        <v>74</v>
      </c>
      <c r="AW575" s="11" t="s">
        <v>31</v>
      </c>
      <c r="AX575" s="11" t="s">
        <v>67</v>
      </c>
      <c r="AY575" s="174" t="s">
        <v>126</v>
      </c>
    </row>
    <row r="576" spans="2:65" s="12" customFormat="1" x14ac:dyDescent="0.3">
      <c r="B576" s="181"/>
      <c r="D576" s="173" t="s">
        <v>136</v>
      </c>
      <c r="E576" s="182" t="s">
        <v>3</v>
      </c>
      <c r="F576" s="183" t="s">
        <v>875</v>
      </c>
      <c r="H576" s="184" t="s">
        <v>3</v>
      </c>
      <c r="I576" s="185"/>
      <c r="L576" s="181"/>
      <c r="M576" s="186"/>
      <c r="N576" s="187"/>
      <c r="O576" s="187"/>
      <c r="P576" s="187"/>
      <c r="Q576" s="187"/>
      <c r="R576" s="187"/>
      <c r="S576" s="187"/>
      <c r="T576" s="188"/>
      <c r="AT576" s="184" t="s">
        <v>136</v>
      </c>
      <c r="AU576" s="184" t="s">
        <v>74</v>
      </c>
      <c r="AV576" s="12" t="s">
        <v>71</v>
      </c>
      <c r="AW576" s="12" t="s">
        <v>31</v>
      </c>
      <c r="AX576" s="12" t="s">
        <v>67</v>
      </c>
      <c r="AY576" s="184" t="s">
        <v>126</v>
      </c>
    </row>
    <row r="577" spans="2:65" s="11" customFormat="1" x14ac:dyDescent="0.3">
      <c r="B577" s="172"/>
      <c r="D577" s="173" t="s">
        <v>136</v>
      </c>
      <c r="E577" s="174" t="s">
        <v>3</v>
      </c>
      <c r="F577" s="175" t="s">
        <v>876</v>
      </c>
      <c r="H577" s="176">
        <v>37.15</v>
      </c>
      <c r="I577" s="177"/>
      <c r="L577" s="172"/>
      <c r="M577" s="178"/>
      <c r="N577" s="179"/>
      <c r="O577" s="179"/>
      <c r="P577" s="179"/>
      <c r="Q577" s="179"/>
      <c r="R577" s="179"/>
      <c r="S577" s="179"/>
      <c r="T577" s="180"/>
      <c r="AT577" s="174" t="s">
        <v>136</v>
      </c>
      <c r="AU577" s="174" t="s">
        <v>74</v>
      </c>
      <c r="AV577" s="11" t="s">
        <v>74</v>
      </c>
      <c r="AW577" s="11" t="s">
        <v>31</v>
      </c>
      <c r="AX577" s="11" t="s">
        <v>67</v>
      </c>
      <c r="AY577" s="174" t="s">
        <v>126</v>
      </c>
    </row>
    <row r="578" spans="2:65" s="12" customFormat="1" x14ac:dyDescent="0.3">
      <c r="B578" s="181"/>
      <c r="D578" s="173" t="s">
        <v>136</v>
      </c>
      <c r="E578" s="182" t="s">
        <v>3</v>
      </c>
      <c r="F578" s="183" t="s">
        <v>877</v>
      </c>
      <c r="H578" s="184" t="s">
        <v>3</v>
      </c>
      <c r="I578" s="185"/>
      <c r="L578" s="181"/>
      <c r="M578" s="186"/>
      <c r="N578" s="187"/>
      <c r="O578" s="187"/>
      <c r="P578" s="187"/>
      <c r="Q578" s="187"/>
      <c r="R578" s="187"/>
      <c r="S578" s="187"/>
      <c r="T578" s="188"/>
      <c r="AT578" s="184" t="s">
        <v>136</v>
      </c>
      <c r="AU578" s="184" t="s">
        <v>74</v>
      </c>
      <c r="AV578" s="12" t="s">
        <v>71</v>
      </c>
      <c r="AW578" s="12" t="s">
        <v>31</v>
      </c>
      <c r="AX578" s="12" t="s">
        <v>67</v>
      </c>
      <c r="AY578" s="184" t="s">
        <v>126</v>
      </c>
    </row>
    <row r="579" spans="2:65" s="11" customFormat="1" x14ac:dyDescent="0.3">
      <c r="B579" s="172"/>
      <c r="D579" s="173" t="s">
        <v>136</v>
      </c>
      <c r="E579" s="174" t="s">
        <v>3</v>
      </c>
      <c r="F579" s="175" t="s">
        <v>878</v>
      </c>
      <c r="H579" s="176">
        <v>112.7</v>
      </c>
      <c r="I579" s="177"/>
      <c r="L579" s="172"/>
      <c r="M579" s="178"/>
      <c r="N579" s="179"/>
      <c r="O579" s="179"/>
      <c r="P579" s="179"/>
      <c r="Q579" s="179"/>
      <c r="R579" s="179"/>
      <c r="S579" s="179"/>
      <c r="T579" s="180"/>
      <c r="AT579" s="174" t="s">
        <v>136</v>
      </c>
      <c r="AU579" s="174" t="s">
        <v>74</v>
      </c>
      <c r="AV579" s="11" t="s">
        <v>74</v>
      </c>
      <c r="AW579" s="11" t="s">
        <v>31</v>
      </c>
      <c r="AX579" s="11" t="s">
        <v>67</v>
      </c>
      <c r="AY579" s="174" t="s">
        <v>126</v>
      </c>
    </row>
    <row r="580" spans="2:65" s="12" customFormat="1" x14ac:dyDescent="0.3">
      <c r="B580" s="181"/>
      <c r="D580" s="173" t="s">
        <v>136</v>
      </c>
      <c r="E580" s="182" t="s">
        <v>3</v>
      </c>
      <c r="F580" s="183" t="s">
        <v>879</v>
      </c>
      <c r="H580" s="184" t="s">
        <v>3</v>
      </c>
      <c r="I580" s="185"/>
      <c r="L580" s="181"/>
      <c r="M580" s="186"/>
      <c r="N580" s="187"/>
      <c r="O580" s="187"/>
      <c r="P580" s="187"/>
      <c r="Q580" s="187"/>
      <c r="R580" s="187"/>
      <c r="S580" s="187"/>
      <c r="T580" s="188"/>
      <c r="AT580" s="184" t="s">
        <v>136</v>
      </c>
      <c r="AU580" s="184" t="s">
        <v>74</v>
      </c>
      <c r="AV580" s="12" t="s">
        <v>71</v>
      </c>
      <c r="AW580" s="12" t="s">
        <v>31</v>
      </c>
      <c r="AX580" s="12" t="s">
        <v>67</v>
      </c>
      <c r="AY580" s="184" t="s">
        <v>126</v>
      </c>
    </row>
    <row r="581" spans="2:65" s="11" customFormat="1" x14ac:dyDescent="0.3">
      <c r="B581" s="172"/>
      <c r="D581" s="173" t="s">
        <v>136</v>
      </c>
      <c r="E581" s="174" t="s">
        <v>3</v>
      </c>
      <c r="F581" s="175" t="s">
        <v>880</v>
      </c>
      <c r="H581" s="176">
        <v>36.56</v>
      </c>
      <c r="I581" s="177"/>
      <c r="L581" s="172"/>
      <c r="M581" s="178"/>
      <c r="N581" s="179"/>
      <c r="O581" s="179"/>
      <c r="P581" s="179"/>
      <c r="Q581" s="179"/>
      <c r="R581" s="179"/>
      <c r="S581" s="179"/>
      <c r="T581" s="180"/>
      <c r="AT581" s="174" t="s">
        <v>136</v>
      </c>
      <c r="AU581" s="174" t="s">
        <v>74</v>
      </c>
      <c r="AV581" s="11" t="s">
        <v>74</v>
      </c>
      <c r="AW581" s="11" t="s">
        <v>31</v>
      </c>
      <c r="AX581" s="11" t="s">
        <v>67</v>
      </c>
      <c r="AY581" s="174" t="s">
        <v>126</v>
      </c>
    </row>
    <row r="582" spans="2:65" s="12" customFormat="1" x14ac:dyDescent="0.3">
      <c r="B582" s="181"/>
      <c r="D582" s="173" t="s">
        <v>136</v>
      </c>
      <c r="E582" s="182" t="s">
        <v>3</v>
      </c>
      <c r="F582" s="183" t="s">
        <v>881</v>
      </c>
      <c r="H582" s="184" t="s">
        <v>3</v>
      </c>
      <c r="I582" s="185"/>
      <c r="L582" s="181"/>
      <c r="M582" s="186"/>
      <c r="N582" s="187"/>
      <c r="O582" s="187"/>
      <c r="P582" s="187"/>
      <c r="Q582" s="187"/>
      <c r="R582" s="187"/>
      <c r="S582" s="187"/>
      <c r="T582" s="188"/>
      <c r="AT582" s="184" t="s">
        <v>136</v>
      </c>
      <c r="AU582" s="184" t="s">
        <v>74</v>
      </c>
      <c r="AV582" s="12" t="s">
        <v>71</v>
      </c>
      <c r="AW582" s="12" t="s">
        <v>31</v>
      </c>
      <c r="AX582" s="12" t="s">
        <v>67</v>
      </c>
      <c r="AY582" s="184" t="s">
        <v>126</v>
      </c>
    </row>
    <row r="583" spans="2:65" s="11" customFormat="1" x14ac:dyDescent="0.3">
      <c r="B583" s="172"/>
      <c r="D583" s="173" t="s">
        <v>136</v>
      </c>
      <c r="E583" s="174" t="s">
        <v>3</v>
      </c>
      <c r="F583" s="175" t="s">
        <v>882</v>
      </c>
      <c r="H583" s="176">
        <v>31.64</v>
      </c>
      <c r="I583" s="177"/>
      <c r="L583" s="172"/>
      <c r="M583" s="178"/>
      <c r="N583" s="179"/>
      <c r="O583" s="179"/>
      <c r="P583" s="179"/>
      <c r="Q583" s="179"/>
      <c r="R583" s="179"/>
      <c r="S583" s="179"/>
      <c r="T583" s="180"/>
      <c r="AT583" s="174" t="s">
        <v>136</v>
      </c>
      <c r="AU583" s="174" t="s">
        <v>74</v>
      </c>
      <c r="AV583" s="11" t="s">
        <v>74</v>
      </c>
      <c r="AW583" s="11" t="s">
        <v>31</v>
      </c>
      <c r="AX583" s="11" t="s">
        <v>67</v>
      </c>
      <c r="AY583" s="174" t="s">
        <v>126</v>
      </c>
    </row>
    <row r="584" spans="2:65" s="12" customFormat="1" x14ac:dyDescent="0.3">
      <c r="B584" s="181"/>
      <c r="D584" s="173" t="s">
        <v>136</v>
      </c>
      <c r="E584" s="182" t="s">
        <v>3</v>
      </c>
      <c r="F584" s="183" t="s">
        <v>883</v>
      </c>
      <c r="H584" s="184" t="s">
        <v>3</v>
      </c>
      <c r="I584" s="185"/>
      <c r="L584" s="181"/>
      <c r="M584" s="186"/>
      <c r="N584" s="187"/>
      <c r="O584" s="187"/>
      <c r="P584" s="187"/>
      <c r="Q584" s="187"/>
      <c r="R584" s="187"/>
      <c r="S584" s="187"/>
      <c r="T584" s="188"/>
      <c r="AT584" s="184" t="s">
        <v>136</v>
      </c>
      <c r="AU584" s="184" t="s">
        <v>74</v>
      </c>
      <c r="AV584" s="12" t="s">
        <v>71</v>
      </c>
      <c r="AW584" s="12" t="s">
        <v>31</v>
      </c>
      <c r="AX584" s="12" t="s">
        <v>67</v>
      </c>
      <c r="AY584" s="184" t="s">
        <v>126</v>
      </c>
    </row>
    <row r="585" spans="2:65" s="13" customFormat="1" x14ac:dyDescent="0.3">
      <c r="B585" s="189"/>
      <c r="D585" s="190" t="s">
        <v>136</v>
      </c>
      <c r="E585" s="191" t="s">
        <v>3</v>
      </c>
      <c r="F585" s="192" t="s">
        <v>139</v>
      </c>
      <c r="H585" s="193">
        <v>242.69</v>
      </c>
      <c r="I585" s="194"/>
      <c r="L585" s="189"/>
      <c r="M585" s="195"/>
      <c r="N585" s="196"/>
      <c r="O585" s="196"/>
      <c r="P585" s="196"/>
      <c r="Q585" s="196"/>
      <c r="R585" s="196"/>
      <c r="S585" s="196"/>
      <c r="T585" s="197"/>
      <c r="AT585" s="198" t="s">
        <v>136</v>
      </c>
      <c r="AU585" s="198" t="s">
        <v>74</v>
      </c>
      <c r="AV585" s="13" t="s">
        <v>134</v>
      </c>
      <c r="AW585" s="13" t="s">
        <v>31</v>
      </c>
      <c r="AX585" s="13" t="s">
        <v>71</v>
      </c>
      <c r="AY585" s="198" t="s">
        <v>126</v>
      </c>
    </row>
    <row r="586" spans="2:65" s="1" customFormat="1" ht="22.5" customHeight="1" x14ac:dyDescent="0.3">
      <c r="B586" s="159"/>
      <c r="C586" s="160" t="s">
        <v>884</v>
      </c>
      <c r="D586" s="160" t="s">
        <v>129</v>
      </c>
      <c r="E586" s="161" t="s">
        <v>885</v>
      </c>
      <c r="F586" s="162" t="s">
        <v>886</v>
      </c>
      <c r="G586" s="163" t="s">
        <v>161</v>
      </c>
      <c r="H586" s="164">
        <v>4.09</v>
      </c>
      <c r="I586" s="165"/>
      <c r="J586" s="166">
        <f>ROUND(I586*H586,2)</f>
        <v>0</v>
      </c>
      <c r="K586" s="162" t="s">
        <v>133</v>
      </c>
      <c r="L586" s="35"/>
      <c r="M586" s="167" t="s">
        <v>3</v>
      </c>
      <c r="N586" s="168" t="s">
        <v>38</v>
      </c>
      <c r="O586" s="36"/>
      <c r="P586" s="169">
        <f>O586*H586</f>
        <v>0</v>
      </c>
      <c r="Q586" s="169">
        <v>2.7E-4</v>
      </c>
      <c r="R586" s="169">
        <f>Q586*H586</f>
        <v>1.1042999999999999E-3</v>
      </c>
      <c r="S586" s="169">
        <v>0</v>
      </c>
      <c r="T586" s="170">
        <f>S586*H586</f>
        <v>0</v>
      </c>
      <c r="AR586" s="18" t="s">
        <v>253</v>
      </c>
      <c r="AT586" s="18" t="s">
        <v>129</v>
      </c>
      <c r="AU586" s="18" t="s">
        <v>74</v>
      </c>
      <c r="AY586" s="18" t="s">
        <v>126</v>
      </c>
      <c r="BE586" s="171">
        <f>IF(N586="základní",J586,0)</f>
        <v>0</v>
      </c>
      <c r="BF586" s="171">
        <f>IF(N586="snížená",J586,0)</f>
        <v>0</v>
      </c>
      <c r="BG586" s="171">
        <f>IF(N586="zákl. přenesená",J586,0)</f>
        <v>0</v>
      </c>
      <c r="BH586" s="171">
        <f>IF(N586="sníž. přenesená",J586,0)</f>
        <v>0</v>
      </c>
      <c r="BI586" s="171">
        <f>IF(N586="nulová",J586,0)</f>
        <v>0</v>
      </c>
      <c r="BJ586" s="18" t="s">
        <v>71</v>
      </c>
      <c r="BK586" s="171">
        <f>ROUND(I586*H586,2)</f>
        <v>0</v>
      </c>
      <c r="BL586" s="18" t="s">
        <v>253</v>
      </c>
      <c r="BM586" s="18" t="s">
        <v>887</v>
      </c>
    </row>
    <row r="587" spans="2:65" s="11" customFormat="1" x14ac:dyDescent="0.3">
      <c r="B587" s="172"/>
      <c r="D587" s="173" t="s">
        <v>136</v>
      </c>
      <c r="E587" s="174" t="s">
        <v>3</v>
      </c>
      <c r="F587" s="175" t="s">
        <v>888</v>
      </c>
      <c r="H587" s="176">
        <v>4.09</v>
      </c>
      <c r="I587" s="177"/>
      <c r="L587" s="172"/>
      <c r="M587" s="178"/>
      <c r="N587" s="179"/>
      <c r="O587" s="179"/>
      <c r="P587" s="179"/>
      <c r="Q587" s="179"/>
      <c r="R587" s="179"/>
      <c r="S587" s="179"/>
      <c r="T587" s="180"/>
      <c r="AT587" s="174" t="s">
        <v>136</v>
      </c>
      <c r="AU587" s="174" t="s">
        <v>74</v>
      </c>
      <c r="AV587" s="11" t="s">
        <v>74</v>
      </c>
      <c r="AW587" s="11" t="s">
        <v>31</v>
      </c>
      <c r="AX587" s="11" t="s">
        <v>71</v>
      </c>
      <c r="AY587" s="174" t="s">
        <v>126</v>
      </c>
    </row>
    <row r="588" spans="2:65" s="12" customFormat="1" x14ac:dyDescent="0.3">
      <c r="B588" s="181"/>
      <c r="D588" s="190" t="s">
        <v>136</v>
      </c>
      <c r="E588" s="210" t="s">
        <v>3</v>
      </c>
      <c r="F588" s="211" t="s">
        <v>766</v>
      </c>
      <c r="H588" s="212" t="s">
        <v>3</v>
      </c>
      <c r="I588" s="185"/>
      <c r="L588" s="181"/>
      <c r="M588" s="186"/>
      <c r="N588" s="187"/>
      <c r="O588" s="187"/>
      <c r="P588" s="187"/>
      <c r="Q588" s="187"/>
      <c r="R588" s="187"/>
      <c r="S588" s="187"/>
      <c r="T588" s="188"/>
      <c r="AT588" s="184" t="s">
        <v>136</v>
      </c>
      <c r="AU588" s="184" t="s">
        <v>74</v>
      </c>
      <c r="AV588" s="12" t="s">
        <v>71</v>
      </c>
      <c r="AW588" s="12" t="s">
        <v>31</v>
      </c>
      <c r="AX588" s="12" t="s">
        <v>67</v>
      </c>
      <c r="AY588" s="184" t="s">
        <v>126</v>
      </c>
    </row>
    <row r="589" spans="2:65" s="1" customFormat="1" ht="22.5" customHeight="1" x14ac:dyDescent="0.3">
      <c r="B589" s="159"/>
      <c r="C589" s="216" t="s">
        <v>889</v>
      </c>
      <c r="D589" s="216" t="s">
        <v>514</v>
      </c>
      <c r="E589" s="217" t="s">
        <v>890</v>
      </c>
      <c r="F589" s="218" t="s">
        <v>891</v>
      </c>
      <c r="G589" s="219" t="s">
        <v>161</v>
      </c>
      <c r="H589" s="220">
        <v>4.2949999999999999</v>
      </c>
      <c r="I589" s="221"/>
      <c r="J589" s="222">
        <f>ROUND(I589*H589,2)</f>
        <v>0</v>
      </c>
      <c r="K589" s="218" t="s">
        <v>3</v>
      </c>
      <c r="L589" s="223"/>
      <c r="M589" s="224" t="s">
        <v>3</v>
      </c>
      <c r="N589" s="225" t="s">
        <v>38</v>
      </c>
      <c r="O589" s="36"/>
      <c r="P589" s="169">
        <f>O589*H589</f>
        <v>0</v>
      </c>
      <c r="Q589" s="169">
        <v>0</v>
      </c>
      <c r="R589" s="169">
        <f>Q589*H589</f>
        <v>0</v>
      </c>
      <c r="S589" s="169">
        <v>0</v>
      </c>
      <c r="T589" s="170">
        <f>S589*H589</f>
        <v>0</v>
      </c>
      <c r="AR589" s="18" t="s">
        <v>351</v>
      </c>
      <c r="AT589" s="18" t="s">
        <v>514</v>
      </c>
      <c r="AU589" s="18" t="s">
        <v>74</v>
      </c>
      <c r="AY589" s="18" t="s">
        <v>126</v>
      </c>
      <c r="BE589" s="171">
        <f>IF(N589="základní",J589,0)</f>
        <v>0</v>
      </c>
      <c r="BF589" s="171">
        <f>IF(N589="snížená",J589,0)</f>
        <v>0</v>
      </c>
      <c r="BG589" s="171">
        <f>IF(N589="zákl. přenesená",J589,0)</f>
        <v>0</v>
      </c>
      <c r="BH589" s="171">
        <f>IF(N589="sníž. přenesená",J589,0)</f>
        <v>0</v>
      </c>
      <c r="BI589" s="171">
        <f>IF(N589="nulová",J589,0)</f>
        <v>0</v>
      </c>
      <c r="BJ589" s="18" t="s">
        <v>71</v>
      </c>
      <c r="BK589" s="171">
        <f>ROUND(I589*H589,2)</f>
        <v>0</v>
      </c>
      <c r="BL589" s="18" t="s">
        <v>253</v>
      </c>
      <c r="BM589" s="18" t="s">
        <v>892</v>
      </c>
    </row>
    <row r="590" spans="2:65" s="11" customFormat="1" x14ac:dyDescent="0.3">
      <c r="B590" s="172"/>
      <c r="D590" s="190" t="s">
        <v>136</v>
      </c>
      <c r="F590" s="214" t="s">
        <v>893</v>
      </c>
      <c r="H590" s="215">
        <v>4.2949999999999999</v>
      </c>
      <c r="I590" s="177"/>
      <c r="L590" s="172"/>
      <c r="M590" s="178"/>
      <c r="N590" s="179"/>
      <c r="O590" s="179"/>
      <c r="P590" s="179"/>
      <c r="Q590" s="179"/>
      <c r="R590" s="179"/>
      <c r="S590" s="179"/>
      <c r="T590" s="180"/>
      <c r="AT590" s="174" t="s">
        <v>136</v>
      </c>
      <c r="AU590" s="174" t="s">
        <v>74</v>
      </c>
      <c r="AV590" s="11" t="s">
        <v>74</v>
      </c>
      <c r="AW590" s="11" t="s">
        <v>4</v>
      </c>
      <c r="AX590" s="11" t="s">
        <v>71</v>
      </c>
      <c r="AY590" s="174" t="s">
        <v>126</v>
      </c>
    </row>
    <row r="591" spans="2:65" s="1" customFormat="1" ht="22.5" customHeight="1" x14ac:dyDescent="0.3">
      <c r="B591" s="159"/>
      <c r="C591" s="160" t="s">
        <v>894</v>
      </c>
      <c r="D591" s="160" t="s">
        <v>129</v>
      </c>
      <c r="E591" s="161" t="s">
        <v>895</v>
      </c>
      <c r="F591" s="162" t="s">
        <v>896</v>
      </c>
      <c r="G591" s="163" t="s">
        <v>161</v>
      </c>
      <c r="H591" s="164">
        <v>159.87</v>
      </c>
      <c r="I591" s="165"/>
      <c r="J591" s="166">
        <f>ROUND(I591*H591,2)</f>
        <v>0</v>
      </c>
      <c r="K591" s="162" t="s">
        <v>133</v>
      </c>
      <c r="L591" s="35"/>
      <c r="M591" s="167" t="s">
        <v>3</v>
      </c>
      <c r="N591" s="168" t="s">
        <v>38</v>
      </c>
      <c r="O591" s="36"/>
      <c r="P591" s="169">
        <f>O591*H591</f>
        <v>0</v>
      </c>
      <c r="Q591" s="169">
        <v>0</v>
      </c>
      <c r="R591" s="169">
        <f>Q591*H591</f>
        <v>0</v>
      </c>
      <c r="S591" s="169">
        <v>0</v>
      </c>
      <c r="T591" s="170">
        <f>S591*H591</f>
        <v>0</v>
      </c>
      <c r="AR591" s="18" t="s">
        <v>253</v>
      </c>
      <c r="AT591" s="18" t="s">
        <v>129</v>
      </c>
      <c r="AU591" s="18" t="s">
        <v>74</v>
      </c>
      <c r="AY591" s="18" t="s">
        <v>126</v>
      </c>
      <c r="BE591" s="171">
        <f>IF(N591="základní",J591,0)</f>
        <v>0</v>
      </c>
      <c r="BF591" s="171">
        <f>IF(N591="snížená",J591,0)</f>
        <v>0</v>
      </c>
      <c r="BG591" s="171">
        <f>IF(N591="zákl. přenesená",J591,0)</f>
        <v>0</v>
      </c>
      <c r="BH591" s="171">
        <f>IF(N591="sníž. přenesená",J591,0)</f>
        <v>0</v>
      </c>
      <c r="BI591" s="171">
        <f>IF(N591="nulová",J591,0)</f>
        <v>0</v>
      </c>
      <c r="BJ591" s="18" t="s">
        <v>71</v>
      </c>
      <c r="BK591" s="171">
        <f>ROUND(I591*H591,2)</f>
        <v>0</v>
      </c>
      <c r="BL591" s="18" t="s">
        <v>253</v>
      </c>
      <c r="BM591" s="18" t="s">
        <v>897</v>
      </c>
    </row>
    <row r="592" spans="2:65" s="11" customFormat="1" x14ac:dyDescent="0.3">
      <c r="B592" s="172"/>
      <c r="D592" s="190" t="s">
        <v>136</v>
      </c>
      <c r="E592" s="213" t="s">
        <v>3</v>
      </c>
      <c r="F592" s="214" t="s">
        <v>825</v>
      </c>
      <c r="H592" s="215">
        <v>159.87</v>
      </c>
      <c r="I592" s="177"/>
      <c r="L592" s="172"/>
      <c r="M592" s="178"/>
      <c r="N592" s="179"/>
      <c r="O592" s="179"/>
      <c r="P592" s="179"/>
      <c r="Q592" s="179"/>
      <c r="R592" s="179"/>
      <c r="S592" s="179"/>
      <c r="T592" s="180"/>
      <c r="AT592" s="174" t="s">
        <v>136</v>
      </c>
      <c r="AU592" s="174" t="s">
        <v>74</v>
      </c>
      <c r="AV592" s="11" t="s">
        <v>74</v>
      </c>
      <c r="AW592" s="11" t="s">
        <v>31</v>
      </c>
      <c r="AX592" s="11" t="s">
        <v>71</v>
      </c>
      <c r="AY592" s="174" t="s">
        <v>126</v>
      </c>
    </row>
    <row r="593" spans="2:65" s="1" customFormat="1" ht="31.5" customHeight="1" x14ac:dyDescent="0.3">
      <c r="B593" s="159"/>
      <c r="C593" s="216" t="s">
        <v>898</v>
      </c>
      <c r="D593" s="216" t="s">
        <v>514</v>
      </c>
      <c r="E593" s="217" t="s">
        <v>899</v>
      </c>
      <c r="F593" s="218" t="s">
        <v>900</v>
      </c>
      <c r="G593" s="219" t="s">
        <v>161</v>
      </c>
      <c r="H593" s="220">
        <v>183.851</v>
      </c>
      <c r="I593" s="221"/>
      <c r="J593" s="222">
        <f>ROUND(I593*H593,2)</f>
        <v>0</v>
      </c>
      <c r="K593" s="218" t="s">
        <v>3</v>
      </c>
      <c r="L593" s="223"/>
      <c r="M593" s="224" t="s">
        <v>3</v>
      </c>
      <c r="N593" s="225" t="s">
        <v>38</v>
      </c>
      <c r="O593" s="36"/>
      <c r="P593" s="169">
        <f>O593*H593</f>
        <v>0</v>
      </c>
      <c r="Q593" s="169">
        <v>0</v>
      </c>
      <c r="R593" s="169">
        <f>Q593*H593</f>
        <v>0</v>
      </c>
      <c r="S593" s="169">
        <v>0</v>
      </c>
      <c r="T593" s="170">
        <f>S593*H593</f>
        <v>0</v>
      </c>
      <c r="AR593" s="18" t="s">
        <v>351</v>
      </c>
      <c r="AT593" s="18" t="s">
        <v>514</v>
      </c>
      <c r="AU593" s="18" t="s">
        <v>74</v>
      </c>
      <c r="AY593" s="18" t="s">
        <v>126</v>
      </c>
      <c r="BE593" s="171">
        <f>IF(N593="základní",J593,0)</f>
        <v>0</v>
      </c>
      <c r="BF593" s="171">
        <f>IF(N593="snížená",J593,0)</f>
        <v>0</v>
      </c>
      <c r="BG593" s="171">
        <f>IF(N593="zákl. přenesená",J593,0)</f>
        <v>0</v>
      </c>
      <c r="BH593" s="171">
        <f>IF(N593="sníž. přenesená",J593,0)</f>
        <v>0</v>
      </c>
      <c r="BI593" s="171">
        <f>IF(N593="nulová",J593,0)</f>
        <v>0</v>
      </c>
      <c r="BJ593" s="18" t="s">
        <v>71</v>
      </c>
      <c r="BK593" s="171">
        <f>ROUND(I593*H593,2)</f>
        <v>0</v>
      </c>
      <c r="BL593" s="18" t="s">
        <v>253</v>
      </c>
      <c r="BM593" s="18" t="s">
        <v>901</v>
      </c>
    </row>
    <row r="594" spans="2:65" s="11" customFormat="1" x14ac:dyDescent="0.3">
      <c r="B594" s="172"/>
      <c r="D594" s="190" t="s">
        <v>136</v>
      </c>
      <c r="F594" s="214" t="s">
        <v>902</v>
      </c>
      <c r="H594" s="215">
        <v>183.851</v>
      </c>
      <c r="I594" s="177"/>
      <c r="L594" s="172"/>
      <c r="M594" s="178"/>
      <c r="N594" s="179"/>
      <c r="O594" s="179"/>
      <c r="P594" s="179"/>
      <c r="Q594" s="179"/>
      <c r="R594" s="179"/>
      <c r="S594" s="179"/>
      <c r="T594" s="180"/>
      <c r="AT594" s="174" t="s">
        <v>136</v>
      </c>
      <c r="AU594" s="174" t="s">
        <v>74</v>
      </c>
      <c r="AV594" s="11" t="s">
        <v>74</v>
      </c>
      <c r="AW594" s="11" t="s">
        <v>4</v>
      </c>
      <c r="AX594" s="11" t="s">
        <v>71</v>
      </c>
      <c r="AY594" s="174" t="s">
        <v>126</v>
      </c>
    </row>
    <row r="595" spans="2:65" s="1" customFormat="1" ht="31.5" customHeight="1" x14ac:dyDescent="0.3">
      <c r="B595" s="159"/>
      <c r="C595" s="160" t="s">
        <v>903</v>
      </c>
      <c r="D595" s="160" t="s">
        <v>129</v>
      </c>
      <c r="E595" s="161" t="s">
        <v>904</v>
      </c>
      <c r="F595" s="162" t="s">
        <v>905</v>
      </c>
      <c r="G595" s="163" t="s">
        <v>532</v>
      </c>
      <c r="H595" s="226"/>
      <c r="I595" s="165"/>
      <c r="J595" s="166">
        <f>ROUND(I595*H595,2)</f>
        <v>0</v>
      </c>
      <c r="K595" s="162" t="s">
        <v>133</v>
      </c>
      <c r="L595" s="35"/>
      <c r="M595" s="167" t="s">
        <v>3</v>
      </c>
      <c r="N595" s="168" t="s">
        <v>38</v>
      </c>
      <c r="O595" s="36"/>
      <c r="P595" s="169">
        <f>O595*H595</f>
        <v>0</v>
      </c>
      <c r="Q595" s="169">
        <v>0</v>
      </c>
      <c r="R595" s="169">
        <f>Q595*H595</f>
        <v>0</v>
      </c>
      <c r="S595" s="169">
        <v>0</v>
      </c>
      <c r="T595" s="170">
        <f>S595*H595</f>
        <v>0</v>
      </c>
      <c r="AR595" s="18" t="s">
        <v>253</v>
      </c>
      <c r="AT595" s="18" t="s">
        <v>129</v>
      </c>
      <c r="AU595" s="18" t="s">
        <v>74</v>
      </c>
      <c r="AY595" s="18" t="s">
        <v>126</v>
      </c>
      <c r="BE595" s="171">
        <f>IF(N595="základní",J595,0)</f>
        <v>0</v>
      </c>
      <c r="BF595" s="171">
        <f>IF(N595="snížená",J595,0)</f>
        <v>0</v>
      </c>
      <c r="BG595" s="171">
        <f>IF(N595="zákl. přenesená",J595,0)</f>
        <v>0</v>
      </c>
      <c r="BH595" s="171">
        <f>IF(N595="sníž. přenesená",J595,0)</f>
        <v>0</v>
      </c>
      <c r="BI595" s="171">
        <f>IF(N595="nulová",J595,0)</f>
        <v>0</v>
      </c>
      <c r="BJ595" s="18" t="s">
        <v>71</v>
      </c>
      <c r="BK595" s="171">
        <f>ROUND(I595*H595,2)</f>
        <v>0</v>
      </c>
      <c r="BL595" s="18" t="s">
        <v>253</v>
      </c>
      <c r="BM595" s="18" t="s">
        <v>906</v>
      </c>
    </row>
    <row r="596" spans="2:65" s="10" customFormat="1" ht="29.85" customHeight="1" x14ac:dyDescent="0.3">
      <c r="B596" s="145"/>
      <c r="D596" s="156" t="s">
        <v>66</v>
      </c>
      <c r="E596" s="157" t="s">
        <v>907</v>
      </c>
      <c r="F596" s="157" t="s">
        <v>908</v>
      </c>
      <c r="I596" s="148"/>
      <c r="J596" s="158">
        <f>BK596</f>
        <v>0</v>
      </c>
      <c r="L596" s="145"/>
      <c r="M596" s="150"/>
      <c r="N596" s="151"/>
      <c r="O596" s="151"/>
      <c r="P596" s="152">
        <f>SUM(P597:P640)</f>
        <v>0</v>
      </c>
      <c r="Q596" s="151"/>
      <c r="R596" s="152">
        <f>SUM(R597:R640)</f>
        <v>0.77042484</v>
      </c>
      <c r="S596" s="151"/>
      <c r="T596" s="153">
        <f>SUM(T597:T640)</f>
        <v>0.13810717</v>
      </c>
      <c r="AR596" s="146" t="s">
        <v>74</v>
      </c>
      <c r="AT596" s="154" t="s">
        <v>66</v>
      </c>
      <c r="AU596" s="154" t="s">
        <v>71</v>
      </c>
      <c r="AY596" s="146" t="s">
        <v>126</v>
      </c>
      <c r="BK596" s="155">
        <f>SUM(BK597:BK640)</f>
        <v>0</v>
      </c>
    </row>
    <row r="597" spans="2:65" s="1" customFormat="1" ht="22.5" customHeight="1" x14ac:dyDescent="0.3">
      <c r="B597" s="159"/>
      <c r="C597" s="160" t="s">
        <v>909</v>
      </c>
      <c r="D597" s="160" t="s">
        <v>129</v>
      </c>
      <c r="E597" s="161" t="s">
        <v>910</v>
      </c>
      <c r="F597" s="162" t="s">
        <v>911</v>
      </c>
      <c r="G597" s="163" t="s">
        <v>161</v>
      </c>
      <c r="H597" s="164">
        <v>291.661</v>
      </c>
      <c r="I597" s="165"/>
      <c r="J597" s="166">
        <f>ROUND(I597*H597,2)</f>
        <v>0</v>
      </c>
      <c r="K597" s="162" t="s">
        <v>133</v>
      </c>
      <c r="L597" s="35"/>
      <c r="M597" s="167" t="s">
        <v>3</v>
      </c>
      <c r="N597" s="168" t="s">
        <v>38</v>
      </c>
      <c r="O597" s="36"/>
      <c r="P597" s="169">
        <f>O597*H597</f>
        <v>0</v>
      </c>
      <c r="Q597" s="169">
        <v>1E-3</v>
      </c>
      <c r="R597" s="169">
        <f>Q597*H597</f>
        <v>0.291661</v>
      </c>
      <c r="S597" s="169">
        <v>3.1E-4</v>
      </c>
      <c r="T597" s="170">
        <f>S597*H597</f>
        <v>9.0414910000000001E-2</v>
      </c>
      <c r="AR597" s="18" t="s">
        <v>253</v>
      </c>
      <c r="AT597" s="18" t="s">
        <v>129</v>
      </c>
      <c r="AU597" s="18" t="s">
        <v>74</v>
      </c>
      <c r="AY597" s="18" t="s">
        <v>126</v>
      </c>
      <c r="BE597" s="171">
        <f>IF(N597="základní",J597,0)</f>
        <v>0</v>
      </c>
      <c r="BF597" s="171">
        <f>IF(N597="snížená",J597,0)</f>
        <v>0</v>
      </c>
      <c r="BG597" s="171">
        <f>IF(N597="zákl. přenesená",J597,0)</f>
        <v>0</v>
      </c>
      <c r="BH597" s="171">
        <f>IF(N597="sníž. přenesená",J597,0)</f>
        <v>0</v>
      </c>
      <c r="BI597" s="171">
        <f>IF(N597="nulová",J597,0)</f>
        <v>0</v>
      </c>
      <c r="BJ597" s="18" t="s">
        <v>71</v>
      </c>
      <c r="BK597" s="171">
        <f>ROUND(I597*H597,2)</f>
        <v>0</v>
      </c>
      <c r="BL597" s="18" t="s">
        <v>253</v>
      </c>
      <c r="BM597" s="18" t="s">
        <v>912</v>
      </c>
    </row>
    <row r="598" spans="2:65" s="11" customFormat="1" x14ac:dyDescent="0.3">
      <c r="B598" s="172"/>
      <c r="D598" s="173" t="s">
        <v>136</v>
      </c>
      <c r="E598" s="174" t="s">
        <v>3</v>
      </c>
      <c r="F598" s="175" t="s">
        <v>913</v>
      </c>
      <c r="H598" s="176">
        <v>291.661</v>
      </c>
      <c r="I598" s="177"/>
      <c r="L598" s="172"/>
      <c r="M598" s="178"/>
      <c r="N598" s="179"/>
      <c r="O598" s="179"/>
      <c r="P598" s="179"/>
      <c r="Q598" s="179"/>
      <c r="R598" s="179"/>
      <c r="S598" s="179"/>
      <c r="T598" s="180"/>
      <c r="AT598" s="174" t="s">
        <v>136</v>
      </c>
      <c r="AU598" s="174" t="s">
        <v>74</v>
      </c>
      <c r="AV598" s="11" t="s">
        <v>74</v>
      </c>
      <c r="AW598" s="11" t="s">
        <v>31</v>
      </c>
      <c r="AX598" s="11" t="s">
        <v>67</v>
      </c>
      <c r="AY598" s="174" t="s">
        <v>126</v>
      </c>
    </row>
    <row r="599" spans="2:65" s="11" customFormat="1" x14ac:dyDescent="0.3">
      <c r="B599" s="172"/>
      <c r="D599" s="173" t="s">
        <v>136</v>
      </c>
      <c r="E599" s="174" t="s">
        <v>3</v>
      </c>
      <c r="F599" s="175" t="s">
        <v>3</v>
      </c>
      <c r="H599" s="176">
        <v>0</v>
      </c>
      <c r="I599" s="177"/>
      <c r="L599" s="172"/>
      <c r="M599" s="178"/>
      <c r="N599" s="179"/>
      <c r="O599" s="179"/>
      <c r="P599" s="179"/>
      <c r="Q599" s="179"/>
      <c r="R599" s="179"/>
      <c r="S599" s="179"/>
      <c r="T599" s="180"/>
      <c r="AT599" s="174" t="s">
        <v>136</v>
      </c>
      <c r="AU599" s="174" t="s">
        <v>74</v>
      </c>
      <c r="AV599" s="11" t="s">
        <v>74</v>
      </c>
      <c r="AW599" s="11" t="s">
        <v>31</v>
      </c>
      <c r="AX599" s="11" t="s">
        <v>67</v>
      </c>
      <c r="AY599" s="174" t="s">
        <v>126</v>
      </c>
    </row>
    <row r="600" spans="2:65" s="11" customFormat="1" x14ac:dyDescent="0.3">
      <c r="B600" s="172"/>
      <c r="D600" s="173" t="s">
        <v>136</v>
      </c>
      <c r="E600" s="174" t="s">
        <v>3</v>
      </c>
      <c r="F600" s="175" t="s">
        <v>3</v>
      </c>
      <c r="H600" s="176">
        <v>0</v>
      </c>
      <c r="I600" s="177"/>
      <c r="L600" s="172"/>
      <c r="M600" s="178"/>
      <c r="N600" s="179"/>
      <c r="O600" s="179"/>
      <c r="P600" s="179"/>
      <c r="Q600" s="179"/>
      <c r="R600" s="179"/>
      <c r="S600" s="179"/>
      <c r="T600" s="180"/>
      <c r="AT600" s="174" t="s">
        <v>136</v>
      </c>
      <c r="AU600" s="174" t="s">
        <v>74</v>
      </c>
      <c r="AV600" s="11" t="s">
        <v>74</v>
      </c>
      <c r="AW600" s="11" t="s">
        <v>4</v>
      </c>
      <c r="AX600" s="11" t="s">
        <v>67</v>
      </c>
      <c r="AY600" s="174" t="s">
        <v>126</v>
      </c>
    </row>
    <row r="601" spans="2:65" s="11" customFormat="1" x14ac:dyDescent="0.3">
      <c r="B601" s="172"/>
      <c r="D601" s="173" t="s">
        <v>136</v>
      </c>
      <c r="E601" s="174" t="s">
        <v>3</v>
      </c>
      <c r="F601" s="175" t="s">
        <v>3</v>
      </c>
      <c r="H601" s="176">
        <v>0</v>
      </c>
      <c r="I601" s="177"/>
      <c r="L601" s="172"/>
      <c r="M601" s="178"/>
      <c r="N601" s="179"/>
      <c r="O601" s="179"/>
      <c r="P601" s="179"/>
      <c r="Q601" s="179"/>
      <c r="R601" s="179"/>
      <c r="S601" s="179"/>
      <c r="T601" s="180"/>
      <c r="AT601" s="174" t="s">
        <v>136</v>
      </c>
      <c r="AU601" s="174" t="s">
        <v>74</v>
      </c>
      <c r="AV601" s="11" t="s">
        <v>74</v>
      </c>
      <c r="AW601" s="11" t="s">
        <v>4</v>
      </c>
      <c r="AX601" s="11" t="s">
        <v>67</v>
      </c>
      <c r="AY601" s="174" t="s">
        <v>126</v>
      </c>
    </row>
    <row r="602" spans="2:65" s="11" customFormat="1" x14ac:dyDescent="0.3">
      <c r="B602" s="172"/>
      <c r="D602" s="173" t="s">
        <v>136</v>
      </c>
      <c r="E602" s="174" t="s">
        <v>3</v>
      </c>
      <c r="F602" s="175" t="s">
        <v>3</v>
      </c>
      <c r="H602" s="176">
        <v>0</v>
      </c>
      <c r="I602" s="177"/>
      <c r="L602" s="172"/>
      <c r="M602" s="178"/>
      <c r="N602" s="179"/>
      <c r="O602" s="179"/>
      <c r="P602" s="179"/>
      <c r="Q602" s="179"/>
      <c r="R602" s="179"/>
      <c r="S602" s="179"/>
      <c r="T602" s="180"/>
      <c r="AT602" s="174" t="s">
        <v>136</v>
      </c>
      <c r="AU602" s="174" t="s">
        <v>74</v>
      </c>
      <c r="AV602" s="11" t="s">
        <v>74</v>
      </c>
      <c r="AW602" s="11" t="s">
        <v>31</v>
      </c>
      <c r="AX602" s="11" t="s">
        <v>67</v>
      </c>
      <c r="AY602" s="174" t="s">
        <v>126</v>
      </c>
    </row>
    <row r="603" spans="2:65" s="11" customFormat="1" x14ac:dyDescent="0.3">
      <c r="B603" s="172"/>
      <c r="D603" s="173" t="s">
        <v>136</v>
      </c>
      <c r="E603" s="174" t="s">
        <v>3</v>
      </c>
      <c r="F603" s="175" t="s">
        <v>3</v>
      </c>
      <c r="H603" s="176">
        <v>0</v>
      </c>
      <c r="I603" s="177"/>
      <c r="L603" s="172"/>
      <c r="M603" s="178"/>
      <c r="N603" s="179"/>
      <c r="O603" s="179"/>
      <c r="P603" s="179"/>
      <c r="Q603" s="179"/>
      <c r="R603" s="179"/>
      <c r="S603" s="179"/>
      <c r="T603" s="180"/>
      <c r="AT603" s="174" t="s">
        <v>136</v>
      </c>
      <c r="AU603" s="174" t="s">
        <v>74</v>
      </c>
      <c r="AV603" s="11" t="s">
        <v>74</v>
      </c>
      <c r="AW603" s="11" t="s">
        <v>31</v>
      </c>
      <c r="AX603" s="11" t="s">
        <v>67</v>
      </c>
      <c r="AY603" s="174" t="s">
        <v>126</v>
      </c>
    </row>
    <row r="604" spans="2:65" s="13" customFormat="1" x14ac:dyDescent="0.3">
      <c r="B604" s="189"/>
      <c r="D604" s="190" t="s">
        <v>136</v>
      </c>
      <c r="E604" s="191" t="s">
        <v>3</v>
      </c>
      <c r="F604" s="192" t="s">
        <v>139</v>
      </c>
      <c r="H604" s="193">
        <v>291.661</v>
      </c>
      <c r="I604" s="194"/>
      <c r="L604" s="189"/>
      <c r="M604" s="195"/>
      <c r="N604" s="196"/>
      <c r="O604" s="196"/>
      <c r="P604" s="196"/>
      <c r="Q604" s="196"/>
      <c r="R604" s="196"/>
      <c r="S604" s="196"/>
      <c r="T604" s="197"/>
      <c r="AT604" s="198" t="s">
        <v>136</v>
      </c>
      <c r="AU604" s="198" t="s">
        <v>74</v>
      </c>
      <c r="AV604" s="13" t="s">
        <v>134</v>
      </c>
      <c r="AW604" s="13" t="s">
        <v>31</v>
      </c>
      <c r="AX604" s="13" t="s">
        <v>71</v>
      </c>
      <c r="AY604" s="198" t="s">
        <v>126</v>
      </c>
    </row>
    <row r="605" spans="2:65" s="1" customFormat="1" ht="22.5" customHeight="1" x14ac:dyDescent="0.3">
      <c r="B605" s="159"/>
      <c r="C605" s="160" t="s">
        <v>914</v>
      </c>
      <c r="D605" s="160" t="s">
        <v>129</v>
      </c>
      <c r="E605" s="161" t="s">
        <v>915</v>
      </c>
      <c r="F605" s="162" t="s">
        <v>916</v>
      </c>
      <c r="G605" s="163" t="s">
        <v>161</v>
      </c>
      <c r="H605" s="164">
        <v>153.846</v>
      </c>
      <c r="I605" s="165"/>
      <c r="J605" s="166">
        <f>ROUND(I605*H605,2)</f>
        <v>0</v>
      </c>
      <c r="K605" s="162" t="s">
        <v>133</v>
      </c>
      <c r="L605" s="35"/>
      <c r="M605" s="167" t="s">
        <v>3</v>
      </c>
      <c r="N605" s="168" t="s">
        <v>38</v>
      </c>
      <c r="O605" s="36"/>
      <c r="P605" s="169">
        <f>O605*H605</f>
        <v>0</v>
      </c>
      <c r="Q605" s="169">
        <v>1E-3</v>
      </c>
      <c r="R605" s="169">
        <f>Q605*H605</f>
        <v>0.15384600000000001</v>
      </c>
      <c r="S605" s="169">
        <v>3.1E-4</v>
      </c>
      <c r="T605" s="170">
        <f>S605*H605</f>
        <v>4.769226E-2</v>
      </c>
      <c r="AR605" s="18" t="s">
        <v>253</v>
      </c>
      <c r="AT605" s="18" t="s">
        <v>129</v>
      </c>
      <c r="AU605" s="18" t="s">
        <v>74</v>
      </c>
      <c r="AY605" s="18" t="s">
        <v>126</v>
      </c>
      <c r="BE605" s="171">
        <f>IF(N605="základní",J605,0)</f>
        <v>0</v>
      </c>
      <c r="BF605" s="171">
        <f>IF(N605="snížená",J605,0)</f>
        <v>0</v>
      </c>
      <c r="BG605" s="171">
        <f>IF(N605="zákl. přenesená",J605,0)</f>
        <v>0</v>
      </c>
      <c r="BH605" s="171">
        <f>IF(N605="sníž. přenesená",J605,0)</f>
        <v>0</v>
      </c>
      <c r="BI605" s="171">
        <f>IF(N605="nulová",J605,0)</f>
        <v>0</v>
      </c>
      <c r="BJ605" s="18" t="s">
        <v>71</v>
      </c>
      <c r="BK605" s="171">
        <f>ROUND(I605*H605,2)</f>
        <v>0</v>
      </c>
      <c r="BL605" s="18" t="s">
        <v>253</v>
      </c>
      <c r="BM605" s="18" t="s">
        <v>917</v>
      </c>
    </row>
    <row r="606" spans="2:65" s="11" customFormat="1" x14ac:dyDescent="0.3">
      <c r="B606" s="172"/>
      <c r="D606" s="173" t="s">
        <v>136</v>
      </c>
      <c r="E606" s="174" t="s">
        <v>3</v>
      </c>
      <c r="F606" s="175" t="s">
        <v>918</v>
      </c>
      <c r="H606" s="176">
        <v>153.846</v>
      </c>
      <c r="I606" s="177"/>
      <c r="L606" s="172"/>
      <c r="M606" s="178"/>
      <c r="N606" s="179"/>
      <c r="O606" s="179"/>
      <c r="P606" s="179"/>
      <c r="Q606" s="179"/>
      <c r="R606" s="179"/>
      <c r="S606" s="179"/>
      <c r="T606" s="180"/>
      <c r="AT606" s="174" t="s">
        <v>136</v>
      </c>
      <c r="AU606" s="174" t="s">
        <v>74</v>
      </c>
      <c r="AV606" s="11" t="s">
        <v>74</v>
      </c>
      <c r="AW606" s="11" t="s">
        <v>31</v>
      </c>
      <c r="AX606" s="11" t="s">
        <v>67</v>
      </c>
      <c r="AY606" s="174" t="s">
        <v>126</v>
      </c>
    </row>
    <row r="607" spans="2:65" s="12" customFormat="1" x14ac:dyDescent="0.3">
      <c r="B607" s="181"/>
      <c r="D607" s="173" t="s">
        <v>136</v>
      </c>
      <c r="E607" s="182" t="s">
        <v>3</v>
      </c>
      <c r="F607" s="183" t="s">
        <v>919</v>
      </c>
      <c r="H607" s="184" t="s">
        <v>3</v>
      </c>
      <c r="I607" s="185"/>
      <c r="L607" s="181"/>
      <c r="M607" s="186"/>
      <c r="N607" s="187"/>
      <c r="O607" s="187"/>
      <c r="P607" s="187"/>
      <c r="Q607" s="187"/>
      <c r="R607" s="187"/>
      <c r="S607" s="187"/>
      <c r="T607" s="188"/>
      <c r="AT607" s="184" t="s">
        <v>136</v>
      </c>
      <c r="AU607" s="184" t="s">
        <v>74</v>
      </c>
      <c r="AV607" s="12" t="s">
        <v>71</v>
      </c>
      <c r="AW607" s="12" t="s">
        <v>31</v>
      </c>
      <c r="AX607" s="12" t="s">
        <v>67</v>
      </c>
      <c r="AY607" s="184" t="s">
        <v>126</v>
      </c>
    </row>
    <row r="608" spans="2:65" s="13" customFormat="1" x14ac:dyDescent="0.3">
      <c r="B608" s="189"/>
      <c r="D608" s="190" t="s">
        <v>136</v>
      </c>
      <c r="E608" s="191" t="s">
        <v>3</v>
      </c>
      <c r="F608" s="192" t="s">
        <v>139</v>
      </c>
      <c r="H608" s="193">
        <v>153.846</v>
      </c>
      <c r="I608" s="194"/>
      <c r="L608" s="189"/>
      <c r="M608" s="195"/>
      <c r="N608" s="196"/>
      <c r="O608" s="196"/>
      <c r="P608" s="196"/>
      <c r="Q608" s="196"/>
      <c r="R608" s="196"/>
      <c r="S608" s="196"/>
      <c r="T608" s="197"/>
      <c r="AT608" s="198" t="s">
        <v>136</v>
      </c>
      <c r="AU608" s="198" t="s">
        <v>74</v>
      </c>
      <c r="AV608" s="13" t="s">
        <v>134</v>
      </c>
      <c r="AW608" s="13" t="s">
        <v>31</v>
      </c>
      <c r="AX608" s="13" t="s">
        <v>71</v>
      </c>
      <c r="AY608" s="198" t="s">
        <v>126</v>
      </c>
    </row>
    <row r="609" spans="2:65" s="1" customFormat="1" ht="31.5" customHeight="1" x14ac:dyDescent="0.3">
      <c r="B609" s="159"/>
      <c r="C609" s="160" t="s">
        <v>920</v>
      </c>
      <c r="D609" s="160" t="s">
        <v>129</v>
      </c>
      <c r="E609" s="161" t="s">
        <v>921</v>
      </c>
      <c r="F609" s="162" t="s">
        <v>922</v>
      </c>
      <c r="G609" s="163" t="s">
        <v>161</v>
      </c>
      <c r="H609" s="164">
        <v>424.89</v>
      </c>
      <c r="I609" s="165"/>
      <c r="J609" s="166">
        <f>ROUND(I609*H609,2)</f>
        <v>0</v>
      </c>
      <c r="K609" s="162" t="s">
        <v>133</v>
      </c>
      <c r="L609" s="35"/>
      <c r="M609" s="167" t="s">
        <v>3</v>
      </c>
      <c r="N609" s="168" t="s">
        <v>38</v>
      </c>
      <c r="O609" s="36"/>
      <c r="P609" s="169">
        <f>O609*H609</f>
        <v>0</v>
      </c>
      <c r="Q609" s="169">
        <v>2.0000000000000001E-4</v>
      </c>
      <c r="R609" s="169">
        <f>Q609*H609</f>
        <v>8.4977999999999998E-2</v>
      </c>
      <c r="S609" s="169">
        <v>0</v>
      </c>
      <c r="T609" s="170">
        <f>S609*H609</f>
        <v>0</v>
      </c>
      <c r="AR609" s="18" t="s">
        <v>253</v>
      </c>
      <c r="AT609" s="18" t="s">
        <v>129</v>
      </c>
      <c r="AU609" s="18" t="s">
        <v>74</v>
      </c>
      <c r="AY609" s="18" t="s">
        <v>126</v>
      </c>
      <c r="BE609" s="171">
        <f>IF(N609="základní",J609,0)</f>
        <v>0</v>
      </c>
      <c r="BF609" s="171">
        <f>IF(N609="snížená",J609,0)</f>
        <v>0</v>
      </c>
      <c r="BG609" s="171">
        <f>IF(N609="zákl. přenesená",J609,0)</f>
        <v>0</v>
      </c>
      <c r="BH609" s="171">
        <f>IF(N609="sníž. přenesená",J609,0)</f>
        <v>0</v>
      </c>
      <c r="BI609" s="171">
        <f>IF(N609="nulová",J609,0)</f>
        <v>0</v>
      </c>
      <c r="BJ609" s="18" t="s">
        <v>71</v>
      </c>
      <c r="BK609" s="171">
        <f>ROUND(I609*H609,2)</f>
        <v>0</v>
      </c>
      <c r="BL609" s="18" t="s">
        <v>253</v>
      </c>
      <c r="BM609" s="18" t="s">
        <v>923</v>
      </c>
    </row>
    <row r="610" spans="2:65" s="11" customFormat="1" x14ac:dyDescent="0.3">
      <c r="B610" s="172"/>
      <c r="D610" s="173" t="s">
        <v>136</v>
      </c>
      <c r="E610" s="174" t="s">
        <v>3</v>
      </c>
      <c r="F610" s="175" t="s">
        <v>3</v>
      </c>
      <c r="H610" s="176">
        <v>0</v>
      </c>
      <c r="I610" s="177"/>
      <c r="L610" s="172"/>
      <c r="M610" s="178"/>
      <c r="N610" s="179"/>
      <c r="O610" s="179"/>
      <c r="P610" s="179"/>
      <c r="Q610" s="179"/>
      <c r="R610" s="179"/>
      <c r="S610" s="179"/>
      <c r="T610" s="180"/>
      <c r="AT610" s="174" t="s">
        <v>136</v>
      </c>
      <c r="AU610" s="174" t="s">
        <v>74</v>
      </c>
      <c r="AV610" s="11" t="s">
        <v>74</v>
      </c>
      <c r="AW610" s="11" t="s">
        <v>31</v>
      </c>
      <c r="AX610" s="11" t="s">
        <v>67</v>
      </c>
      <c r="AY610" s="174" t="s">
        <v>126</v>
      </c>
    </row>
    <row r="611" spans="2:65" s="11" customFormat="1" x14ac:dyDescent="0.3">
      <c r="B611" s="172"/>
      <c r="D611" s="173" t="s">
        <v>136</v>
      </c>
      <c r="E611" s="174" t="s">
        <v>3</v>
      </c>
      <c r="F611" s="175" t="s">
        <v>3</v>
      </c>
      <c r="H611" s="176">
        <v>0</v>
      </c>
      <c r="I611" s="177"/>
      <c r="L611" s="172"/>
      <c r="M611" s="178"/>
      <c r="N611" s="179"/>
      <c r="O611" s="179"/>
      <c r="P611" s="179"/>
      <c r="Q611" s="179"/>
      <c r="R611" s="179"/>
      <c r="S611" s="179"/>
      <c r="T611" s="180"/>
      <c r="AT611" s="174" t="s">
        <v>136</v>
      </c>
      <c r="AU611" s="174" t="s">
        <v>74</v>
      </c>
      <c r="AV611" s="11" t="s">
        <v>74</v>
      </c>
      <c r="AW611" s="11" t="s">
        <v>31</v>
      </c>
      <c r="AX611" s="11" t="s">
        <v>67</v>
      </c>
      <c r="AY611" s="174" t="s">
        <v>126</v>
      </c>
    </row>
    <row r="612" spans="2:65" s="11" customFormat="1" x14ac:dyDescent="0.3">
      <c r="B612" s="172"/>
      <c r="D612" s="173" t="s">
        <v>136</v>
      </c>
      <c r="E612" s="174" t="s">
        <v>3</v>
      </c>
      <c r="F612" s="175" t="s">
        <v>924</v>
      </c>
      <c r="H612" s="176">
        <v>291.661</v>
      </c>
      <c r="I612" s="177"/>
      <c r="L612" s="172"/>
      <c r="M612" s="178"/>
      <c r="N612" s="179"/>
      <c r="O612" s="179"/>
      <c r="P612" s="179"/>
      <c r="Q612" s="179"/>
      <c r="R612" s="179"/>
      <c r="S612" s="179"/>
      <c r="T612" s="180"/>
      <c r="AT612" s="174" t="s">
        <v>136</v>
      </c>
      <c r="AU612" s="174" t="s">
        <v>74</v>
      </c>
      <c r="AV612" s="11" t="s">
        <v>74</v>
      </c>
      <c r="AW612" s="11" t="s">
        <v>31</v>
      </c>
      <c r="AX612" s="11" t="s">
        <v>67</v>
      </c>
      <c r="AY612" s="174" t="s">
        <v>126</v>
      </c>
    </row>
    <row r="613" spans="2:65" s="12" customFormat="1" x14ac:dyDescent="0.3">
      <c r="B613" s="181"/>
      <c r="D613" s="173" t="s">
        <v>136</v>
      </c>
      <c r="E613" s="182" t="s">
        <v>3</v>
      </c>
      <c r="F613" s="183" t="s">
        <v>925</v>
      </c>
      <c r="H613" s="184" t="s">
        <v>3</v>
      </c>
      <c r="I613" s="185"/>
      <c r="L613" s="181"/>
      <c r="M613" s="186"/>
      <c r="N613" s="187"/>
      <c r="O613" s="187"/>
      <c r="P613" s="187"/>
      <c r="Q613" s="187"/>
      <c r="R613" s="187"/>
      <c r="S613" s="187"/>
      <c r="T613" s="188"/>
      <c r="AT613" s="184" t="s">
        <v>136</v>
      </c>
      <c r="AU613" s="184" t="s">
        <v>74</v>
      </c>
      <c r="AV613" s="12" t="s">
        <v>71</v>
      </c>
      <c r="AW613" s="12" t="s">
        <v>31</v>
      </c>
      <c r="AX613" s="12" t="s">
        <v>67</v>
      </c>
      <c r="AY613" s="184" t="s">
        <v>126</v>
      </c>
    </row>
    <row r="614" spans="2:65" s="14" customFormat="1" x14ac:dyDescent="0.3">
      <c r="B614" s="202"/>
      <c r="D614" s="173" t="s">
        <v>136</v>
      </c>
      <c r="E614" s="203" t="s">
        <v>3</v>
      </c>
      <c r="F614" s="204" t="s">
        <v>3</v>
      </c>
      <c r="H614" s="205">
        <v>291.661</v>
      </c>
      <c r="I614" s="206"/>
      <c r="L614" s="202"/>
      <c r="M614" s="207"/>
      <c r="N614" s="208"/>
      <c r="O614" s="208"/>
      <c r="P614" s="208"/>
      <c r="Q614" s="208"/>
      <c r="R614" s="208"/>
      <c r="S614" s="208"/>
      <c r="T614" s="209"/>
      <c r="AT614" s="203" t="s">
        <v>136</v>
      </c>
      <c r="AU614" s="203" t="s">
        <v>74</v>
      </c>
      <c r="AV614" s="14" t="s">
        <v>127</v>
      </c>
      <c r="AW614" s="14" t="s">
        <v>31</v>
      </c>
      <c r="AX614" s="14" t="s">
        <v>67</v>
      </c>
      <c r="AY614" s="203" t="s">
        <v>126</v>
      </c>
    </row>
    <row r="615" spans="2:65" s="11" customFormat="1" x14ac:dyDescent="0.3">
      <c r="B615" s="172"/>
      <c r="D615" s="173" t="s">
        <v>136</v>
      </c>
      <c r="E615" s="174" t="s">
        <v>3</v>
      </c>
      <c r="F615" s="175" t="s">
        <v>926</v>
      </c>
      <c r="H615" s="176">
        <v>115.35</v>
      </c>
      <c r="I615" s="177"/>
      <c r="L615" s="172"/>
      <c r="M615" s="178"/>
      <c r="N615" s="179"/>
      <c r="O615" s="179"/>
      <c r="P615" s="179"/>
      <c r="Q615" s="179"/>
      <c r="R615" s="179"/>
      <c r="S615" s="179"/>
      <c r="T615" s="180"/>
      <c r="AT615" s="174" t="s">
        <v>136</v>
      </c>
      <c r="AU615" s="174" t="s">
        <v>74</v>
      </c>
      <c r="AV615" s="11" t="s">
        <v>74</v>
      </c>
      <c r="AW615" s="11" t="s">
        <v>31</v>
      </c>
      <c r="AX615" s="11" t="s">
        <v>67</v>
      </c>
      <c r="AY615" s="174" t="s">
        <v>126</v>
      </c>
    </row>
    <row r="616" spans="2:65" s="12" customFormat="1" x14ac:dyDescent="0.3">
      <c r="B616" s="181"/>
      <c r="D616" s="173" t="s">
        <v>136</v>
      </c>
      <c r="E616" s="182" t="s">
        <v>3</v>
      </c>
      <c r="F616" s="183" t="s">
        <v>927</v>
      </c>
      <c r="H616" s="184" t="s">
        <v>3</v>
      </c>
      <c r="I616" s="185"/>
      <c r="L616" s="181"/>
      <c r="M616" s="186"/>
      <c r="N616" s="187"/>
      <c r="O616" s="187"/>
      <c r="P616" s="187"/>
      <c r="Q616" s="187"/>
      <c r="R616" s="187"/>
      <c r="S616" s="187"/>
      <c r="T616" s="188"/>
      <c r="AT616" s="184" t="s">
        <v>136</v>
      </c>
      <c r="AU616" s="184" t="s">
        <v>74</v>
      </c>
      <c r="AV616" s="12" t="s">
        <v>71</v>
      </c>
      <c r="AW616" s="12" t="s">
        <v>31</v>
      </c>
      <c r="AX616" s="12" t="s">
        <v>67</v>
      </c>
      <c r="AY616" s="184" t="s">
        <v>126</v>
      </c>
    </row>
    <row r="617" spans="2:65" s="11" customFormat="1" x14ac:dyDescent="0.3">
      <c r="B617" s="172"/>
      <c r="D617" s="173" t="s">
        <v>136</v>
      </c>
      <c r="E617" s="174" t="s">
        <v>3</v>
      </c>
      <c r="F617" s="175" t="s">
        <v>928</v>
      </c>
      <c r="H617" s="176">
        <v>17.879000000000001</v>
      </c>
      <c r="I617" s="177"/>
      <c r="L617" s="172"/>
      <c r="M617" s="178"/>
      <c r="N617" s="179"/>
      <c r="O617" s="179"/>
      <c r="P617" s="179"/>
      <c r="Q617" s="179"/>
      <c r="R617" s="179"/>
      <c r="S617" s="179"/>
      <c r="T617" s="180"/>
      <c r="AT617" s="174" t="s">
        <v>136</v>
      </c>
      <c r="AU617" s="174" t="s">
        <v>74</v>
      </c>
      <c r="AV617" s="11" t="s">
        <v>74</v>
      </c>
      <c r="AW617" s="11" t="s">
        <v>31</v>
      </c>
      <c r="AX617" s="11" t="s">
        <v>67</v>
      </c>
      <c r="AY617" s="174" t="s">
        <v>126</v>
      </c>
    </row>
    <row r="618" spans="2:65" s="12" customFormat="1" x14ac:dyDescent="0.3">
      <c r="B618" s="181"/>
      <c r="D618" s="173" t="s">
        <v>136</v>
      </c>
      <c r="E618" s="182" t="s">
        <v>3</v>
      </c>
      <c r="F618" s="183" t="s">
        <v>929</v>
      </c>
      <c r="H618" s="184" t="s">
        <v>3</v>
      </c>
      <c r="I618" s="185"/>
      <c r="L618" s="181"/>
      <c r="M618" s="186"/>
      <c r="N618" s="187"/>
      <c r="O618" s="187"/>
      <c r="P618" s="187"/>
      <c r="Q618" s="187"/>
      <c r="R618" s="187"/>
      <c r="S618" s="187"/>
      <c r="T618" s="188"/>
      <c r="AT618" s="184" t="s">
        <v>136</v>
      </c>
      <c r="AU618" s="184" t="s">
        <v>74</v>
      </c>
      <c r="AV618" s="12" t="s">
        <v>71</v>
      </c>
      <c r="AW618" s="12" t="s">
        <v>31</v>
      </c>
      <c r="AX618" s="12" t="s">
        <v>67</v>
      </c>
      <c r="AY618" s="184" t="s">
        <v>126</v>
      </c>
    </row>
    <row r="619" spans="2:65" s="13" customFormat="1" x14ac:dyDescent="0.3">
      <c r="B619" s="189"/>
      <c r="D619" s="190" t="s">
        <v>136</v>
      </c>
      <c r="E619" s="191" t="s">
        <v>3</v>
      </c>
      <c r="F619" s="192" t="s">
        <v>139</v>
      </c>
      <c r="H619" s="193">
        <v>424.89</v>
      </c>
      <c r="I619" s="194"/>
      <c r="L619" s="189"/>
      <c r="M619" s="195"/>
      <c r="N619" s="196"/>
      <c r="O619" s="196"/>
      <c r="P619" s="196"/>
      <c r="Q619" s="196"/>
      <c r="R619" s="196"/>
      <c r="S619" s="196"/>
      <c r="T619" s="197"/>
      <c r="AT619" s="198" t="s">
        <v>136</v>
      </c>
      <c r="AU619" s="198" t="s">
        <v>74</v>
      </c>
      <c r="AV619" s="13" t="s">
        <v>134</v>
      </c>
      <c r="AW619" s="13" t="s">
        <v>31</v>
      </c>
      <c r="AX619" s="13" t="s">
        <v>71</v>
      </c>
      <c r="AY619" s="198" t="s">
        <v>126</v>
      </c>
    </row>
    <row r="620" spans="2:65" s="1" customFormat="1" ht="22.5" customHeight="1" x14ac:dyDescent="0.3">
      <c r="B620" s="159"/>
      <c r="C620" s="160" t="s">
        <v>930</v>
      </c>
      <c r="D620" s="160" t="s">
        <v>129</v>
      </c>
      <c r="E620" s="161" t="s">
        <v>931</v>
      </c>
      <c r="F620" s="162" t="s">
        <v>932</v>
      </c>
      <c r="G620" s="163" t="s">
        <v>161</v>
      </c>
      <c r="H620" s="164">
        <v>210.196</v>
      </c>
      <c r="I620" s="165"/>
      <c r="J620" s="166">
        <f>ROUND(I620*H620,2)</f>
        <v>0</v>
      </c>
      <c r="K620" s="162" t="s">
        <v>133</v>
      </c>
      <c r="L620" s="35"/>
      <c r="M620" s="167" t="s">
        <v>3</v>
      </c>
      <c r="N620" s="168" t="s">
        <v>38</v>
      </c>
      <c r="O620" s="36"/>
      <c r="P620" s="169">
        <f>O620*H620</f>
        <v>0</v>
      </c>
      <c r="Q620" s="169">
        <v>2.0000000000000001E-4</v>
      </c>
      <c r="R620" s="169">
        <f>Q620*H620</f>
        <v>4.2039199999999999E-2</v>
      </c>
      <c r="S620" s="169">
        <v>0</v>
      </c>
      <c r="T620" s="170">
        <f>S620*H620</f>
        <v>0</v>
      </c>
      <c r="AR620" s="18" t="s">
        <v>253</v>
      </c>
      <c r="AT620" s="18" t="s">
        <v>129</v>
      </c>
      <c r="AU620" s="18" t="s">
        <v>74</v>
      </c>
      <c r="AY620" s="18" t="s">
        <v>126</v>
      </c>
      <c r="BE620" s="171">
        <f>IF(N620="základní",J620,0)</f>
        <v>0</v>
      </c>
      <c r="BF620" s="171">
        <f>IF(N620="snížená",J620,0)</f>
        <v>0</v>
      </c>
      <c r="BG620" s="171">
        <f>IF(N620="zákl. přenesená",J620,0)</f>
        <v>0</v>
      </c>
      <c r="BH620" s="171">
        <f>IF(N620="sníž. přenesená",J620,0)</f>
        <v>0</v>
      </c>
      <c r="BI620" s="171">
        <f>IF(N620="nulová",J620,0)</f>
        <v>0</v>
      </c>
      <c r="BJ620" s="18" t="s">
        <v>71</v>
      </c>
      <c r="BK620" s="171">
        <f>ROUND(I620*H620,2)</f>
        <v>0</v>
      </c>
      <c r="BL620" s="18" t="s">
        <v>253</v>
      </c>
      <c r="BM620" s="18" t="s">
        <v>933</v>
      </c>
    </row>
    <row r="621" spans="2:65" s="11" customFormat="1" x14ac:dyDescent="0.3">
      <c r="B621" s="172"/>
      <c r="D621" s="173" t="s">
        <v>136</v>
      </c>
      <c r="E621" s="174" t="s">
        <v>3</v>
      </c>
      <c r="F621" s="175" t="s">
        <v>918</v>
      </c>
      <c r="H621" s="176">
        <v>153.846</v>
      </c>
      <c r="I621" s="177"/>
      <c r="L621" s="172"/>
      <c r="M621" s="178"/>
      <c r="N621" s="179"/>
      <c r="O621" s="179"/>
      <c r="P621" s="179"/>
      <c r="Q621" s="179"/>
      <c r="R621" s="179"/>
      <c r="S621" s="179"/>
      <c r="T621" s="180"/>
      <c r="AT621" s="174" t="s">
        <v>136</v>
      </c>
      <c r="AU621" s="174" t="s">
        <v>74</v>
      </c>
      <c r="AV621" s="11" t="s">
        <v>74</v>
      </c>
      <c r="AW621" s="11" t="s">
        <v>31</v>
      </c>
      <c r="AX621" s="11" t="s">
        <v>67</v>
      </c>
      <c r="AY621" s="174" t="s">
        <v>126</v>
      </c>
    </row>
    <row r="622" spans="2:65" s="12" customFormat="1" x14ac:dyDescent="0.3">
      <c r="B622" s="181"/>
      <c r="D622" s="173" t="s">
        <v>136</v>
      </c>
      <c r="E622" s="182" t="s">
        <v>3</v>
      </c>
      <c r="F622" s="183" t="s">
        <v>934</v>
      </c>
      <c r="H622" s="184" t="s">
        <v>3</v>
      </c>
      <c r="I622" s="185"/>
      <c r="L622" s="181"/>
      <c r="M622" s="186"/>
      <c r="N622" s="187"/>
      <c r="O622" s="187"/>
      <c r="P622" s="187"/>
      <c r="Q622" s="187"/>
      <c r="R622" s="187"/>
      <c r="S622" s="187"/>
      <c r="T622" s="188"/>
      <c r="AT622" s="184" t="s">
        <v>136</v>
      </c>
      <c r="AU622" s="184" t="s">
        <v>74</v>
      </c>
      <c r="AV622" s="12" t="s">
        <v>71</v>
      </c>
      <c r="AW622" s="12" t="s">
        <v>31</v>
      </c>
      <c r="AX622" s="12" t="s">
        <v>67</v>
      </c>
      <c r="AY622" s="184" t="s">
        <v>126</v>
      </c>
    </row>
    <row r="623" spans="2:65" s="11" customFormat="1" x14ac:dyDescent="0.3">
      <c r="B623" s="172"/>
      <c r="D623" s="173" t="s">
        <v>136</v>
      </c>
      <c r="E623" s="174" t="s">
        <v>3</v>
      </c>
      <c r="F623" s="175" t="s">
        <v>935</v>
      </c>
      <c r="H623" s="176">
        <v>56.35</v>
      </c>
      <c r="I623" s="177"/>
      <c r="L623" s="172"/>
      <c r="M623" s="178"/>
      <c r="N623" s="179"/>
      <c r="O623" s="179"/>
      <c r="P623" s="179"/>
      <c r="Q623" s="179"/>
      <c r="R623" s="179"/>
      <c r="S623" s="179"/>
      <c r="T623" s="180"/>
      <c r="AT623" s="174" t="s">
        <v>136</v>
      </c>
      <c r="AU623" s="174" t="s">
        <v>74</v>
      </c>
      <c r="AV623" s="11" t="s">
        <v>74</v>
      </c>
      <c r="AW623" s="11" t="s">
        <v>31</v>
      </c>
      <c r="AX623" s="11" t="s">
        <v>67</v>
      </c>
      <c r="AY623" s="174" t="s">
        <v>126</v>
      </c>
    </row>
    <row r="624" spans="2:65" s="12" customFormat="1" x14ac:dyDescent="0.3">
      <c r="B624" s="181"/>
      <c r="D624" s="173" t="s">
        <v>136</v>
      </c>
      <c r="E624" s="182" t="s">
        <v>3</v>
      </c>
      <c r="F624" s="183" t="s">
        <v>936</v>
      </c>
      <c r="H624" s="184" t="s">
        <v>3</v>
      </c>
      <c r="I624" s="185"/>
      <c r="L624" s="181"/>
      <c r="M624" s="186"/>
      <c r="N624" s="187"/>
      <c r="O624" s="187"/>
      <c r="P624" s="187"/>
      <c r="Q624" s="187"/>
      <c r="R624" s="187"/>
      <c r="S624" s="187"/>
      <c r="T624" s="188"/>
      <c r="AT624" s="184" t="s">
        <v>136</v>
      </c>
      <c r="AU624" s="184" t="s">
        <v>74</v>
      </c>
      <c r="AV624" s="12" t="s">
        <v>71</v>
      </c>
      <c r="AW624" s="12" t="s">
        <v>31</v>
      </c>
      <c r="AX624" s="12" t="s">
        <v>67</v>
      </c>
      <c r="AY624" s="184" t="s">
        <v>126</v>
      </c>
    </row>
    <row r="625" spans="2:65" s="13" customFormat="1" x14ac:dyDescent="0.3">
      <c r="B625" s="189"/>
      <c r="D625" s="190" t="s">
        <v>136</v>
      </c>
      <c r="E625" s="191" t="s">
        <v>3</v>
      </c>
      <c r="F625" s="192" t="s">
        <v>139</v>
      </c>
      <c r="H625" s="193">
        <v>210.196</v>
      </c>
      <c r="I625" s="194"/>
      <c r="L625" s="189"/>
      <c r="M625" s="195"/>
      <c r="N625" s="196"/>
      <c r="O625" s="196"/>
      <c r="P625" s="196"/>
      <c r="Q625" s="196"/>
      <c r="R625" s="196"/>
      <c r="S625" s="196"/>
      <c r="T625" s="197"/>
      <c r="AT625" s="198" t="s">
        <v>136</v>
      </c>
      <c r="AU625" s="198" t="s">
        <v>74</v>
      </c>
      <c r="AV625" s="13" t="s">
        <v>134</v>
      </c>
      <c r="AW625" s="13" t="s">
        <v>31</v>
      </c>
      <c r="AX625" s="13" t="s">
        <v>71</v>
      </c>
      <c r="AY625" s="198" t="s">
        <v>126</v>
      </c>
    </row>
    <row r="626" spans="2:65" s="1" customFormat="1" ht="31.5" customHeight="1" x14ac:dyDescent="0.3">
      <c r="B626" s="159"/>
      <c r="C626" s="160" t="s">
        <v>937</v>
      </c>
      <c r="D626" s="160" t="s">
        <v>129</v>
      </c>
      <c r="E626" s="161" t="s">
        <v>938</v>
      </c>
      <c r="F626" s="162" t="s">
        <v>939</v>
      </c>
      <c r="G626" s="163" t="s">
        <v>161</v>
      </c>
      <c r="H626" s="164">
        <v>472.22</v>
      </c>
      <c r="I626" s="165"/>
      <c r="J626" s="166">
        <f>ROUND(I626*H626,2)</f>
        <v>0</v>
      </c>
      <c r="K626" s="162" t="s">
        <v>133</v>
      </c>
      <c r="L626" s="35"/>
      <c r="M626" s="167" t="s">
        <v>3</v>
      </c>
      <c r="N626" s="168" t="s">
        <v>38</v>
      </c>
      <c r="O626" s="36"/>
      <c r="P626" s="169">
        <f>O626*H626</f>
        <v>0</v>
      </c>
      <c r="Q626" s="169">
        <v>2.9E-4</v>
      </c>
      <c r="R626" s="169">
        <f>Q626*H626</f>
        <v>0.1369438</v>
      </c>
      <c r="S626" s="169">
        <v>0</v>
      </c>
      <c r="T626" s="170">
        <f>S626*H626</f>
        <v>0</v>
      </c>
      <c r="AR626" s="18" t="s">
        <v>253</v>
      </c>
      <c r="AT626" s="18" t="s">
        <v>129</v>
      </c>
      <c r="AU626" s="18" t="s">
        <v>74</v>
      </c>
      <c r="AY626" s="18" t="s">
        <v>126</v>
      </c>
      <c r="BE626" s="171">
        <f>IF(N626="základní",J626,0)</f>
        <v>0</v>
      </c>
      <c r="BF626" s="171">
        <f>IF(N626="snížená",J626,0)</f>
        <v>0</v>
      </c>
      <c r="BG626" s="171">
        <f>IF(N626="zákl. přenesená",J626,0)</f>
        <v>0</v>
      </c>
      <c r="BH626" s="171">
        <f>IF(N626="sníž. přenesená",J626,0)</f>
        <v>0</v>
      </c>
      <c r="BI626" s="171">
        <f>IF(N626="nulová",J626,0)</f>
        <v>0</v>
      </c>
      <c r="BJ626" s="18" t="s">
        <v>71</v>
      </c>
      <c r="BK626" s="171">
        <f>ROUND(I626*H626,2)</f>
        <v>0</v>
      </c>
      <c r="BL626" s="18" t="s">
        <v>253</v>
      </c>
      <c r="BM626" s="18" t="s">
        <v>940</v>
      </c>
    </row>
    <row r="627" spans="2:65" s="11" customFormat="1" x14ac:dyDescent="0.3">
      <c r="B627" s="172"/>
      <c r="D627" s="173" t="s">
        <v>136</v>
      </c>
      <c r="E627" s="174" t="s">
        <v>3</v>
      </c>
      <c r="F627" s="175" t="s">
        <v>941</v>
      </c>
      <c r="H627" s="176">
        <v>424.89</v>
      </c>
      <c r="I627" s="177"/>
      <c r="L627" s="172"/>
      <c r="M627" s="178"/>
      <c r="N627" s="179"/>
      <c r="O627" s="179"/>
      <c r="P627" s="179"/>
      <c r="Q627" s="179"/>
      <c r="R627" s="179"/>
      <c r="S627" s="179"/>
      <c r="T627" s="180"/>
      <c r="AT627" s="174" t="s">
        <v>136</v>
      </c>
      <c r="AU627" s="174" t="s">
        <v>74</v>
      </c>
      <c r="AV627" s="11" t="s">
        <v>74</v>
      </c>
      <c r="AW627" s="11" t="s">
        <v>31</v>
      </c>
      <c r="AX627" s="11" t="s">
        <v>67</v>
      </c>
      <c r="AY627" s="174" t="s">
        <v>126</v>
      </c>
    </row>
    <row r="628" spans="2:65" s="12" customFormat="1" x14ac:dyDescent="0.3">
      <c r="B628" s="181"/>
      <c r="D628" s="173" t="s">
        <v>136</v>
      </c>
      <c r="E628" s="182" t="s">
        <v>3</v>
      </c>
      <c r="F628" s="183" t="s">
        <v>942</v>
      </c>
      <c r="H628" s="184" t="s">
        <v>3</v>
      </c>
      <c r="I628" s="185"/>
      <c r="L628" s="181"/>
      <c r="M628" s="186"/>
      <c r="N628" s="187"/>
      <c r="O628" s="187"/>
      <c r="P628" s="187"/>
      <c r="Q628" s="187"/>
      <c r="R628" s="187"/>
      <c r="S628" s="187"/>
      <c r="T628" s="188"/>
      <c r="AT628" s="184" t="s">
        <v>136</v>
      </c>
      <c r="AU628" s="184" t="s">
        <v>74</v>
      </c>
      <c r="AV628" s="12" t="s">
        <v>71</v>
      </c>
      <c r="AW628" s="12" t="s">
        <v>31</v>
      </c>
      <c r="AX628" s="12" t="s">
        <v>67</v>
      </c>
      <c r="AY628" s="184" t="s">
        <v>126</v>
      </c>
    </row>
    <row r="629" spans="2:65" s="11" customFormat="1" x14ac:dyDescent="0.3">
      <c r="B629" s="172"/>
      <c r="D629" s="173" t="s">
        <v>136</v>
      </c>
      <c r="E629" s="174" t="s">
        <v>3</v>
      </c>
      <c r="F629" s="175" t="s">
        <v>943</v>
      </c>
      <c r="H629" s="176">
        <v>47.33</v>
      </c>
      <c r="I629" s="177"/>
      <c r="L629" s="172"/>
      <c r="M629" s="178"/>
      <c r="N629" s="179"/>
      <c r="O629" s="179"/>
      <c r="P629" s="179"/>
      <c r="Q629" s="179"/>
      <c r="R629" s="179"/>
      <c r="S629" s="179"/>
      <c r="T629" s="180"/>
      <c r="AT629" s="174" t="s">
        <v>136</v>
      </c>
      <c r="AU629" s="174" t="s">
        <v>74</v>
      </c>
      <c r="AV629" s="11" t="s">
        <v>74</v>
      </c>
      <c r="AW629" s="11" t="s">
        <v>31</v>
      </c>
      <c r="AX629" s="11" t="s">
        <v>67</v>
      </c>
      <c r="AY629" s="174" t="s">
        <v>126</v>
      </c>
    </row>
    <row r="630" spans="2:65" s="12" customFormat="1" x14ac:dyDescent="0.3">
      <c r="B630" s="181"/>
      <c r="D630" s="173" t="s">
        <v>136</v>
      </c>
      <c r="E630" s="182" t="s">
        <v>3</v>
      </c>
      <c r="F630" s="183" t="s">
        <v>944</v>
      </c>
      <c r="H630" s="184" t="s">
        <v>3</v>
      </c>
      <c r="I630" s="185"/>
      <c r="L630" s="181"/>
      <c r="M630" s="186"/>
      <c r="N630" s="187"/>
      <c r="O630" s="187"/>
      <c r="P630" s="187"/>
      <c r="Q630" s="187"/>
      <c r="R630" s="187"/>
      <c r="S630" s="187"/>
      <c r="T630" s="188"/>
      <c r="AT630" s="184" t="s">
        <v>136</v>
      </c>
      <c r="AU630" s="184" t="s">
        <v>74</v>
      </c>
      <c r="AV630" s="12" t="s">
        <v>71</v>
      </c>
      <c r="AW630" s="12" t="s">
        <v>31</v>
      </c>
      <c r="AX630" s="12" t="s">
        <v>67</v>
      </c>
      <c r="AY630" s="184" t="s">
        <v>126</v>
      </c>
    </row>
    <row r="631" spans="2:65" s="14" customFormat="1" x14ac:dyDescent="0.3">
      <c r="B631" s="202"/>
      <c r="D631" s="173" t="s">
        <v>136</v>
      </c>
      <c r="E631" s="203" t="s">
        <v>3</v>
      </c>
      <c r="F631" s="204" t="s">
        <v>3</v>
      </c>
      <c r="H631" s="205">
        <v>472.22</v>
      </c>
      <c r="I631" s="206"/>
      <c r="L631" s="202"/>
      <c r="M631" s="207"/>
      <c r="N631" s="208"/>
      <c r="O631" s="208"/>
      <c r="P631" s="208"/>
      <c r="Q631" s="208"/>
      <c r="R631" s="208"/>
      <c r="S631" s="208"/>
      <c r="T631" s="209"/>
      <c r="AT631" s="203" t="s">
        <v>136</v>
      </c>
      <c r="AU631" s="203" t="s">
        <v>74</v>
      </c>
      <c r="AV631" s="14" t="s">
        <v>127</v>
      </c>
      <c r="AW631" s="14" t="s">
        <v>31</v>
      </c>
      <c r="AX631" s="14" t="s">
        <v>67</v>
      </c>
      <c r="AY631" s="203" t="s">
        <v>126</v>
      </c>
    </row>
    <row r="632" spans="2:65" s="11" customFormat="1" x14ac:dyDescent="0.3">
      <c r="B632" s="172"/>
      <c r="D632" s="173" t="s">
        <v>136</v>
      </c>
      <c r="E632" s="174" t="s">
        <v>3</v>
      </c>
      <c r="F632" s="175" t="s">
        <v>3</v>
      </c>
      <c r="H632" s="176">
        <v>0</v>
      </c>
      <c r="I632" s="177"/>
      <c r="L632" s="172"/>
      <c r="M632" s="178"/>
      <c r="N632" s="179"/>
      <c r="O632" s="179"/>
      <c r="P632" s="179"/>
      <c r="Q632" s="179"/>
      <c r="R632" s="179"/>
      <c r="S632" s="179"/>
      <c r="T632" s="180"/>
      <c r="AT632" s="174" t="s">
        <v>136</v>
      </c>
      <c r="AU632" s="174" t="s">
        <v>74</v>
      </c>
      <c r="AV632" s="11" t="s">
        <v>74</v>
      </c>
      <c r="AW632" s="11" t="s">
        <v>31</v>
      </c>
      <c r="AX632" s="11" t="s">
        <v>67</v>
      </c>
      <c r="AY632" s="174" t="s">
        <v>126</v>
      </c>
    </row>
    <row r="633" spans="2:65" s="11" customFormat="1" x14ac:dyDescent="0.3">
      <c r="B633" s="172"/>
      <c r="D633" s="173" t="s">
        <v>136</v>
      </c>
      <c r="E633" s="174" t="s">
        <v>3</v>
      </c>
      <c r="F633" s="175" t="s">
        <v>3</v>
      </c>
      <c r="H633" s="176">
        <v>0</v>
      </c>
      <c r="I633" s="177"/>
      <c r="L633" s="172"/>
      <c r="M633" s="178"/>
      <c r="N633" s="179"/>
      <c r="O633" s="179"/>
      <c r="P633" s="179"/>
      <c r="Q633" s="179"/>
      <c r="R633" s="179"/>
      <c r="S633" s="179"/>
      <c r="T633" s="180"/>
      <c r="AT633" s="174" t="s">
        <v>136</v>
      </c>
      <c r="AU633" s="174" t="s">
        <v>74</v>
      </c>
      <c r="AV633" s="11" t="s">
        <v>74</v>
      </c>
      <c r="AW633" s="11" t="s">
        <v>31</v>
      </c>
      <c r="AX633" s="11" t="s">
        <v>67</v>
      </c>
      <c r="AY633" s="174" t="s">
        <v>126</v>
      </c>
    </row>
    <row r="634" spans="2:65" s="11" customFormat="1" x14ac:dyDescent="0.3">
      <c r="B634" s="172"/>
      <c r="D634" s="173" t="s">
        <v>136</v>
      </c>
      <c r="E634" s="174" t="s">
        <v>3</v>
      </c>
      <c r="F634" s="175" t="s">
        <v>3</v>
      </c>
      <c r="H634" s="176">
        <v>0</v>
      </c>
      <c r="I634" s="177"/>
      <c r="L634" s="172"/>
      <c r="M634" s="178"/>
      <c r="N634" s="179"/>
      <c r="O634" s="179"/>
      <c r="P634" s="179"/>
      <c r="Q634" s="179"/>
      <c r="R634" s="179"/>
      <c r="S634" s="179"/>
      <c r="T634" s="180"/>
      <c r="AT634" s="174" t="s">
        <v>136</v>
      </c>
      <c r="AU634" s="174" t="s">
        <v>74</v>
      </c>
      <c r="AV634" s="11" t="s">
        <v>74</v>
      </c>
      <c r="AW634" s="11" t="s">
        <v>31</v>
      </c>
      <c r="AX634" s="11" t="s">
        <v>67</v>
      </c>
      <c r="AY634" s="174" t="s">
        <v>126</v>
      </c>
    </row>
    <row r="635" spans="2:65" s="11" customFormat="1" x14ac:dyDescent="0.3">
      <c r="B635" s="172"/>
      <c r="D635" s="173" t="s">
        <v>136</v>
      </c>
      <c r="E635" s="174" t="s">
        <v>3</v>
      </c>
      <c r="F635" s="175" t="s">
        <v>3</v>
      </c>
      <c r="H635" s="176">
        <v>0</v>
      </c>
      <c r="I635" s="177"/>
      <c r="L635" s="172"/>
      <c r="M635" s="178"/>
      <c r="N635" s="179"/>
      <c r="O635" s="179"/>
      <c r="P635" s="179"/>
      <c r="Q635" s="179"/>
      <c r="R635" s="179"/>
      <c r="S635" s="179"/>
      <c r="T635" s="180"/>
      <c r="AT635" s="174" t="s">
        <v>136</v>
      </c>
      <c r="AU635" s="174" t="s">
        <v>74</v>
      </c>
      <c r="AV635" s="11" t="s">
        <v>74</v>
      </c>
      <c r="AW635" s="11" t="s">
        <v>31</v>
      </c>
      <c r="AX635" s="11" t="s">
        <v>67</v>
      </c>
      <c r="AY635" s="174" t="s">
        <v>126</v>
      </c>
    </row>
    <row r="636" spans="2:65" s="13" customFormat="1" x14ac:dyDescent="0.3">
      <c r="B636" s="189"/>
      <c r="D636" s="190" t="s">
        <v>136</v>
      </c>
      <c r="E636" s="191" t="s">
        <v>3</v>
      </c>
      <c r="F636" s="192" t="s">
        <v>139</v>
      </c>
      <c r="H636" s="193">
        <v>472.22</v>
      </c>
      <c r="I636" s="194"/>
      <c r="L636" s="189"/>
      <c r="M636" s="195"/>
      <c r="N636" s="196"/>
      <c r="O636" s="196"/>
      <c r="P636" s="196"/>
      <c r="Q636" s="196"/>
      <c r="R636" s="196"/>
      <c r="S636" s="196"/>
      <c r="T636" s="197"/>
      <c r="AT636" s="198" t="s">
        <v>136</v>
      </c>
      <c r="AU636" s="198" t="s">
        <v>74</v>
      </c>
      <c r="AV636" s="13" t="s">
        <v>134</v>
      </c>
      <c r="AW636" s="13" t="s">
        <v>31</v>
      </c>
      <c r="AX636" s="13" t="s">
        <v>71</v>
      </c>
      <c r="AY636" s="198" t="s">
        <v>126</v>
      </c>
    </row>
    <row r="637" spans="2:65" s="1" customFormat="1" ht="31.5" customHeight="1" x14ac:dyDescent="0.3">
      <c r="B637" s="159"/>
      <c r="C637" s="160" t="s">
        <v>945</v>
      </c>
      <c r="D637" s="160" t="s">
        <v>129</v>
      </c>
      <c r="E637" s="161" t="s">
        <v>946</v>
      </c>
      <c r="F637" s="162" t="s">
        <v>947</v>
      </c>
      <c r="G637" s="163" t="s">
        <v>161</v>
      </c>
      <c r="H637" s="164">
        <v>210.196</v>
      </c>
      <c r="I637" s="165"/>
      <c r="J637" s="166">
        <f>ROUND(I637*H637,2)</f>
        <v>0</v>
      </c>
      <c r="K637" s="162" t="s">
        <v>133</v>
      </c>
      <c r="L637" s="35"/>
      <c r="M637" s="167" t="s">
        <v>3</v>
      </c>
      <c r="N637" s="168" t="s">
        <v>38</v>
      </c>
      <c r="O637" s="36"/>
      <c r="P637" s="169">
        <f>O637*H637</f>
        <v>0</v>
      </c>
      <c r="Q637" s="169">
        <v>2.9E-4</v>
      </c>
      <c r="R637" s="169">
        <f>Q637*H637</f>
        <v>6.0956839999999998E-2</v>
      </c>
      <c r="S637" s="169">
        <v>0</v>
      </c>
      <c r="T637" s="170">
        <f>S637*H637</f>
        <v>0</v>
      </c>
      <c r="AR637" s="18" t="s">
        <v>253</v>
      </c>
      <c r="AT637" s="18" t="s">
        <v>129</v>
      </c>
      <c r="AU637" s="18" t="s">
        <v>74</v>
      </c>
      <c r="AY637" s="18" t="s">
        <v>126</v>
      </c>
      <c r="BE637" s="171">
        <f>IF(N637="základní",J637,0)</f>
        <v>0</v>
      </c>
      <c r="BF637" s="171">
        <f>IF(N637="snížená",J637,0)</f>
        <v>0</v>
      </c>
      <c r="BG637" s="171">
        <f>IF(N637="zákl. přenesená",J637,0)</f>
        <v>0</v>
      </c>
      <c r="BH637" s="171">
        <f>IF(N637="sníž. přenesená",J637,0)</f>
        <v>0</v>
      </c>
      <c r="BI637" s="171">
        <f>IF(N637="nulová",J637,0)</f>
        <v>0</v>
      </c>
      <c r="BJ637" s="18" t="s">
        <v>71</v>
      </c>
      <c r="BK637" s="171">
        <f>ROUND(I637*H637,2)</f>
        <v>0</v>
      </c>
      <c r="BL637" s="18" t="s">
        <v>253</v>
      </c>
      <c r="BM637" s="18" t="s">
        <v>948</v>
      </c>
    </row>
    <row r="638" spans="2:65" s="11" customFormat="1" x14ac:dyDescent="0.3">
      <c r="B638" s="172"/>
      <c r="D638" s="173" t="s">
        <v>136</v>
      </c>
      <c r="E638" s="174" t="s">
        <v>3</v>
      </c>
      <c r="F638" s="175" t="s">
        <v>949</v>
      </c>
      <c r="H638" s="176">
        <v>210.196</v>
      </c>
      <c r="I638" s="177"/>
      <c r="L638" s="172"/>
      <c r="M638" s="178"/>
      <c r="N638" s="179"/>
      <c r="O638" s="179"/>
      <c r="P638" s="179"/>
      <c r="Q638" s="179"/>
      <c r="R638" s="179"/>
      <c r="S638" s="179"/>
      <c r="T638" s="180"/>
      <c r="AT638" s="174" t="s">
        <v>136</v>
      </c>
      <c r="AU638" s="174" t="s">
        <v>74</v>
      </c>
      <c r="AV638" s="11" t="s">
        <v>74</v>
      </c>
      <c r="AW638" s="11" t="s">
        <v>31</v>
      </c>
      <c r="AX638" s="11" t="s">
        <v>67</v>
      </c>
      <c r="AY638" s="174" t="s">
        <v>126</v>
      </c>
    </row>
    <row r="639" spans="2:65" s="12" customFormat="1" x14ac:dyDescent="0.3">
      <c r="B639" s="181"/>
      <c r="D639" s="173" t="s">
        <v>136</v>
      </c>
      <c r="E639" s="182" t="s">
        <v>3</v>
      </c>
      <c r="F639" s="183" t="s">
        <v>950</v>
      </c>
      <c r="H639" s="184" t="s">
        <v>3</v>
      </c>
      <c r="I639" s="185"/>
      <c r="L639" s="181"/>
      <c r="M639" s="186"/>
      <c r="N639" s="187"/>
      <c r="O639" s="187"/>
      <c r="P639" s="187"/>
      <c r="Q639" s="187"/>
      <c r="R639" s="187"/>
      <c r="S639" s="187"/>
      <c r="T639" s="188"/>
      <c r="AT639" s="184" t="s">
        <v>136</v>
      </c>
      <c r="AU639" s="184" t="s">
        <v>74</v>
      </c>
      <c r="AV639" s="12" t="s">
        <v>71</v>
      </c>
      <c r="AW639" s="12" t="s">
        <v>31</v>
      </c>
      <c r="AX639" s="12" t="s">
        <v>67</v>
      </c>
      <c r="AY639" s="184" t="s">
        <v>126</v>
      </c>
    </row>
    <row r="640" spans="2:65" s="13" customFormat="1" x14ac:dyDescent="0.3">
      <c r="B640" s="189"/>
      <c r="D640" s="173" t="s">
        <v>136</v>
      </c>
      <c r="E640" s="199" t="s">
        <v>3</v>
      </c>
      <c r="F640" s="200" t="s">
        <v>139</v>
      </c>
      <c r="H640" s="201">
        <v>210.196</v>
      </c>
      <c r="I640" s="194"/>
      <c r="L640" s="189"/>
      <c r="M640" s="195"/>
      <c r="N640" s="196"/>
      <c r="O640" s="196"/>
      <c r="P640" s="196"/>
      <c r="Q640" s="196"/>
      <c r="R640" s="196"/>
      <c r="S640" s="196"/>
      <c r="T640" s="197"/>
      <c r="AT640" s="198" t="s">
        <v>136</v>
      </c>
      <c r="AU640" s="198" t="s">
        <v>74</v>
      </c>
      <c r="AV640" s="13" t="s">
        <v>134</v>
      </c>
      <c r="AW640" s="13" t="s">
        <v>31</v>
      </c>
      <c r="AX640" s="13" t="s">
        <v>71</v>
      </c>
      <c r="AY640" s="198" t="s">
        <v>126</v>
      </c>
    </row>
    <row r="641" spans="2:65" s="10" customFormat="1" ht="37.35" customHeight="1" x14ac:dyDescent="0.35">
      <c r="B641" s="145"/>
      <c r="D641" s="146" t="s">
        <v>66</v>
      </c>
      <c r="E641" s="147" t="s">
        <v>514</v>
      </c>
      <c r="F641" s="147" t="s">
        <v>951</v>
      </c>
      <c r="I641" s="148"/>
      <c r="J641" s="149">
        <f>BK641</f>
        <v>0</v>
      </c>
      <c r="L641" s="145"/>
      <c r="M641" s="150"/>
      <c r="N641" s="151"/>
      <c r="O641" s="151"/>
      <c r="P641" s="152">
        <f>P642</f>
        <v>0</v>
      </c>
      <c r="Q641" s="151"/>
      <c r="R641" s="152">
        <f>R642</f>
        <v>0</v>
      </c>
      <c r="S641" s="151"/>
      <c r="T641" s="153">
        <f>T642</f>
        <v>0</v>
      </c>
      <c r="AR641" s="146" t="s">
        <v>127</v>
      </c>
      <c r="AT641" s="154" t="s">
        <v>66</v>
      </c>
      <c r="AU641" s="154" t="s">
        <v>67</v>
      </c>
      <c r="AY641" s="146" t="s">
        <v>126</v>
      </c>
      <c r="BK641" s="155">
        <f>BK642</f>
        <v>0</v>
      </c>
    </row>
    <row r="642" spans="2:65" s="10" customFormat="1" ht="19.899999999999999" customHeight="1" x14ac:dyDescent="0.3">
      <c r="B642" s="145"/>
      <c r="D642" s="156" t="s">
        <v>66</v>
      </c>
      <c r="E642" s="157" t="s">
        <v>952</v>
      </c>
      <c r="F642" s="157" t="s">
        <v>953</v>
      </c>
      <c r="I642" s="148"/>
      <c r="J642" s="158">
        <f>BK642</f>
        <v>0</v>
      </c>
      <c r="L642" s="145"/>
      <c r="M642" s="150"/>
      <c r="N642" s="151"/>
      <c r="O642" s="151"/>
      <c r="P642" s="152">
        <f>SUM(P643:P645)</f>
        <v>0</v>
      </c>
      <c r="Q642" s="151"/>
      <c r="R642" s="152">
        <f>SUM(R643:R645)</f>
        <v>0</v>
      </c>
      <c r="S642" s="151"/>
      <c r="T642" s="153">
        <f>SUM(T643:T645)</f>
        <v>0</v>
      </c>
      <c r="AR642" s="146" t="s">
        <v>127</v>
      </c>
      <c r="AT642" s="154" t="s">
        <v>66</v>
      </c>
      <c r="AU642" s="154" t="s">
        <v>71</v>
      </c>
      <c r="AY642" s="146" t="s">
        <v>126</v>
      </c>
      <c r="BK642" s="155">
        <f>SUM(BK643:BK645)</f>
        <v>0</v>
      </c>
    </row>
    <row r="643" spans="2:65" s="1" customFormat="1" ht="22.5" customHeight="1" x14ac:dyDescent="0.3">
      <c r="B643" s="159"/>
      <c r="C643" s="160" t="s">
        <v>954</v>
      </c>
      <c r="D643" s="160" t="s">
        <v>129</v>
      </c>
      <c r="E643" s="161" t="s">
        <v>955</v>
      </c>
      <c r="F643" s="162" t="s">
        <v>956</v>
      </c>
      <c r="G643" s="163" t="s">
        <v>584</v>
      </c>
      <c r="H643" s="164">
        <v>1</v>
      </c>
      <c r="I643" s="165"/>
      <c r="J643" s="166">
        <f>ROUND(I643*H643,2)</f>
        <v>0</v>
      </c>
      <c r="K643" s="162" t="s">
        <v>3</v>
      </c>
      <c r="L643" s="35"/>
      <c r="M643" s="167" t="s">
        <v>3</v>
      </c>
      <c r="N643" s="168" t="s">
        <v>38</v>
      </c>
      <c r="O643" s="36"/>
      <c r="P643" s="169">
        <f>O643*H643</f>
        <v>0</v>
      </c>
      <c r="Q643" s="169">
        <v>0</v>
      </c>
      <c r="R643" s="169">
        <f>Q643*H643</f>
        <v>0</v>
      </c>
      <c r="S643" s="169">
        <v>0</v>
      </c>
      <c r="T643" s="170">
        <f>S643*H643</f>
        <v>0</v>
      </c>
      <c r="AR643" s="18" t="s">
        <v>536</v>
      </c>
      <c r="AT643" s="18" t="s">
        <v>129</v>
      </c>
      <c r="AU643" s="18" t="s">
        <v>74</v>
      </c>
      <c r="AY643" s="18" t="s">
        <v>126</v>
      </c>
      <c r="BE643" s="171">
        <f>IF(N643="základní",J643,0)</f>
        <v>0</v>
      </c>
      <c r="BF643" s="171">
        <f>IF(N643="snížená",J643,0)</f>
        <v>0</v>
      </c>
      <c r="BG643" s="171">
        <f>IF(N643="zákl. přenesená",J643,0)</f>
        <v>0</v>
      </c>
      <c r="BH643" s="171">
        <f>IF(N643="sníž. přenesená",J643,0)</f>
        <v>0</v>
      </c>
      <c r="BI643" s="171">
        <f>IF(N643="nulová",J643,0)</f>
        <v>0</v>
      </c>
      <c r="BJ643" s="18" t="s">
        <v>71</v>
      </c>
      <c r="BK643" s="171">
        <f>ROUND(I643*H643,2)</f>
        <v>0</v>
      </c>
      <c r="BL643" s="18" t="s">
        <v>536</v>
      </c>
      <c r="BM643" s="18" t="s">
        <v>957</v>
      </c>
    </row>
    <row r="644" spans="2:65" s="1" customFormat="1" ht="22.5" customHeight="1" x14ac:dyDescent="0.3">
      <c r="B644" s="159"/>
      <c r="C644" s="160" t="s">
        <v>958</v>
      </c>
      <c r="D644" s="160" t="s">
        <v>129</v>
      </c>
      <c r="E644" s="161" t="s">
        <v>959</v>
      </c>
      <c r="F644" s="162" t="s">
        <v>960</v>
      </c>
      <c r="G644" s="163" t="s">
        <v>584</v>
      </c>
      <c r="H644" s="164">
        <v>1</v>
      </c>
      <c r="I644" s="165"/>
      <c r="J644" s="166">
        <f>ROUND(I644*H644,2)</f>
        <v>0</v>
      </c>
      <c r="K644" s="162" t="s">
        <v>3</v>
      </c>
      <c r="L644" s="35"/>
      <c r="M644" s="167" t="s">
        <v>3</v>
      </c>
      <c r="N644" s="168" t="s">
        <v>38</v>
      </c>
      <c r="O644" s="36"/>
      <c r="P644" s="169">
        <f>O644*H644</f>
        <v>0</v>
      </c>
      <c r="Q644" s="169">
        <v>0</v>
      </c>
      <c r="R644" s="169">
        <f>Q644*H644</f>
        <v>0</v>
      </c>
      <c r="S644" s="169">
        <v>0</v>
      </c>
      <c r="T644" s="170">
        <f>S644*H644</f>
        <v>0</v>
      </c>
      <c r="AR644" s="18" t="s">
        <v>536</v>
      </c>
      <c r="AT644" s="18" t="s">
        <v>129</v>
      </c>
      <c r="AU644" s="18" t="s">
        <v>74</v>
      </c>
      <c r="AY644" s="18" t="s">
        <v>126</v>
      </c>
      <c r="BE644" s="171">
        <f>IF(N644="základní",J644,0)</f>
        <v>0</v>
      </c>
      <c r="BF644" s="171">
        <f>IF(N644="snížená",J644,0)</f>
        <v>0</v>
      </c>
      <c r="BG644" s="171">
        <f>IF(N644="zákl. přenesená",J644,0)</f>
        <v>0</v>
      </c>
      <c r="BH644" s="171">
        <f>IF(N644="sníž. přenesená",J644,0)</f>
        <v>0</v>
      </c>
      <c r="BI644" s="171">
        <f>IF(N644="nulová",J644,0)</f>
        <v>0</v>
      </c>
      <c r="BJ644" s="18" t="s">
        <v>71</v>
      </c>
      <c r="BK644" s="171">
        <f>ROUND(I644*H644,2)</f>
        <v>0</v>
      </c>
      <c r="BL644" s="18" t="s">
        <v>536</v>
      </c>
      <c r="BM644" s="18" t="s">
        <v>961</v>
      </c>
    </row>
    <row r="645" spans="2:65" s="1" customFormat="1" ht="22.5" customHeight="1" x14ac:dyDescent="0.3">
      <c r="B645" s="159"/>
      <c r="C645" s="160" t="s">
        <v>962</v>
      </c>
      <c r="D645" s="160" t="s">
        <v>129</v>
      </c>
      <c r="E645" s="161" t="s">
        <v>963</v>
      </c>
      <c r="F645" s="162" t="s">
        <v>964</v>
      </c>
      <c r="G645" s="163" t="s">
        <v>965</v>
      </c>
      <c r="H645" s="164">
        <v>20</v>
      </c>
      <c r="I645" s="165"/>
      <c r="J645" s="166">
        <f>ROUND(I645*H645,2)</f>
        <v>0</v>
      </c>
      <c r="K645" s="162" t="s">
        <v>3</v>
      </c>
      <c r="L645" s="35"/>
      <c r="M645" s="167" t="s">
        <v>3</v>
      </c>
      <c r="N645" s="168" t="s">
        <v>38</v>
      </c>
      <c r="O645" s="36"/>
      <c r="P645" s="169">
        <f>O645*H645</f>
        <v>0</v>
      </c>
      <c r="Q645" s="169">
        <v>0</v>
      </c>
      <c r="R645" s="169">
        <f>Q645*H645</f>
        <v>0</v>
      </c>
      <c r="S645" s="169">
        <v>0</v>
      </c>
      <c r="T645" s="170">
        <f>S645*H645</f>
        <v>0</v>
      </c>
      <c r="AR645" s="18" t="s">
        <v>536</v>
      </c>
      <c r="AT645" s="18" t="s">
        <v>129</v>
      </c>
      <c r="AU645" s="18" t="s">
        <v>74</v>
      </c>
      <c r="AY645" s="18" t="s">
        <v>126</v>
      </c>
      <c r="BE645" s="171">
        <f>IF(N645="základní",J645,0)</f>
        <v>0</v>
      </c>
      <c r="BF645" s="171">
        <f>IF(N645="snížená",J645,0)</f>
        <v>0</v>
      </c>
      <c r="BG645" s="171">
        <f>IF(N645="zákl. přenesená",J645,0)</f>
        <v>0</v>
      </c>
      <c r="BH645" s="171">
        <f>IF(N645="sníž. přenesená",J645,0)</f>
        <v>0</v>
      </c>
      <c r="BI645" s="171">
        <f>IF(N645="nulová",J645,0)</f>
        <v>0</v>
      </c>
      <c r="BJ645" s="18" t="s">
        <v>71</v>
      </c>
      <c r="BK645" s="171">
        <f>ROUND(I645*H645,2)</f>
        <v>0</v>
      </c>
      <c r="BL645" s="18" t="s">
        <v>536</v>
      </c>
      <c r="BM645" s="18" t="s">
        <v>966</v>
      </c>
    </row>
    <row r="646" spans="2:65" s="10" customFormat="1" ht="37.35" customHeight="1" x14ac:dyDescent="0.35">
      <c r="B646" s="145"/>
      <c r="D646" s="146" t="s">
        <v>66</v>
      </c>
      <c r="E646" s="147" t="s">
        <v>967</v>
      </c>
      <c r="F646" s="147" t="s">
        <v>968</v>
      </c>
      <c r="I646" s="148"/>
      <c r="J646" s="149">
        <f>BK646</f>
        <v>0</v>
      </c>
      <c r="L646" s="145"/>
      <c r="M646" s="150"/>
      <c r="N646" s="151"/>
      <c r="O646" s="151"/>
      <c r="P646" s="152">
        <f>P647+P649+P651+P653</f>
        <v>0</v>
      </c>
      <c r="Q646" s="151"/>
      <c r="R646" s="152">
        <f>R647+R649+R651+R653</f>
        <v>0</v>
      </c>
      <c r="S646" s="151"/>
      <c r="T646" s="153">
        <f>T647+T649+T651+T653</f>
        <v>0</v>
      </c>
      <c r="AR646" s="146" t="s">
        <v>158</v>
      </c>
      <c r="AT646" s="154" t="s">
        <v>66</v>
      </c>
      <c r="AU646" s="154" t="s">
        <v>67</v>
      </c>
      <c r="AY646" s="146" t="s">
        <v>126</v>
      </c>
      <c r="BK646" s="155">
        <f>BK647+BK649+BK651+BK653</f>
        <v>0</v>
      </c>
    </row>
    <row r="647" spans="2:65" s="10" customFormat="1" ht="19.899999999999999" customHeight="1" x14ac:dyDescent="0.3">
      <c r="B647" s="145"/>
      <c r="D647" s="156" t="s">
        <v>66</v>
      </c>
      <c r="E647" s="157" t="s">
        <v>969</v>
      </c>
      <c r="F647" s="157" t="s">
        <v>970</v>
      </c>
      <c r="I647" s="148"/>
      <c r="J647" s="158">
        <f>BK647</f>
        <v>0</v>
      </c>
      <c r="L647" s="145"/>
      <c r="M647" s="150"/>
      <c r="N647" s="151"/>
      <c r="O647" s="151"/>
      <c r="P647" s="152">
        <f>P648</f>
        <v>0</v>
      </c>
      <c r="Q647" s="151"/>
      <c r="R647" s="152">
        <f>R648</f>
        <v>0</v>
      </c>
      <c r="S647" s="151"/>
      <c r="T647" s="153">
        <f>T648</f>
        <v>0</v>
      </c>
      <c r="AR647" s="146" t="s">
        <v>158</v>
      </c>
      <c r="AT647" s="154" t="s">
        <v>66</v>
      </c>
      <c r="AU647" s="154" t="s">
        <v>71</v>
      </c>
      <c r="AY647" s="146" t="s">
        <v>126</v>
      </c>
      <c r="BK647" s="155">
        <f>BK648</f>
        <v>0</v>
      </c>
    </row>
    <row r="648" spans="2:65" s="1" customFormat="1" ht="22.5" customHeight="1" x14ac:dyDescent="0.3">
      <c r="B648" s="159"/>
      <c r="C648" s="160" t="s">
        <v>971</v>
      </c>
      <c r="D648" s="160" t="s">
        <v>129</v>
      </c>
      <c r="E648" s="161" t="s">
        <v>972</v>
      </c>
      <c r="F648" s="162" t="s">
        <v>973</v>
      </c>
      <c r="G648" s="163" t="s">
        <v>974</v>
      </c>
      <c r="H648" s="164">
        <v>1</v>
      </c>
      <c r="I648" s="165"/>
      <c r="J648" s="166">
        <f>ROUND(I648*H648,2)</f>
        <v>0</v>
      </c>
      <c r="K648" s="162" t="s">
        <v>133</v>
      </c>
      <c r="L648" s="35"/>
      <c r="M648" s="167" t="s">
        <v>3</v>
      </c>
      <c r="N648" s="168" t="s">
        <v>38</v>
      </c>
      <c r="O648" s="36"/>
      <c r="P648" s="169">
        <f>O648*H648</f>
        <v>0</v>
      </c>
      <c r="Q648" s="169">
        <v>0</v>
      </c>
      <c r="R648" s="169">
        <f>Q648*H648</f>
        <v>0</v>
      </c>
      <c r="S648" s="169">
        <v>0</v>
      </c>
      <c r="T648" s="170">
        <f>S648*H648</f>
        <v>0</v>
      </c>
      <c r="AR648" s="18" t="s">
        <v>975</v>
      </c>
      <c r="AT648" s="18" t="s">
        <v>129</v>
      </c>
      <c r="AU648" s="18" t="s">
        <v>74</v>
      </c>
      <c r="AY648" s="18" t="s">
        <v>126</v>
      </c>
      <c r="BE648" s="171">
        <f>IF(N648="základní",J648,0)</f>
        <v>0</v>
      </c>
      <c r="BF648" s="171">
        <f>IF(N648="snížená",J648,0)</f>
        <v>0</v>
      </c>
      <c r="BG648" s="171">
        <f>IF(N648="zákl. přenesená",J648,0)</f>
        <v>0</v>
      </c>
      <c r="BH648" s="171">
        <f>IF(N648="sníž. přenesená",J648,0)</f>
        <v>0</v>
      </c>
      <c r="BI648" s="171">
        <f>IF(N648="nulová",J648,0)</f>
        <v>0</v>
      </c>
      <c r="BJ648" s="18" t="s">
        <v>71</v>
      </c>
      <c r="BK648" s="171">
        <f>ROUND(I648*H648,2)</f>
        <v>0</v>
      </c>
      <c r="BL648" s="18" t="s">
        <v>975</v>
      </c>
      <c r="BM648" s="18" t="s">
        <v>976</v>
      </c>
    </row>
    <row r="649" spans="2:65" s="10" customFormat="1" ht="29.85" customHeight="1" x14ac:dyDescent="0.3">
      <c r="B649" s="145"/>
      <c r="D649" s="156" t="s">
        <v>66</v>
      </c>
      <c r="E649" s="157" t="s">
        <v>977</v>
      </c>
      <c r="F649" s="157" t="s">
        <v>978</v>
      </c>
      <c r="I649" s="148"/>
      <c r="J649" s="158">
        <f>BK649</f>
        <v>0</v>
      </c>
      <c r="L649" s="145"/>
      <c r="M649" s="150"/>
      <c r="N649" s="151"/>
      <c r="O649" s="151"/>
      <c r="P649" s="152">
        <f>P650</f>
        <v>0</v>
      </c>
      <c r="Q649" s="151"/>
      <c r="R649" s="152">
        <f>R650</f>
        <v>0</v>
      </c>
      <c r="S649" s="151"/>
      <c r="T649" s="153">
        <f>T650</f>
        <v>0</v>
      </c>
      <c r="AR649" s="146" t="s">
        <v>158</v>
      </c>
      <c r="AT649" s="154" t="s">
        <v>66</v>
      </c>
      <c r="AU649" s="154" t="s">
        <v>71</v>
      </c>
      <c r="AY649" s="146" t="s">
        <v>126</v>
      </c>
      <c r="BK649" s="155">
        <f>BK650</f>
        <v>0</v>
      </c>
    </row>
    <row r="650" spans="2:65" s="1" customFormat="1" ht="22.5" customHeight="1" x14ac:dyDescent="0.3">
      <c r="B650" s="159"/>
      <c r="C650" s="160" t="s">
        <v>979</v>
      </c>
      <c r="D650" s="160" t="s">
        <v>129</v>
      </c>
      <c r="E650" s="161" t="s">
        <v>980</v>
      </c>
      <c r="F650" s="162" t="s">
        <v>981</v>
      </c>
      <c r="G650" s="163" t="s">
        <v>974</v>
      </c>
      <c r="H650" s="164">
        <v>1</v>
      </c>
      <c r="I650" s="165"/>
      <c r="J650" s="166">
        <f>ROUND(I650*H650,2)</f>
        <v>0</v>
      </c>
      <c r="K650" s="162" t="s">
        <v>133</v>
      </c>
      <c r="L650" s="35"/>
      <c r="M650" s="167" t="s">
        <v>3</v>
      </c>
      <c r="N650" s="168" t="s">
        <v>38</v>
      </c>
      <c r="O650" s="36"/>
      <c r="P650" s="169">
        <f>O650*H650</f>
        <v>0</v>
      </c>
      <c r="Q650" s="169">
        <v>0</v>
      </c>
      <c r="R650" s="169">
        <f>Q650*H650</f>
        <v>0</v>
      </c>
      <c r="S650" s="169">
        <v>0</v>
      </c>
      <c r="T650" s="170">
        <f>S650*H650</f>
        <v>0</v>
      </c>
      <c r="AR650" s="18" t="s">
        <v>975</v>
      </c>
      <c r="AT650" s="18" t="s">
        <v>129</v>
      </c>
      <c r="AU650" s="18" t="s">
        <v>74</v>
      </c>
      <c r="AY650" s="18" t="s">
        <v>126</v>
      </c>
      <c r="BE650" s="171">
        <f>IF(N650="základní",J650,0)</f>
        <v>0</v>
      </c>
      <c r="BF650" s="171">
        <f>IF(N650="snížená",J650,0)</f>
        <v>0</v>
      </c>
      <c r="BG650" s="171">
        <f>IF(N650="zákl. přenesená",J650,0)</f>
        <v>0</v>
      </c>
      <c r="BH650" s="171">
        <f>IF(N650="sníž. přenesená",J650,0)</f>
        <v>0</v>
      </c>
      <c r="BI650" s="171">
        <f>IF(N650="nulová",J650,0)</f>
        <v>0</v>
      </c>
      <c r="BJ650" s="18" t="s">
        <v>71</v>
      </c>
      <c r="BK650" s="171">
        <f>ROUND(I650*H650,2)</f>
        <v>0</v>
      </c>
      <c r="BL650" s="18" t="s">
        <v>975</v>
      </c>
      <c r="BM650" s="18" t="s">
        <v>982</v>
      </c>
    </row>
    <row r="651" spans="2:65" s="10" customFormat="1" ht="29.85" customHeight="1" x14ac:dyDescent="0.3">
      <c r="B651" s="145"/>
      <c r="D651" s="156" t="s">
        <v>66</v>
      </c>
      <c r="E651" s="157" t="s">
        <v>983</v>
      </c>
      <c r="F651" s="157" t="s">
        <v>984</v>
      </c>
      <c r="I651" s="148"/>
      <c r="J651" s="158">
        <f>BK651</f>
        <v>0</v>
      </c>
      <c r="L651" s="145"/>
      <c r="M651" s="150"/>
      <c r="N651" s="151"/>
      <c r="O651" s="151"/>
      <c r="P651" s="152">
        <f>P652</f>
        <v>0</v>
      </c>
      <c r="Q651" s="151"/>
      <c r="R651" s="152">
        <f>R652</f>
        <v>0</v>
      </c>
      <c r="S651" s="151"/>
      <c r="T651" s="153">
        <f>T652</f>
        <v>0</v>
      </c>
      <c r="AR651" s="146" t="s">
        <v>158</v>
      </c>
      <c r="AT651" s="154" t="s">
        <v>66</v>
      </c>
      <c r="AU651" s="154" t="s">
        <v>71</v>
      </c>
      <c r="AY651" s="146" t="s">
        <v>126</v>
      </c>
      <c r="BK651" s="155">
        <f>BK652</f>
        <v>0</v>
      </c>
    </row>
    <row r="652" spans="2:65" s="1" customFormat="1" ht="31.5" customHeight="1" x14ac:dyDescent="0.3">
      <c r="B652" s="159"/>
      <c r="C652" s="160" t="s">
        <v>985</v>
      </c>
      <c r="D652" s="160" t="s">
        <v>129</v>
      </c>
      <c r="E652" s="161" t="s">
        <v>986</v>
      </c>
      <c r="F652" s="162" t="s">
        <v>987</v>
      </c>
      <c r="G652" s="163" t="s">
        <v>974</v>
      </c>
      <c r="H652" s="164">
        <v>1</v>
      </c>
      <c r="I652" s="165"/>
      <c r="J652" s="166">
        <f>ROUND(I652*H652,2)</f>
        <v>0</v>
      </c>
      <c r="K652" s="162" t="s">
        <v>133</v>
      </c>
      <c r="L652" s="35"/>
      <c r="M652" s="167" t="s">
        <v>3</v>
      </c>
      <c r="N652" s="168" t="s">
        <v>38</v>
      </c>
      <c r="O652" s="36"/>
      <c r="P652" s="169">
        <f>O652*H652</f>
        <v>0</v>
      </c>
      <c r="Q652" s="169">
        <v>0</v>
      </c>
      <c r="R652" s="169">
        <f>Q652*H652</f>
        <v>0</v>
      </c>
      <c r="S652" s="169">
        <v>0</v>
      </c>
      <c r="T652" s="170">
        <f>S652*H652</f>
        <v>0</v>
      </c>
      <c r="AR652" s="18" t="s">
        <v>975</v>
      </c>
      <c r="AT652" s="18" t="s">
        <v>129</v>
      </c>
      <c r="AU652" s="18" t="s">
        <v>74</v>
      </c>
      <c r="AY652" s="18" t="s">
        <v>126</v>
      </c>
      <c r="BE652" s="171">
        <f>IF(N652="základní",J652,0)</f>
        <v>0</v>
      </c>
      <c r="BF652" s="171">
        <f>IF(N652="snížená",J652,0)</f>
        <v>0</v>
      </c>
      <c r="BG652" s="171">
        <f>IF(N652="zákl. přenesená",J652,0)</f>
        <v>0</v>
      </c>
      <c r="BH652" s="171">
        <f>IF(N652="sníž. přenesená",J652,0)</f>
        <v>0</v>
      </c>
      <c r="BI652" s="171">
        <f>IF(N652="nulová",J652,0)</f>
        <v>0</v>
      </c>
      <c r="BJ652" s="18" t="s">
        <v>71</v>
      </c>
      <c r="BK652" s="171">
        <f>ROUND(I652*H652,2)</f>
        <v>0</v>
      </c>
      <c r="BL652" s="18" t="s">
        <v>975</v>
      </c>
      <c r="BM652" s="18" t="s">
        <v>988</v>
      </c>
    </row>
    <row r="653" spans="2:65" s="10" customFormat="1" ht="29.85" customHeight="1" x14ac:dyDescent="0.3">
      <c r="B653" s="145"/>
      <c r="D653" s="156" t="s">
        <v>66</v>
      </c>
      <c r="E653" s="157" t="s">
        <v>989</v>
      </c>
      <c r="F653" s="157" t="s">
        <v>990</v>
      </c>
      <c r="I653" s="148"/>
      <c r="J653" s="158">
        <f>BK653</f>
        <v>0</v>
      </c>
      <c r="L653" s="145"/>
      <c r="M653" s="150"/>
      <c r="N653" s="151"/>
      <c r="O653" s="151"/>
      <c r="P653" s="152">
        <f>P654</f>
        <v>0</v>
      </c>
      <c r="Q653" s="151"/>
      <c r="R653" s="152">
        <f>R654</f>
        <v>0</v>
      </c>
      <c r="S653" s="151"/>
      <c r="T653" s="153">
        <f>T654</f>
        <v>0</v>
      </c>
      <c r="AR653" s="146" t="s">
        <v>158</v>
      </c>
      <c r="AT653" s="154" t="s">
        <v>66</v>
      </c>
      <c r="AU653" s="154" t="s">
        <v>71</v>
      </c>
      <c r="AY653" s="146" t="s">
        <v>126</v>
      </c>
      <c r="BK653" s="155">
        <f>BK654</f>
        <v>0</v>
      </c>
    </row>
    <row r="654" spans="2:65" s="1" customFormat="1" ht="22.5" customHeight="1" x14ac:dyDescent="0.3">
      <c r="B654" s="159"/>
      <c r="C654" s="160" t="s">
        <v>991</v>
      </c>
      <c r="D654" s="160" t="s">
        <v>129</v>
      </c>
      <c r="E654" s="161" t="s">
        <v>992</v>
      </c>
      <c r="F654" s="162" t="s">
        <v>993</v>
      </c>
      <c r="G654" s="163" t="s">
        <v>974</v>
      </c>
      <c r="H654" s="164">
        <v>1</v>
      </c>
      <c r="I654" s="165"/>
      <c r="J654" s="166">
        <f>ROUND(I654*H654,2)</f>
        <v>0</v>
      </c>
      <c r="K654" s="162" t="s">
        <v>133</v>
      </c>
      <c r="L654" s="35"/>
      <c r="M654" s="167" t="s">
        <v>3</v>
      </c>
      <c r="N654" s="229" t="s">
        <v>38</v>
      </c>
      <c r="O654" s="230"/>
      <c r="P654" s="231">
        <f>O654*H654</f>
        <v>0</v>
      </c>
      <c r="Q654" s="231">
        <v>0</v>
      </c>
      <c r="R654" s="231">
        <f>Q654*H654</f>
        <v>0</v>
      </c>
      <c r="S654" s="231">
        <v>0</v>
      </c>
      <c r="T654" s="232">
        <f>S654*H654</f>
        <v>0</v>
      </c>
      <c r="AR654" s="18" t="s">
        <v>975</v>
      </c>
      <c r="AT654" s="18" t="s">
        <v>129</v>
      </c>
      <c r="AU654" s="18" t="s">
        <v>74</v>
      </c>
      <c r="AY654" s="18" t="s">
        <v>126</v>
      </c>
      <c r="BE654" s="171">
        <f>IF(N654="základní",J654,0)</f>
        <v>0</v>
      </c>
      <c r="BF654" s="171">
        <f>IF(N654="snížená",J654,0)</f>
        <v>0</v>
      </c>
      <c r="BG654" s="171">
        <f>IF(N654="zákl. přenesená",J654,0)</f>
        <v>0</v>
      </c>
      <c r="BH654" s="171">
        <f>IF(N654="sníž. přenesená",J654,0)</f>
        <v>0</v>
      </c>
      <c r="BI654" s="171">
        <f>IF(N654="nulová",J654,0)</f>
        <v>0</v>
      </c>
      <c r="BJ654" s="18" t="s">
        <v>71</v>
      </c>
      <c r="BK654" s="171">
        <f>ROUND(I654*H654,2)</f>
        <v>0</v>
      </c>
      <c r="BL654" s="18" t="s">
        <v>975</v>
      </c>
      <c r="BM654" s="18" t="s">
        <v>994</v>
      </c>
    </row>
    <row r="655" spans="2:65" s="1" customFormat="1" ht="6.95" customHeight="1" x14ac:dyDescent="0.3">
      <c r="B655" s="50"/>
      <c r="C655" s="51"/>
      <c r="D655" s="51"/>
      <c r="E655" s="51"/>
      <c r="F655" s="51"/>
      <c r="G655" s="51"/>
      <c r="H655" s="51"/>
      <c r="I655" s="112"/>
      <c r="J655" s="51"/>
      <c r="K655" s="51"/>
      <c r="L655" s="35"/>
    </row>
  </sheetData>
  <autoFilter ref="C98:K98"/>
  <mergeCells count="6">
    <mergeCell ref="E91:H91"/>
    <mergeCell ref="G1:H1"/>
    <mergeCell ref="L2:V2"/>
    <mergeCell ref="E7:H7"/>
    <mergeCell ref="E22:H22"/>
    <mergeCell ref="E43:H43"/>
  </mergeCells>
  <hyperlinks>
    <hyperlink ref="F1:G1" location="C2" tooltip="Krycí list soupisu" display="1) Krycí list soupisu"/>
    <hyperlink ref="G1:H1" location="C50" tooltip="Rekapitulace" display="2) Rekapitulace"/>
    <hyperlink ref="J1" location="C9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  <col min="12" max="256" width="9.33203125" style="243"/>
    <col min="257" max="257" width="8.33203125" style="243" customWidth="1"/>
    <col min="258" max="258" width="1.6640625" style="243" customWidth="1"/>
    <col min="259" max="260" width="5" style="243" customWidth="1"/>
    <col min="261" max="261" width="11.6640625" style="243" customWidth="1"/>
    <col min="262" max="262" width="9.1640625" style="243" customWidth="1"/>
    <col min="263" max="263" width="5" style="243" customWidth="1"/>
    <col min="264" max="264" width="77.83203125" style="243" customWidth="1"/>
    <col min="265" max="266" width="20" style="243" customWidth="1"/>
    <col min="267" max="267" width="1.6640625" style="243" customWidth="1"/>
    <col min="268" max="512" width="9.33203125" style="243"/>
    <col min="513" max="513" width="8.33203125" style="243" customWidth="1"/>
    <col min="514" max="514" width="1.6640625" style="243" customWidth="1"/>
    <col min="515" max="516" width="5" style="243" customWidth="1"/>
    <col min="517" max="517" width="11.6640625" style="243" customWidth="1"/>
    <col min="518" max="518" width="9.1640625" style="243" customWidth="1"/>
    <col min="519" max="519" width="5" style="243" customWidth="1"/>
    <col min="520" max="520" width="77.83203125" style="243" customWidth="1"/>
    <col min="521" max="522" width="20" style="243" customWidth="1"/>
    <col min="523" max="523" width="1.6640625" style="243" customWidth="1"/>
    <col min="524" max="768" width="9.33203125" style="243"/>
    <col min="769" max="769" width="8.33203125" style="243" customWidth="1"/>
    <col min="770" max="770" width="1.6640625" style="243" customWidth="1"/>
    <col min="771" max="772" width="5" style="243" customWidth="1"/>
    <col min="773" max="773" width="11.6640625" style="243" customWidth="1"/>
    <col min="774" max="774" width="9.1640625" style="243" customWidth="1"/>
    <col min="775" max="775" width="5" style="243" customWidth="1"/>
    <col min="776" max="776" width="77.83203125" style="243" customWidth="1"/>
    <col min="777" max="778" width="20" style="243" customWidth="1"/>
    <col min="779" max="779" width="1.6640625" style="243" customWidth="1"/>
    <col min="780" max="1024" width="9.33203125" style="243"/>
    <col min="1025" max="1025" width="8.33203125" style="243" customWidth="1"/>
    <col min="1026" max="1026" width="1.6640625" style="243" customWidth="1"/>
    <col min="1027" max="1028" width="5" style="243" customWidth="1"/>
    <col min="1029" max="1029" width="11.6640625" style="243" customWidth="1"/>
    <col min="1030" max="1030" width="9.1640625" style="243" customWidth="1"/>
    <col min="1031" max="1031" width="5" style="243" customWidth="1"/>
    <col min="1032" max="1032" width="77.83203125" style="243" customWidth="1"/>
    <col min="1033" max="1034" width="20" style="243" customWidth="1"/>
    <col min="1035" max="1035" width="1.6640625" style="243" customWidth="1"/>
    <col min="1036" max="1280" width="9.33203125" style="243"/>
    <col min="1281" max="1281" width="8.33203125" style="243" customWidth="1"/>
    <col min="1282" max="1282" width="1.6640625" style="243" customWidth="1"/>
    <col min="1283" max="1284" width="5" style="243" customWidth="1"/>
    <col min="1285" max="1285" width="11.6640625" style="243" customWidth="1"/>
    <col min="1286" max="1286" width="9.1640625" style="243" customWidth="1"/>
    <col min="1287" max="1287" width="5" style="243" customWidth="1"/>
    <col min="1288" max="1288" width="77.83203125" style="243" customWidth="1"/>
    <col min="1289" max="1290" width="20" style="243" customWidth="1"/>
    <col min="1291" max="1291" width="1.6640625" style="243" customWidth="1"/>
    <col min="1292" max="1536" width="9.33203125" style="243"/>
    <col min="1537" max="1537" width="8.33203125" style="243" customWidth="1"/>
    <col min="1538" max="1538" width="1.6640625" style="243" customWidth="1"/>
    <col min="1539" max="1540" width="5" style="243" customWidth="1"/>
    <col min="1541" max="1541" width="11.6640625" style="243" customWidth="1"/>
    <col min="1542" max="1542" width="9.1640625" style="243" customWidth="1"/>
    <col min="1543" max="1543" width="5" style="243" customWidth="1"/>
    <col min="1544" max="1544" width="77.83203125" style="243" customWidth="1"/>
    <col min="1545" max="1546" width="20" style="243" customWidth="1"/>
    <col min="1547" max="1547" width="1.6640625" style="243" customWidth="1"/>
    <col min="1548" max="1792" width="9.33203125" style="243"/>
    <col min="1793" max="1793" width="8.33203125" style="243" customWidth="1"/>
    <col min="1794" max="1794" width="1.6640625" style="243" customWidth="1"/>
    <col min="1795" max="1796" width="5" style="243" customWidth="1"/>
    <col min="1797" max="1797" width="11.6640625" style="243" customWidth="1"/>
    <col min="1798" max="1798" width="9.1640625" style="243" customWidth="1"/>
    <col min="1799" max="1799" width="5" style="243" customWidth="1"/>
    <col min="1800" max="1800" width="77.83203125" style="243" customWidth="1"/>
    <col min="1801" max="1802" width="20" style="243" customWidth="1"/>
    <col min="1803" max="1803" width="1.6640625" style="243" customWidth="1"/>
    <col min="1804" max="2048" width="9.33203125" style="243"/>
    <col min="2049" max="2049" width="8.33203125" style="243" customWidth="1"/>
    <col min="2050" max="2050" width="1.6640625" style="243" customWidth="1"/>
    <col min="2051" max="2052" width="5" style="243" customWidth="1"/>
    <col min="2053" max="2053" width="11.6640625" style="243" customWidth="1"/>
    <col min="2054" max="2054" width="9.1640625" style="243" customWidth="1"/>
    <col min="2055" max="2055" width="5" style="243" customWidth="1"/>
    <col min="2056" max="2056" width="77.83203125" style="243" customWidth="1"/>
    <col min="2057" max="2058" width="20" style="243" customWidth="1"/>
    <col min="2059" max="2059" width="1.6640625" style="243" customWidth="1"/>
    <col min="2060" max="2304" width="9.33203125" style="243"/>
    <col min="2305" max="2305" width="8.33203125" style="243" customWidth="1"/>
    <col min="2306" max="2306" width="1.6640625" style="243" customWidth="1"/>
    <col min="2307" max="2308" width="5" style="243" customWidth="1"/>
    <col min="2309" max="2309" width="11.6640625" style="243" customWidth="1"/>
    <col min="2310" max="2310" width="9.1640625" style="243" customWidth="1"/>
    <col min="2311" max="2311" width="5" style="243" customWidth="1"/>
    <col min="2312" max="2312" width="77.83203125" style="243" customWidth="1"/>
    <col min="2313" max="2314" width="20" style="243" customWidth="1"/>
    <col min="2315" max="2315" width="1.6640625" style="243" customWidth="1"/>
    <col min="2316" max="2560" width="9.33203125" style="243"/>
    <col min="2561" max="2561" width="8.33203125" style="243" customWidth="1"/>
    <col min="2562" max="2562" width="1.6640625" style="243" customWidth="1"/>
    <col min="2563" max="2564" width="5" style="243" customWidth="1"/>
    <col min="2565" max="2565" width="11.6640625" style="243" customWidth="1"/>
    <col min="2566" max="2566" width="9.1640625" style="243" customWidth="1"/>
    <col min="2567" max="2567" width="5" style="243" customWidth="1"/>
    <col min="2568" max="2568" width="77.83203125" style="243" customWidth="1"/>
    <col min="2569" max="2570" width="20" style="243" customWidth="1"/>
    <col min="2571" max="2571" width="1.6640625" style="243" customWidth="1"/>
    <col min="2572" max="2816" width="9.33203125" style="243"/>
    <col min="2817" max="2817" width="8.33203125" style="243" customWidth="1"/>
    <col min="2818" max="2818" width="1.6640625" style="243" customWidth="1"/>
    <col min="2819" max="2820" width="5" style="243" customWidth="1"/>
    <col min="2821" max="2821" width="11.6640625" style="243" customWidth="1"/>
    <col min="2822" max="2822" width="9.1640625" style="243" customWidth="1"/>
    <col min="2823" max="2823" width="5" style="243" customWidth="1"/>
    <col min="2824" max="2824" width="77.83203125" style="243" customWidth="1"/>
    <col min="2825" max="2826" width="20" style="243" customWidth="1"/>
    <col min="2827" max="2827" width="1.6640625" style="243" customWidth="1"/>
    <col min="2828" max="3072" width="9.33203125" style="243"/>
    <col min="3073" max="3073" width="8.33203125" style="243" customWidth="1"/>
    <col min="3074" max="3074" width="1.6640625" style="243" customWidth="1"/>
    <col min="3075" max="3076" width="5" style="243" customWidth="1"/>
    <col min="3077" max="3077" width="11.6640625" style="243" customWidth="1"/>
    <col min="3078" max="3078" width="9.1640625" style="243" customWidth="1"/>
    <col min="3079" max="3079" width="5" style="243" customWidth="1"/>
    <col min="3080" max="3080" width="77.83203125" style="243" customWidth="1"/>
    <col min="3081" max="3082" width="20" style="243" customWidth="1"/>
    <col min="3083" max="3083" width="1.6640625" style="243" customWidth="1"/>
    <col min="3084" max="3328" width="9.33203125" style="243"/>
    <col min="3329" max="3329" width="8.33203125" style="243" customWidth="1"/>
    <col min="3330" max="3330" width="1.6640625" style="243" customWidth="1"/>
    <col min="3331" max="3332" width="5" style="243" customWidth="1"/>
    <col min="3333" max="3333" width="11.6640625" style="243" customWidth="1"/>
    <col min="3334" max="3334" width="9.1640625" style="243" customWidth="1"/>
    <col min="3335" max="3335" width="5" style="243" customWidth="1"/>
    <col min="3336" max="3336" width="77.83203125" style="243" customWidth="1"/>
    <col min="3337" max="3338" width="20" style="243" customWidth="1"/>
    <col min="3339" max="3339" width="1.6640625" style="243" customWidth="1"/>
    <col min="3340" max="3584" width="9.33203125" style="243"/>
    <col min="3585" max="3585" width="8.33203125" style="243" customWidth="1"/>
    <col min="3586" max="3586" width="1.6640625" style="243" customWidth="1"/>
    <col min="3587" max="3588" width="5" style="243" customWidth="1"/>
    <col min="3589" max="3589" width="11.6640625" style="243" customWidth="1"/>
    <col min="3590" max="3590" width="9.1640625" style="243" customWidth="1"/>
    <col min="3591" max="3591" width="5" style="243" customWidth="1"/>
    <col min="3592" max="3592" width="77.83203125" style="243" customWidth="1"/>
    <col min="3593" max="3594" width="20" style="243" customWidth="1"/>
    <col min="3595" max="3595" width="1.6640625" style="243" customWidth="1"/>
    <col min="3596" max="3840" width="9.33203125" style="243"/>
    <col min="3841" max="3841" width="8.33203125" style="243" customWidth="1"/>
    <col min="3842" max="3842" width="1.6640625" style="243" customWidth="1"/>
    <col min="3843" max="3844" width="5" style="243" customWidth="1"/>
    <col min="3845" max="3845" width="11.6640625" style="243" customWidth="1"/>
    <col min="3846" max="3846" width="9.1640625" style="243" customWidth="1"/>
    <col min="3847" max="3847" width="5" style="243" customWidth="1"/>
    <col min="3848" max="3848" width="77.83203125" style="243" customWidth="1"/>
    <col min="3849" max="3850" width="20" style="243" customWidth="1"/>
    <col min="3851" max="3851" width="1.6640625" style="243" customWidth="1"/>
    <col min="3852" max="4096" width="9.33203125" style="243"/>
    <col min="4097" max="4097" width="8.33203125" style="243" customWidth="1"/>
    <col min="4098" max="4098" width="1.6640625" style="243" customWidth="1"/>
    <col min="4099" max="4100" width="5" style="243" customWidth="1"/>
    <col min="4101" max="4101" width="11.6640625" style="243" customWidth="1"/>
    <col min="4102" max="4102" width="9.1640625" style="243" customWidth="1"/>
    <col min="4103" max="4103" width="5" style="243" customWidth="1"/>
    <col min="4104" max="4104" width="77.83203125" style="243" customWidth="1"/>
    <col min="4105" max="4106" width="20" style="243" customWidth="1"/>
    <col min="4107" max="4107" width="1.6640625" style="243" customWidth="1"/>
    <col min="4108" max="4352" width="9.33203125" style="243"/>
    <col min="4353" max="4353" width="8.33203125" style="243" customWidth="1"/>
    <col min="4354" max="4354" width="1.6640625" style="243" customWidth="1"/>
    <col min="4355" max="4356" width="5" style="243" customWidth="1"/>
    <col min="4357" max="4357" width="11.6640625" style="243" customWidth="1"/>
    <col min="4358" max="4358" width="9.1640625" style="243" customWidth="1"/>
    <col min="4359" max="4359" width="5" style="243" customWidth="1"/>
    <col min="4360" max="4360" width="77.83203125" style="243" customWidth="1"/>
    <col min="4361" max="4362" width="20" style="243" customWidth="1"/>
    <col min="4363" max="4363" width="1.6640625" style="243" customWidth="1"/>
    <col min="4364" max="4608" width="9.33203125" style="243"/>
    <col min="4609" max="4609" width="8.33203125" style="243" customWidth="1"/>
    <col min="4610" max="4610" width="1.6640625" style="243" customWidth="1"/>
    <col min="4611" max="4612" width="5" style="243" customWidth="1"/>
    <col min="4613" max="4613" width="11.6640625" style="243" customWidth="1"/>
    <col min="4614" max="4614" width="9.1640625" style="243" customWidth="1"/>
    <col min="4615" max="4615" width="5" style="243" customWidth="1"/>
    <col min="4616" max="4616" width="77.83203125" style="243" customWidth="1"/>
    <col min="4617" max="4618" width="20" style="243" customWidth="1"/>
    <col min="4619" max="4619" width="1.6640625" style="243" customWidth="1"/>
    <col min="4620" max="4864" width="9.33203125" style="243"/>
    <col min="4865" max="4865" width="8.33203125" style="243" customWidth="1"/>
    <col min="4866" max="4866" width="1.6640625" style="243" customWidth="1"/>
    <col min="4867" max="4868" width="5" style="243" customWidth="1"/>
    <col min="4869" max="4869" width="11.6640625" style="243" customWidth="1"/>
    <col min="4870" max="4870" width="9.1640625" style="243" customWidth="1"/>
    <col min="4871" max="4871" width="5" style="243" customWidth="1"/>
    <col min="4872" max="4872" width="77.83203125" style="243" customWidth="1"/>
    <col min="4873" max="4874" width="20" style="243" customWidth="1"/>
    <col min="4875" max="4875" width="1.6640625" style="243" customWidth="1"/>
    <col min="4876" max="5120" width="9.33203125" style="243"/>
    <col min="5121" max="5121" width="8.33203125" style="243" customWidth="1"/>
    <col min="5122" max="5122" width="1.6640625" style="243" customWidth="1"/>
    <col min="5123" max="5124" width="5" style="243" customWidth="1"/>
    <col min="5125" max="5125" width="11.6640625" style="243" customWidth="1"/>
    <col min="5126" max="5126" width="9.1640625" style="243" customWidth="1"/>
    <col min="5127" max="5127" width="5" style="243" customWidth="1"/>
    <col min="5128" max="5128" width="77.83203125" style="243" customWidth="1"/>
    <col min="5129" max="5130" width="20" style="243" customWidth="1"/>
    <col min="5131" max="5131" width="1.6640625" style="243" customWidth="1"/>
    <col min="5132" max="5376" width="9.33203125" style="243"/>
    <col min="5377" max="5377" width="8.33203125" style="243" customWidth="1"/>
    <col min="5378" max="5378" width="1.6640625" style="243" customWidth="1"/>
    <col min="5379" max="5380" width="5" style="243" customWidth="1"/>
    <col min="5381" max="5381" width="11.6640625" style="243" customWidth="1"/>
    <col min="5382" max="5382" width="9.1640625" style="243" customWidth="1"/>
    <col min="5383" max="5383" width="5" style="243" customWidth="1"/>
    <col min="5384" max="5384" width="77.83203125" style="243" customWidth="1"/>
    <col min="5385" max="5386" width="20" style="243" customWidth="1"/>
    <col min="5387" max="5387" width="1.6640625" style="243" customWidth="1"/>
    <col min="5388" max="5632" width="9.33203125" style="243"/>
    <col min="5633" max="5633" width="8.33203125" style="243" customWidth="1"/>
    <col min="5634" max="5634" width="1.6640625" style="243" customWidth="1"/>
    <col min="5635" max="5636" width="5" style="243" customWidth="1"/>
    <col min="5637" max="5637" width="11.6640625" style="243" customWidth="1"/>
    <col min="5638" max="5638" width="9.1640625" style="243" customWidth="1"/>
    <col min="5639" max="5639" width="5" style="243" customWidth="1"/>
    <col min="5640" max="5640" width="77.83203125" style="243" customWidth="1"/>
    <col min="5641" max="5642" width="20" style="243" customWidth="1"/>
    <col min="5643" max="5643" width="1.6640625" style="243" customWidth="1"/>
    <col min="5644" max="5888" width="9.33203125" style="243"/>
    <col min="5889" max="5889" width="8.33203125" style="243" customWidth="1"/>
    <col min="5890" max="5890" width="1.6640625" style="243" customWidth="1"/>
    <col min="5891" max="5892" width="5" style="243" customWidth="1"/>
    <col min="5893" max="5893" width="11.6640625" style="243" customWidth="1"/>
    <col min="5894" max="5894" width="9.1640625" style="243" customWidth="1"/>
    <col min="5895" max="5895" width="5" style="243" customWidth="1"/>
    <col min="5896" max="5896" width="77.83203125" style="243" customWidth="1"/>
    <col min="5897" max="5898" width="20" style="243" customWidth="1"/>
    <col min="5899" max="5899" width="1.6640625" style="243" customWidth="1"/>
    <col min="5900" max="6144" width="9.33203125" style="243"/>
    <col min="6145" max="6145" width="8.33203125" style="243" customWidth="1"/>
    <col min="6146" max="6146" width="1.6640625" style="243" customWidth="1"/>
    <col min="6147" max="6148" width="5" style="243" customWidth="1"/>
    <col min="6149" max="6149" width="11.6640625" style="243" customWidth="1"/>
    <col min="6150" max="6150" width="9.1640625" style="243" customWidth="1"/>
    <col min="6151" max="6151" width="5" style="243" customWidth="1"/>
    <col min="6152" max="6152" width="77.83203125" style="243" customWidth="1"/>
    <col min="6153" max="6154" width="20" style="243" customWidth="1"/>
    <col min="6155" max="6155" width="1.6640625" style="243" customWidth="1"/>
    <col min="6156" max="6400" width="9.33203125" style="243"/>
    <col min="6401" max="6401" width="8.33203125" style="243" customWidth="1"/>
    <col min="6402" max="6402" width="1.6640625" style="243" customWidth="1"/>
    <col min="6403" max="6404" width="5" style="243" customWidth="1"/>
    <col min="6405" max="6405" width="11.6640625" style="243" customWidth="1"/>
    <col min="6406" max="6406" width="9.1640625" style="243" customWidth="1"/>
    <col min="6407" max="6407" width="5" style="243" customWidth="1"/>
    <col min="6408" max="6408" width="77.83203125" style="243" customWidth="1"/>
    <col min="6409" max="6410" width="20" style="243" customWidth="1"/>
    <col min="6411" max="6411" width="1.6640625" style="243" customWidth="1"/>
    <col min="6412" max="6656" width="9.33203125" style="243"/>
    <col min="6657" max="6657" width="8.33203125" style="243" customWidth="1"/>
    <col min="6658" max="6658" width="1.6640625" style="243" customWidth="1"/>
    <col min="6659" max="6660" width="5" style="243" customWidth="1"/>
    <col min="6661" max="6661" width="11.6640625" style="243" customWidth="1"/>
    <col min="6662" max="6662" width="9.1640625" style="243" customWidth="1"/>
    <col min="6663" max="6663" width="5" style="243" customWidth="1"/>
    <col min="6664" max="6664" width="77.83203125" style="243" customWidth="1"/>
    <col min="6665" max="6666" width="20" style="243" customWidth="1"/>
    <col min="6667" max="6667" width="1.6640625" style="243" customWidth="1"/>
    <col min="6668" max="6912" width="9.33203125" style="243"/>
    <col min="6913" max="6913" width="8.33203125" style="243" customWidth="1"/>
    <col min="6914" max="6914" width="1.6640625" style="243" customWidth="1"/>
    <col min="6915" max="6916" width="5" style="243" customWidth="1"/>
    <col min="6917" max="6917" width="11.6640625" style="243" customWidth="1"/>
    <col min="6918" max="6918" width="9.1640625" style="243" customWidth="1"/>
    <col min="6919" max="6919" width="5" style="243" customWidth="1"/>
    <col min="6920" max="6920" width="77.83203125" style="243" customWidth="1"/>
    <col min="6921" max="6922" width="20" style="243" customWidth="1"/>
    <col min="6923" max="6923" width="1.6640625" style="243" customWidth="1"/>
    <col min="6924" max="7168" width="9.33203125" style="243"/>
    <col min="7169" max="7169" width="8.33203125" style="243" customWidth="1"/>
    <col min="7170" max="7170" width="1.6640625" style="243" customWidth="1"/>
    <col min="7171" max="7172" width="5" style="243" customWidth="1"/>
    <col min="7173" max="7173" width="11.6640625" style="243" customWidth="1"/>
    <col min="7174" max="7174" width="9.1640625" style="243" customWidth="1"/>
    <col min="7175" max="7175" width="5" style="243" customWidth="1"/>
    <col min="7176" max="7176" width="77.83203125" style="243" customWidth="1"/>
    <col min="7177" max="7178" width="20" style="243" customWidth="1"/>
    <col min="7179" max="7179" width="1.6640625" style="243" customWidth="1"/>
    <col min="7180" max="7424" width="9.33203125" style="243"/>
    <col min="7425" max="7425" width="8.33203125" style="243" customWidth="1"/>
    <col min="7426" max="7426" width="1.6640625" style="243" customWidth="1"/>
    <col min="7427" max="7428" width="5" style="243" customWidth="1"/>
    <col min="7429" max="7429" width="11.6640625" style="243" customWidth="1"/>
    <col min="7430" max="7430" width="9.1640625" style="243" customWidth="1"/>
    <col min="7431" max="7431" width="5" style="243" customWidth="1"/>
    <col min="7432" max="7432" width="77.83203125" style="243" customWidth="1"/>
    <col min="7433" max="7434" width="20" style="243" customWidth="1"/>
    <col min="7435" max="7435" width="1.6640625" style="243" customWidth="1"/>
    <col min="7436" max="7680" width="9.33203125" style="243"/>
    <col min="7681" max="7681" width="8.33203125" style="243" customWidth="1"/>
    <col min="7682" max="7682" width="1.6640625" style="243" customWidth="1"/>
    <col min="7683" max="7684" width="5" style="243" customWidth="1"/>
    <col min="7685" max="7685" width="11.6640625" style="243" customWidth="1"/>
    <col min="7686" max="7686" width="9.1640625" style="243" customWidth="1"/>
    <col min="7687" max="7687" width="5" style="243" customWidth="1"/>
    <col min="7688" max="7688" width="77.83203125" style="243" customWidth="1"/>
    <col min="7689" max="7690" width="20" style="243" customWidth="1"/>
    <col min="7691" max="7691" width="1.6640625" style="243" customWidth="1"/>
    <col min="7692" max="7936" width="9.33203125" style="243"/>
    <col min="7937" max="7937" width="8.33203125" style="243" customWidth="1"/>
    <col min="7938" max="7938" width="1.6640625" style="243" customWidth="1"/>
    <col min="7939" max="7940" width="5" style="243" customWidth="1"/>
    <col min="7941" max="7941" width="11.6640625" style="243" customWidth="1"/>
    <col min="7942" max="7942" width="9.1640625" style="243" customWidth="1"/>
    <col min="7943" max="7943" width="5" style="243" customWidth="1"/>
    <col min="7944" max="7944" width="77.83203125" style="243" customWidth="1"/>
    <col min="7945" max="7946" width="20" style="243" customWidth="1"/>
    <col min="7947" max="7947" width="1.6640625" style="243" customWidth="1"/>
    <col min="7948" max="8192" width="9.33203125" style="243"/>
    <col min="8193" max="8193" width="8.33203125" style="243" customWidth="1"/>
    <col min="8194" max="8194" width="1.6640625" style="243" customWidth="1"/>
    <col min="8195" max="8196" width="5" style="243" customWidth="1"/>
    <col min="8197" max="8197" width="11.6640625" style="243" customWidth="1"/>
    <col min="8198" max="8198" width="9.1640625" style="243" customWidth="1"/>
    <col min="8199" max="8199" width="5" style="243" customWidth="1"/>
    <col min="8200" max="8200" width="77.83203125" style="243" customWidth="1"/>
    <col min="8201" max="8202" width="20" style="243" customWidth="1"/>
    <col min="8203" max="8203" width="1.6640625" style="243" customWidth="1"/>
    <col min="8204" max="8448" width="9.33203125" style="243"/>
    <col min="8449" max="8449" width="8.33203125" style="243" customWidth="1"/>
    <col min="8450" max="8450" width="1.6640625" style="243" customWidth="1"/>
    <col min="8451" max="8452" width="5" style="243" customWidth="1"/>
    <col min="8453" max="8453" width="11.6640625" style="243" customWidth="1"/>
    <col min="8454" max="8454" width="9.1640625" style="243" customWidth="1"/>
    <col min="8455" max="8455" width="5" style="243" customWidth="1"/>
    <col min="8456" max="8456" width="77.83203125" style="243" customWidth="1"/>
    <col min="8457" max="8458" width="20" style="243" customWidth="1"/>
    <col min="8459" max="8459" width="1.6640625" style="243" customWidth="1"/>
    <col min="8460" max="8704" width="9.33203125" style="243"/>
    <col min="8705" max="8705" width="8.33203125" style="243" customWidth="1"/>
    <col min="8706" max="8706" width="1.6640625" style="243" customWidth="1"/>
    <col min="8707" max="8708" width="5" style="243" customWidth="1"/>
    <col min="8709" max="8709" width="11.6640625" style="243" customWidth="1"/>
    <col min="8710" max="8710" width="9.1640625" style="243" customWidth="1"/>
    <col min="8711" max="8711" width="5" style="243" customWidth="1"/>
    <col min="8712" max="8712" width="77.83203125" style="243" customWidth="1"/>
    <col min="8713" max="8714" width="20" style="243" customWidth="1"/>
    <col min="8715" max="8715" width="1.6640625" style="243" customWidth="1"/>
    <col min="8716" max="8960" width="9.33203125" style="243"/>
    <col min="8961" max="8961" width="8.33203125" style="243" customWidth="1"/>
    <col min="8962" max="8962" width="1.6640625" style="243" customWidth="1"/>
    <col min="8963" max="8964" width="5" style="243" customWidth="1"/>
    <col min="8965" max="8965" width="11.6640625" style="243" customWidth="1"/>
    <col min="8966" max="8966" width="9.1640625" style="243" customWidth="1"/>
    <col min="8967" max="8967" width="5" style="243" customWidth="1"/>
    <col min="8968" max="8968" width="77.83203125" style="243" customWidth="1"/>
    <col min="8969" max="8970" width="20" style="243" customWidth="1"/>
    <col min="8971" max="8971" width="1.6640625" style="243" customWidth="1"/>
    <col min="8972" max="9216" width="9.33203125" style="243"/>
    <col min="9217" max="9217" width="8.33203125" style="243" customWidth="1"/>
    <col min="9218" max="9218" width="1.6640625" style="243" customWidth="1"/>
    <col min="9219" max="9220" width="5" style="243" customWidth="1"/>
    <col min="9221" max="9221" width="11.6640625" style="243" customWidth="1"/>
    <col min="9222" max="9222" width="9.1640625" style="243" customWidth="1"/>
    <col min="9223" max="9223" width="5" style="243" customWidth="1"/>
    <col min="9224" max="9224" width="77.83203125" style="243" customWidth="1"/>
    <col min="9225" max="9226" width="20" style="243" customWidth="1"/>
    <col min="9227" max="9227" width="1.6640625" style="243" customWidth="1"/>
    <col min="9228" max="9472" width="9.33203125" style="243"/>
    <col min="9473" max="9473" width="8.33203125" style="243" customWidth="1"/>
    <col min="9474" max="9474" width="1.6640625" style="243" customWidth="1"/>
    <col min="9475" max="9476" width="5" style="243" customWidth="1"/>
    <col min="9477" max="9477" width="11.6640625" style="243" customWidth="1"/>
    <col min="9478" max="9478" width="9.1640625" style="243" customWidth="1"/>
    <col min="9479" max="9479" width="5" style="243" customWidth="1"/>
    <col min="9480" max="9480" width="77.83203125" style="243" customWidth="1"/>
    <col min="9481" max="9482" width="20" style="243" customWidth="1"/>
    <col min="9483" max="9483" width="1.6640625" style="243" customWidth="1"/>
    <col min="9484" max="9728" width="9.33203125" style="243"/>
    <col min="9729" max="9729" width="8.33203125" style="243" customWidth="1"/>
    <col min="9730" max="9730" width="1.6640625" style="243" customWidth="1"/>
    <col min="9731" max="9732" width="5" style="243" customWidth="1"/>
    <col min="9733" max="9733" width="11.6640625" style="243" customWidth="1"/>
    <col min="9734" max="9734" width="9.1640625" style="243" customWidth="1"/>
    <col min="9735" max="9735" width="5" style="243" customWidth="1"/>
    <col min="9736" max="9736" width="77.83203125" style="243" customWidth="1"/>
    <col min="9737" max="9738" width="20" style="243" customWidth="1"/>
    <col min="9739" max="9739" width="1.6640625" style="243" customWidth="1"/>
    <col min="9740" max="9984" width="9.33203125" style="243"/>
    <col min="9985" max="9985" width="8.33203125" style="243" customWidth="1"/>
    <col min="9986" max="9986" width="1.6640625" style="243" customWidth="1"/>
    <col min="9987" max="9988" width="5" style="243" customWidth="1"/>
    <col min="9989" max="9989" width="11.6640625" style="243" customWidth="1"/>
    <col min="9990" max="9990" width="9.1640625" style="243" customWidth="1"/>
    <col min="9991" max="9991" width="5" style="243" customWidth="1"/>
    <col min="9992" max="9992" width="77.83203125" style="243" customWidth="1"/>
    <col min="9993" max="9994" width="20" style="243" customWidth="1"/>
    <col min="9995" max="9995" width="1.6640625" style="243" customWidth="1"/>
    <col min="9996" max="10240" width="9.33203125" style="243"/>
    <col min="10241" max="10241" width="8.33203125" style="243" customWidth="1"/>
    <col min="10242" max="10242" width="1.6640625" style="243" customWidth="1"/>
    <col min="10243" max="10244" width="5" style="243" customWidth="1"/>
    <col min="10245" max="10245" width="11.6640625" style="243" customWidth="1"/>
    <col min="10246" max="10246" width="9.1640625" style="243" customWidth="1"/>
    <col min="10247" max="10247" width="5" style="243" customWidth="1"/>
    <col min="10248" max="10248" width="77.83203125" style="243" customWidth="1"/>
    <col min="10249" max="10250" width="20" style="243" customWidth="1"/>
    <col min="10251" max="10251" width="1.6640625" style="243" customWidth="1"/>
    <col min="10252" max="10496" width="9.33203125" style="243"/>
    <col min="10497" max="10497" width="8.33203125" style="243" customWidth="1"/>
    <col min="10498" max="10498" width="1.6640625" style="243" customWidth="1"/>
    <col min="10499" max="10500" width="5" style="243" customWidth="1"/>
    <col min="10501" max="10501" width="11.6640625" style="243" customWidth="1"/>
    <col min="10502" max="10502" width="9.1640625" style="243" customWidth="1"/>
    <col min="10503" max="10503" width="5" style="243" customWidth="1"/>
    <col min="10504" max="10504" width="77.83203125" style="243" customWidth="1"/>
    <col min="10505" max="10506" width="20" style="243" customWidth="1"/>
    <col min="10507" max="10507" width="1.6640625" style="243" customWidth="1"/>
    <col min="10508" max="10752" width="9.33203125" style="243"/>
    <col min="10753" max="10753" width="8.33203125" style="243" customWidth="1"/>
    <col min="10754" max="10754" width="1.6640625" style="243" customWidth="1"/>
    <col min="10755" max="10756" width="5" style="243" customWidth="1"/>
    <col min="10757" max="10757" width="11.6640625" style="243" customWidth="1"/>
    <col min="10758" max="10758" width="9.1640625" style="243" customWidth="1"/>
    <col min="10759" max="10759" width="5" style="243" customWidth="1"/>
    <col min="10760" max="10760" width="77.83203125" style="243" customWidth="1"/>
    <col min="10761" max="10762" width="20" style="243" customWidth="1"/>
    <col min="10763" max="10763" width="1.6640625" style="243" customWidth="1"/>
    <col min="10764" max="11008" width="9.33203125" style="243"/>
    <col min="11009" max="11009" width="8.33203125" style="243" customWidth="1"/>
    <col min="11010" max="11010" width="1.6640625" style="243" customWidth="1"/>
    <col min="11011" max="11012" width="5" style="243" customWidth="1"/>
    <col min="11013" max="11013" width="11.6640625" style="243" customWidth="1"/>
    <col min="11014" max="11014" width="9.1640625" style="243" customWidth="1"/>
    <col min="11015" max="11015" width="5" style="243" customWidth="1"/>
    <col min="11016" max="11016" width="77.83203125" style="243" customWidth="1"/>
    <col min="11017" max="11018" width="20" style="243" customWidth="1"/>
    <col min="11019" max="11019" width="1.6640625" style="243" customWidth="1"/>
    <col min="11020" max="11264" width="9.33203125" style="243"/>
    <col min="11265" max="11265" width="8.33203125" style="243" customWidth="1"/>
    <col min="11266" max="11266" width="1.6640625" style="243" customWidth="1"/>
    <col min="11267" max="11268" width="5" style="243" customWidth="1"/>
    <col min="11269" max="11269" width="11.6640625" style="243" customWidth="1"/>
    <col min="11270" max="11270" width="9.1640625" style="243" customWidth="1"/>
    <col min="11271" max="11271" width="5" style="243" customWidth="1"/>
    <col min="11272" max="11272" width="77.83203125" style="243" customWidth="1"/>
    <col min="11273" max="11274" width="20" style="243" customWidth="1"/>
    <col min="11275" max="11275" width="1.6640625" style="243" customWidth="1"/>
    <col min="11276" max="11520" width="9.33203125" style="243"/>
    <col min="11521" max="11521" width="8.33203125" style="243" customWidth="1"/>
    <col min="11522" max="11522" width="1.6640625" style="243" customWidth="1"/>
    <col min="11523" max="11524" width="5" style="243" customWidth="1"/>
    <col min="11525" max="11525" width="11.6640625" style="243" customWidth="1"/>
    <col min="11526" max="11526" width="9.1640625" style="243" customWidth="1"/>
    <col min="11527" max="11527" width="5" style="243" customWidth="1"/>
    <col min="11528" max="11528" width="77.83203125" style="243" customWidth="1"/>
    <col min="11529" max="11530" width="20" style="243" customWidth="1"/>
    <col min="11531" max="11531" width="1.6640625" style="243" customWidth="1"/>
    <col min="11532" max="11776" width="9.33203125" style="243"/>
    <col min="11777" max="11777" width="8.33203125" style="243" customWidth="1"/>
    <col min="11778" max="11778" width="1.6640625" style="243" customWidth="1"/>
    <col min="11779" max="11780" width="5" style="243" customWidth="1"/>
    <col min="11781" max="11781" width="11.6640625" style="243" customWidth="1"/>
    <col min="11782" max="11782" width="9.1640625" style="243" customWidth="1"/>
    <col min="11783" max="11783" width="5" style="243" customWidth="1"/>
    <col min="11784" max="11784" width="77.83203125" style="243" customWidth="1"/>
    <col min="11785" max="11786" width="20" style="243" customWidth="1"/>
    <col min="11787" max="11787" width="1.6640625" style="243" customWidth="1"/>
    <col min="11788" max="12032" width="9.33203125" style="243"/>
    <col min="12033" max="12033" width="8.33203125" style="243" customWidth="1"/>
    <col min="12034" max="12034" width="1.6640625" style="243" customWidth="1"/>
    <col min="12035" max="12036" width="5" style="243" customWidth="1"/>
    <col min="12037" max="12037" width="11.6640625" style="243" customWidth="1"/>
    <col min="12038" max="12038" width="9.1640625" style="243" customWidth="1"/>
    <col min="12039" max="12039" width="5" style="243" customWidth="1"/>
    <col min="12040" max="12040" width="77.83203125" style="243" customWidth="1"/>
    <col min="12041" max="12042" width="20" style="243" customWidth="1"/>
    <col min="12043" max="12043" width="1.6640625" style="243" customWidth="1"/>
    <col min="12044" max="12288" width="9.33203125" style="243"/>
    <col min="12289" max="12289" width="8.33203125" style="243" customWidth="1"/>
    <col min="12290" max="12290" width="1.6640625" style="243" customWidth="1"/>
    <col min="12291" max="12292" width="5" style="243" customWidth="1"/>
    <col min="12293" max="12293" width="11.6640625" style="243" customWidth="1"/>
    <col min="12294" max="12294" width="9.1640625" style="243" customWidth="1"/>
    <col min="12295" max="12295" width="5" style="243" customWidth="1"/>
    <col min="12296" max="12296" width="77.83203125" style="243" customWidth="1"/>
    <col min="12297" max="12298" width="20" style="243" customWidth="1"/>
    <col min="12299" max="12299" width="1.6640625" style="243" customWidth="1"/>
    <col min="12300" max="12544" width="9.33203125" style="243"/>
    <col min="12545" max="12545" width="8.33203125" style="243" customWidth="1"/>
    <col min="12546" max="12546" width="1.6640625" style="243" customWidth="1"/>
    <col min="12547" max="12548" width="5" style="243" customWidth="1"/>
    <col min="12549" max="12549" width="11.6640625" style="243" customWidth="1"/>
    <col min="12550" max="12550" width="9.1640625" style="243" customWidth="1"/>
    <col min="12551" max="12551" width="5" style="243" customWidth="1"/>
    <col min="12552" max="12552" width="77.83203125" style="243" customWidth="1"/>
    <col min="12553" max="12554" width="20" style="243" customWidth="1"/>
    <col min="12555" max="12555" width="1.6640625" style="243" customWidth="1"/>
    <col min="12556" max="12800" width="9.33203125" style="243"/>
    <col min="12801" max="12801" width="8.33203125" style="243" customWidth="1"/>
    <col min="12802" max="12802" width="1.6640625" style="243" customWidth="1"/>
    <col min="12803" max="12804" width="5" style="243" customWidth="1"/>
    <col min="12805" max="12805" width="11.6640625" style="243" customWidth="1"/>
    <col min="12806" max="12806" width="9.1640625" style="243" customWidth="1"/>
    <col min="12807" max="12807" width="5" style="243" customWidth="1"/>
    <col min="12808" max="12808" width="77.83203125" style="243" customWidth="1"/>
    <col min="12809" max="12810" width="20" style="243" customWidth="1"/>
    <col min="12811" max="12811" width="1.6640625" style="243" customWidth="1"/>
    <col min="12812" max="13056" width="9.33203125" style="243"/>
    <col min="13057" max="13057" width="8.33203125" style="243" customWidth="1"/>
    <col min="13058" max="13058" width="1.6640625" style="243" customWidth="1"/>
    <col min="13059" max="13060" width="5" style="243" customWidth="1"/>
    <col min="13061" max="13061" width="11.6640625" style="243" customWidth="1"/>
    <col min="13062" max="13062" width="9.1640625" style="243" customWidth="1"/>
    <col min="13063" max="13063" width="5" style="243" customWidth="1"/>
    <col min="13064" max="13064" width="77.83203125" style="243" customWidth="1"/>
    <col min="13065" max="13066" width="20" style="243" customWidth="1"/>
    <col min="13067" max="13067" width="1.6640625" style="243" customWidth="1"/>
    <col min="13068" max="13312" width="9.33203125" style="243"/>
    <col min="13313" max="13313" width="8.33203125" style="243" customWidth="1"/>
    <col min="13314" max="13314" width="1.6640625" style="243" customWidth="1"/>
    <col min="13315" max="13316" width="5" style="243" customWidth="1"/>
    <col min="13317" max="13317" width="11.6640625" style="243" customWidth="1"/>
    <col min="13318" max="13318" width="9.1640625" style="243" customWidth="1"/>
    <col min="13319" max="13319" width="5" style="243" customWidth="1"/>
    <col min="13320" max="13320" width="77.83203125" style="243" customWidth="1"/>
    <col min="13321" max="13322" width="20" style="243" customWidth="1"/>
    <col min="13323" max="13323" width="1.6640625" style="243" customWidth="1"/>
    <col min="13324" max="13568" width="9.33203125" style="243"/>
    <col min="13569" max="13569" width="8.33203125" style="243" customWidth="1"/>
    <col min="13570" max="13570" width="1.6640625" style="243" customWidth="1"/>
    <col min="13571" max="13572" width="5" style="243" customWidth="1"/>
    <col min="13573" max="13573" width="11.6640625" style="243" customWidth="1"/>
    <col min="13574" max="13574" width="9.1640625" style="243" customWidth="1"/>
    <col min="13575" max="13575" width="5" style="243" customWidth="1"/>
    <col min="13576" max="13576" width="77.83203125" style="243" customWidth="1"/>
    <col min="13577" max="13578" width="20" style="243" customWidth="1"/>
    <col min="13579" max="13579" width="1.6640625" style="243" customWidth="1"/>
    <col min="13580" max="13824" width="9.33203125" style="243"/>
    <col min="13825" max="13825" width="8.33203125" style="243" customWidth="1"/>
    <col min="13826" max="13826" width="1.6640625" style="243" customWidth="1"/>
    <col min="13827" max="13828" width="5" style="243" customWidth="1"/>
    <col min="13829" max="13829" width="11.6640625" style="243" customWidth="1"/>
    <col min="13830" max="13830" width="9.1640625" style="243" customWidth="1"/>
    <col min="13831" max="13831" width="5" style="243" customWidth="1"/>
    <col min="13832" max="13832" width="77.83203125" style="243" customWidth="1"/>
    <col min="13833" max="13834" width="20" style="243" customWidth="1"/>
    <col min="13835" max="13835" width="1.6640625" style="243" customWidth="1"/>
    <col min="13836" max="14080" width="9.33203125" style="243"/>
    <col min="14081" max="14081" width="8.33203125" style="243" customWidth="1"/>
    <col min="14082" max="14082" width="1.6640625" style="243" customWidth="1"/>
    <col min="14083" max="14084" width="5" style="243" customWidth="1"/>
    <col min="14085" max="14085" width="11.6640625" style="243" customWidth="1"/>
    <col min="14086" max="14086" width="9.1640625" style="243" customWidth="1"/>
    <col min="14087" max="14087" width="5" style="243" customWidth="1"/>
    <col min="14088" max="14088" width="77.83203125" style="243" customWidth="1"/>
    <col min="14089" max="14090" width="20" style="243" customWidth="1"/>
    <col min="14091" max="14091" width="1.6640625" style="243" customWidth="1"/>
    <col min="14092" max="14336" width="9.33203125" style="243"/>
    <col min="14337" max="14337" width="8.33203125" style="243" customWidth="1"/>
    <col min="14338" max="14338" width="1.6640625" style="243" customWidth="1"/>
    <col min="14339" max="14340" width="5" style="243" customWidth="1"/>
    <col min="14341" max="14341" width="11.6640625" style="243" customWidth="1"/>
    <col min="14342" max="14342" width="9.1640625" style="243" customWidth="1"/>
    <col min="14343" max="14343" width="5" style="243" customWidth="1"/>
    <col min="14344" max="14344" width="77.83203125" style="243" customWidth="1"/>
    <col min="14345" max="14346" width="20" style="243" customWidth="1"/>
    <col min="14347" max="14347" width="1.6640625" style="243" customWidth="1"/>
    <col min="14348" max="14592" width="9.33203125" style="243"/>
    <col min="14593" max="14593" width="8.33203125" style="243" customWidth="1"/>
    <col min="14594" max="14594" width="1.6640625" style="243" customWidth="1"/>
    <col min="14595" max="14596" width="5" style="243" customWidth="1"/>
    <col min="14597" max="14597" width="11.6640625" style="243" customWidth="1"/>
    <col min="14598" max="14598" width="9.1640625" style="243" customWidth="1"/>
    <col min="14599" max="14599" width="5" style="243" customWidth="1"/>
    <col min="14600" max="14600" width="77.83203125" style="243" customWidth="1"/>
    <col min="14601" max="14602" width="20" style="243" customWidth="1"/>
    <col min="14603" max="14603" width="1.6640625" style="243" customWidth="1"/>
    <col min="14604" max="14848" width="9.33203125" style="243"/>
    <col min="14849" max="14849" width="8.33203125" style="243" customWidth="1"/>
    <col min="14850" max="14850" width="1.6640625" style="243" customWidth="1"/>
    <col min="14851" max="14852" width="5" style="243" customWidth="1"/>
    <col min="14853" max="14853" width="11.6640625" style="243" customWidth="1"/>
    <col min="14854" max="14854" width="9.1640625" style="243" customWidth="1"/>
    <col min="14855" max="14855" width="5" style="243" customWidth="1"/>
    <col min="14856" max="14856" width="77.83203125" style="243" customWidth="1"/>
    <col min="14857" max="14858" width="20" style="243" customWidth="1"/>
    <col min="14859" max="14859" width="1.6640625" style="243" customWidth="1"/>
    <col min="14860" max="15104" width="9.33203125" style="243"/>
    <col min="15105" max="15105" width="8.33203125" style="243" customWidth="1"/>
    <col min="15106" max="15106" width="1.6640625" style="243" customWidth="1"/>
    <col min="15107" max="15108" width="5" style="243" customWidth="1"/>
    <col min="15109" max="15109" width="11.6640625" style="243" customWidth="1"/>
    <col min="15110" max="15110" width="9.1640625" style="243" customWidth="1"/>
    <col min="15111" max="15111" width="5" style="243" customWidth="1"/>
    <col min="15112" max="15112" width="77.83203125" style="243" customWidth="1"/>
    <col min="15113" max="15114" width="20" style="243" customWidth="1"/>
    <col min="15115" max="15115" width="1.6640625" style="243" customWidth="1"/>
    <col min="15116" max="15360" width="9.33203125" style="243"/>
    <col min="15361" max="15361" width="8.33203125" style="243" customWidth="1"/>
    <col min="15362" max="15362" width="1.6640625" style="243" customWidth="1"/>
    <col min="15363" max="15364" width="5" style="243" customWidth="1"/>
    <col min="15365" max="15365" width="11.6640625" style="243" customWidth="1"/>
    <col min="15366" max="15366" width="9.1640625" style="243" customWidth="1"/>
    <col min="15367" max="15367" width="5" style="243" customWidth="1"/>
    <col min="15368" max="15368" width="77.83203125" style="243" customWidth="1"/>
    <col min="15369" max="15370" width="20" style="243" customWidth="1"/>
    <col min="15371" max="15371" width="1.6640625" style="243" customWidth="1"/>
    <col min="15372" max="15616" width="9.33203125" style="243"/>
    <col min="15617" max="15617" width="8.33203125" style="243" customWidth="1"/>
    <col min="15618" max="15618" width="1.6640625" style="243" customWidth="1"/>
    <col min="15619" max="15620" width="5" style="243" customWidth="1"/>
    <col min="15621" max="15621" width="11.6640625" style="243" customWidth="1"/>
    <col min="15622" max="15622" width="9.1640625" style="243" customWidth="1"/>
    <col min="15623" max="15623" width="5" style="243" customWidth="1"/>
    <col min="15624" max="15624" width="77.83203125" style="243" customWidth="1"/>
    <col min="15625" max="15626" width="20" style="243" customWidth="1"/>
    <col min="15627" max="15627" width="1.6640625" style="243" customWidth="1"/>
    <col min="15628" max="15872" width="9.33203125" style="243"/>
    <col min="15873" max="15873" width="8.33203125" style="243" customWidth="1"/>
    <col min="15874" max="15874" width="1.6640625" style="243" customWidth="1"/>
    <col min="15875" max="15876" width="5" style="243" customWidth="1"/>
    <col min="15877" max="15877" width="11.6640625" style="243" customWidth="1"/>
    <col min="15878" max="15878" width="9.1640625" style="243" customWidth="1"/>
    <col min="15879" max="15879" width="5" style="243" customWidth="1"/>
    <col min="15880" max="15880" width="77.83203125" style="243" customWidth="1"/>
    <col min="15881" max="15882" width="20" style="243" customWidth="1"/>
    <col min="15883" max="15883" width="1.6640625" style="243" customWidth="1"/>
    <col min="15884" max="16128" width="9.33203125" style="243"/>
    <col min="16129" max="16129" width="8.33203125" style="243" customWidth="1"/>
    <col min="16130" max="16130" width="1.6640625" style="243" customWidth="1"/>
    <col min="16131" max="16132" width="5" style="243" customWidth="1"/>
    <col min="16133" max="16133" width="11.6640625" style="243" customWidth="1"/>
    <col min="16134" max="16134" width="9.1640625" style="243" customWidth="1"/>
    <col min="16135" max="16135" width="5" style="243" customWidth="1"/>
    <col min="16136" max="16136" width="77.83203125" style="243" customWidth="1"/>
    <col min="16137" max="16138" width="20" style="243" customWidth="1"/>
    <col min="16139" max="16139" width="1.6640625" style="243" customWidth="1"/>
    <col min="16140" max="16384" width="9.33203125" style="243"/>
  </cols>
  <sheetData>
    <row r="1" spans="2:11" ht="37.5" customHeight="1" x14ac:dyDescent="0.3"/>
    <row r="2" spans="2:11" ht="7.5" customHeight="1" x14ac:dyDescent="0.3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249" customFormat="1" ht="45" customHeight="1" x14ac:dyDescent="0.3">
      <c r="B3" s="247"/>
      <c r="C3" s="363" t="s">
        <v>1002</v>
      </c>
      <c r="D3" s="363"/>
      <c r="E3" s="363"/>
      <c r="F3" s="363"/>
      <c r="G3" s="363"/>
      <c r="H3" s="363"/>
      <c r="I3" s="363"/>
      <c r="J3" s="363"/>
      <c r="K3" s="248"/>
    </row>
    <row r="4" spans="2:11" ht="25.5" customHeight="1" x14ac:dyDescent="0.3">
      <c r="B4" s="250"/>
      <c r="C4" s="364" t="s">
        <v>1003</v>
      </c>
      <c r="D4" s="364"/>
      <c r="E4" s="364"/>
      <c r="F4" s="364"/>
      <c r="G4" s="364"/>
      <c r="H4" s="364"/>
      <c r="I4" s="364"/>
      <c r="J4" s="364"/>
      <c r="K4" s="251"/>
    </row>
    <row r="5" spans="2:11" ht="5.25" customHeight="1" x14ac:dyDescent="0.3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ht="15" customHeight="1" x14ac:dyDescent="0.3">
      <c r="B6" s="250"/>
      <c r="C6" s="362" t="s">
        <v>1004</v>
      </c>
      <c r="D6" s="362"/>
      <c r="E6" s="362"/>
      <c r="F6" s="362"/>
      <c r="G6" s="362"/>
      <c r="H6" s="362"/>
      <c r="I6" s="362"/>
      <c r="J6" s="362"/>
      <c r="K6" s="251"/>
    </row>
    <row r="7" spans="2:11" ht="15" customHeight="1" x14ac:dyDescent="0.3">
      <c r="B7" s="253"/>
      <c r="C7" s="362" t="s">
        <v>1005</v>
      </c>
      <c r="D7" s="362"/>
      <c r="E7" s="362"/>
      <c r="F7" s="362"/>
      <c r="G7" s="362"/>
      <c r="H7" s="362"/>
      <c r="I7" s="362"/>
      <c r="J7" s="362"/>
      <c r="K7" s="251"/>
    </row>
    <row r="8" spans="2:11" ht="12.75" customHeight="1" x14ac:dyDescent="0.3">
      <c r="B8" s="253"/>
      <c r="C8" s="254"/>
      <c r="D8" s="254"/>
      <c r="E8" s="254"/>
      <c r="F8" s="254"/>
      <c r="G8" s="254"/>
      <c r="H8" s="254"/>
      <c r="I8" s="254"/>
      <c r="J8" s="254"/>
      <c r="K8" s="251"/>
    </row>
    <row r="9" spans="2:11" ht="15" customHeight="1" x14ac:dyDescent="0.3">
      <c r="B9" s="253"/>
      <c r="C9" s="362" t="s">
        <v>1006</v>
      </c>
      <c r="D9" s="362"/>
      <c r="E9" s="362"/>
      <c r="F9" s="362"/>
      <c r="G9" s="362"/>
      <c r="H9" s="362"/>
      <c r="I9" s="362"/>
      <c r="J9" s="362"/>
      <c r="K9" s="251"/>
    </row>
    <row r="10" spans="2:11" ht="15" customHeight="1" x14ac:dyDescent="0.3">
      <c r="B10" s="253"/>
      <c r="C10" s="254"/>
      <c r="D10" s="362" t="s">
        <v>1007</v>
      </c>
      <c r="E10" s="362"/>
      <c r="F10" s="362"/>
      <c r="G10" s="362"/>
      <c r="H10" s="362"/>
      <c r="I10" s="362"/>
      <c r="J10" s="362"/>
      <c r="K10" s="251"/>
    </row>
    <row r="11" spans="2:11" ht="15" customHeight="1" x14ac:dyDescent="0.3">
      <c r="B11" s="253"/>
      <c r="C11" s="255"/>
      <c r="D11" s="362" t="s">
        <v>1008</v>
      </c>
      <c r="E11" s="362"/>
      <c r="F11" s="362"/>
      <c r="G11" s="362"/>
      <c r="H11" s="362"/>
      <c r="I11" s="362"/>
      <c r="J11" s="362"/>
      <c r="K11" s="251"/>
    </row>
    <row r="12" spans="2:11" ht="12.75" customHeight="1" x14ac:dyDescent="0.3">
      <c r="B12" s="253"/>
      <c r="C12" s="255"/>
      <c r="D12" s="255"/>
      <c r="E12" s="255"/>
      <c r="F12" s="255"/>
      <c r="G12" s="255"/>
      <c r="H12" s="255"/>
      <c r="I12" s="255"/>
      <c r="J12" s="255"/>
      <c r="K12" s="251"/>
    </row>
    <row r="13" spans="2:11" ht="15" customHeight="1" x14ac:dyDescent="0.3">
      <c r="B13" s="253"/>
      <c r="C13" s="255"/>
      <c r="D13" s="362" t="s">
        <v>1009</v>
      </c>
      <c r="E13" s="362"/>
      <c r="F13" s="362"/>
      <c r="G13" s="362"/>
      <c r="H13" s="362"/>
      <c r="I13" s="362"/>
      <c r="J13" s="362"/>
      <c r="K13" s="251"/>
    </row>
    <row r="14" spans="2:11" ht="15" customHeight="1" x14ac:dyDescent="0.3">
      <c r="B14" s="253"/>
      <c r="C14" s="255"/>
      <c r="D14" s="362" t="s">
        <v>1010</v>
      </c>
      <c r="E14" s="362"/>
      <c r="F14" s="362"/>
      <c r="G14" s="362"/>
      <c r="H14" s="362"/>
      <c r="I14" s="362"/>
      <c r="J14" s="362"/>
      <c r="K14" s="251"/>
    </row>
    <row r="15" spans="2:11" ht="15" customHeight="1" x14ac:dyDescent="0.3">
      <c r="B15" s="253"/>
      <c r="C15" s="255"/>
      <c r="D15" s="362" t="s">
        <v>1011</v>
      </c>
      <c r="E15" s="362"/>
      <c r="F15" s="362"/>
      <c r="G15" s="362"/>
      <c r="H15" s="362"/>
      <c r="I15" s="362"/>
      <c r="J15" s="362"/>
      <c r="K15" s="251"/>
    </row>
    <row r="16" spans="2:11" ht="15" customHeight="1" x14ac:dyDescent="0.3">
      <c r="B16" s="253"/>
      <c r="C16" s="255"/>
      <c r="D16" s="255"/>
      <c r="E16" s="256" t="s">
        <v>70</v>
      </c>
      <c r="F16" s="362" t="s">
        <v>1012</v>
      </c>
      <c r="G16" s="362"/>
      <c r="H16" s="362"/>
      <c r="I16" s="362"/>
      <c r="J16" s="362"/>
      <c r="K16" s="251"/>
    </row>
    <row r="17" spans="2:11" ht="15" customHeight="1" x14ac:dyDescent="0.3">
      <c r="B17" s="253"/>
      <c r="C17" s="255"/>
      <c r="D17" s="255"/>
      <c r="E17" s="256" t="s">
        <v>1013</v>
      </c>
      <c r="F17" s="362" t="s">
        <v>1014</v>
      </c>
      <c r="G17" s="362"/>
      <c r="H17" s="362"/>
      <c r="I17" s="362"/>
      <c r="J17" s="362"/>
      <c r="K17" s="251"/>
    </row>
    <row r="18" spans="2:11" ht="15" customHeight="1" x14ac:dyDescent="0.3">
      <c r="B18" s="253"/>
      <c r="C18" s="255"/>
      <c r="D18" s="255"/>
      <c r="E18" s="256" t="s">
        <v>1015</v>
      </c>
      <c r="F18" s="362" t="s">
        <v>1016</v>
      </c>
      <c r="G18" s="362"/>
      <c r="H18" s="362"/>
      <c r="I18" s="362"/>
      <c r="J18" s="362"/>
      <c r="K18" s="251"/>
    </row>
    <row r="19" spans="2:11" ht="15" customHeight="1" x14ac:dyDescent="0.3">
      <c r="B19" s="253"/>
      <c r="C19" s="255"/>
      <c r="D19" s="255"/>
      <c r="E19" s="256" t="s">
        <v>1017</v>
      </c>
      <c r="F19" s="362" t="s">
        <v>1018</v>
      </c>
      <c r="G19" s="362"/>
      <c r="H19" s="362"/>
      <c r="I19" s="362"/>
      <c r="J19" s="362"/>
      <c r="K19" s="251"/>
    </row>
    <row r="20" spans="2:11" ht="15" customHeight="1" x14ac:dyDescent="0.3">
      <c r="B20" s="253"/>
      <c r="C20" s="255"/>
      <c r="D20" s="255"/>
      <c r="E20" s="256" t="s">
        <v>1019</v>
      </c>
      <c r="F20" s="362" t="s">
        <v>1020</v>
      </c>
      <c r="G20" s="362"/>
      <c r="H20" s="362"/>
      <c r="I20" s="362"/>
      <c r="J20" s="362"/>
      <c r="K20" s="251"/>
    </row>
    <row r="21" spans="2:11" ht="15" customHeight="1" x14ac:dyDescent="0.3">
      <c r="B21" s="253"/>
      <c r="C21" s="255"/>
      <c r="D21" s="255"/>
      <c r="E21" s="256" t="s">
        <v>1021</v>
      </c>
      <c r="F21" s="362" t="s">
        <v>1022</v>
      </c>
      <c r="G21" s="362"/>
      <c r="H21" s="362"/>
      <c r="I21" s="362"/>
      <c r="J21" s="362"/>
      <c r="K21" s="251"/>
    </row>
    <row r="22" spans="2:11" ht="12.75" customHeight="1" x14ac:dyDescent="0.3">
      <c r="B22" s="253"/>
      <c r="C22" s="255"/>
      <c r="D22" s="255"/>
      <c r="E22" s="255"/>
      <c r="F22" s="255"/>
      <c r="G22" s="255"/>
      <c r="H22" s="255"/>
      <c r="I22" s="255"/>
      <c r="J22" s="255"/>
      <c r="K22" s="251"/>
    </row>
    <row r="23" spans="2:11" ht="15" customHeight="1" x14ac:dyDescent="0.3">
      <c r="B23" s="253"/>
      <c r="C23" s="362" t="s">
        <v>1023</v>
      </c>
      <c r="D23" s="362"/>
      <c r="E23" s="362"/>
      <c r="F23" s="362"/>
      <c r="G23" s="362"/>
      <c r="H23" s="362"/>
      <c r="I23" s="362"/>
      <c r="J23" s="362"/>
      <c r="K23" s="251"/>
    </row>
    <row r="24" spans="2:11" ht="15" customHeight="1" x14ac:dyDescent="0.3">
      <c r="B24" s="253"/>
      <c r="C24" s="362" t="s">
        <v>1024</v>
      </c>
      <c r="D24" s="362"/>
      <c r="E24" s="362"/>
      <c r="F24" s="362"/>
      <c r="G24" s="362"/>
      <c r="H24" s="362"/>
      <c r="I24" s="362"/>
      <c r="J24" s="362"/>
      <c r="K24" s="251"/>
    </row>
    <row r="25" spans="2:11" ht="15" customHeight="1" x14ac:dyDescent="0.3">
      <c r="B25" s="253"/>
      <c r="C25" s="254"/>
      <c r="D25" s="362" t="s">
        <v>1025</v>
      </c>
      <c r="E25" s="362"/>
      <c r="F25" s="362"/>
      <c r="G25" s="362"/>
      <c r="H25" s="362"/>
      <c r="I25" s="362"/>
      <c r="J25" s="362"/>
      <c r="K25" s="251"/>
    </row>
    <row r="26" spans="2:11" ht="15" customHeight="1" x14ac:dyDescent="0.3">
      <c r="B26" s="253"/>
      <c r="C26" s="255"/>
      <c r="D26" s="362" t="s">
        <v>1026</v>
      </c>
      <c r="E26" s="362"/>
      <c r="F26" s="362"/>
      <c r="G26" s="362"/>
      <c r="H26" s="362"/>
      <c r="I26" s="362"/>
      <c r="J26" s="362"/>
      <c r="K26" s="251"/>
    </row>
    <row r="27" spans="2:11" ht="12.75" customHeight="1" x14ac:dyDescent="0.3">
      <c r="B27" s="253"/>
      <c r="C27" s="255"/>
      <c r="D27" s="255"/>
      <c r="E27" s="255"/>
      <c r="F27" s="255"/>
      <c r="G27" s="255"/>
      <c r="H27" s="255"/>
      <c r="I27" s="255"/>
      <c r="J27" s="255"/>
      <c r="K27" s="251"/>
    </row>
    <row r="28" spans="2:11" ht="15" customHeight="1" x14ac:dyDescent="0.3">
      <c r="B28" s="253"/>
      <c r="C28" s="255"/>
      <c r="D28" s="362" t="s">
        <v>1027</v>
      </c>
      <c r="E28" s="362"/>
      <c r="F28" s="362"/>
      <c r="G28" s="362"/>
      <c r="H28" s="362"/>
      <c r="I28" s="362"/>
      <c r="J28" s="362"/>
      <c r="K28" s="251"/>
    </row>
    <row r="29" spans="2:11" ht="15" customHeight="1" x14ac:dyDescent="0.3">
      <c r="B29" s="253"/>
      <c r="C29" s="255"/>
      <c r="D29" s="362" t="s">
        <v>1028</v>
      </c>
      <c r="E29" s="362"/>
      <c r="F29" s="362"/>
      <c r="G29" s="362"/>
      <c r="H29" s="362"/>
      <c r="I29" s="362"/>
      <c r="J29" s="362"/>
      <c r="K29" s="251"/>
    </row>
    <row r="30" spans="2:11" ht="12.75" customHeight="1" x14ac:dyDescent="0.3">
      <c r="B30" s="253"/>
      <c r="C30" s="255"/>
      <c r="D30" s="255"/>
      <c r="E30" s="255"/>
      <c r="F30" s="255"/>
      <c r="G30" s="255"/>
      <c r="H30" s="255"/>
      <c r="I30" s="255"/>
      <c r="J30" s="255"/>
      <c r="K30" s="251"/>
    </row>
    <row r="31" spans="2:11" ht="15" customHeight="1" x14ac:dyDescent="0.3">
      <c r="B31" s="253"/>
      <c r="C31" s="255"/>
      <c r="D31" s="362" t="s">
        <v>1029</v>
      </c>
      <c r="E31" s="362"/>
      <c r="F31" s="362"/>
      <c r="G31" s="362"/>
      <c r="H31" s="362"/>
      <c r="I31" s="362"/>
      <c r="J31" s="362"/>
      <c r="K31" s="251"/>
    </row>
    <row r="32" spans="2:11" ht="15" customHeight="1" x14ac:dyDescent="0.3">
      <c r="B32" s="253"/>
      <c r="C32" s="255"/>
      <c r="D32" s="362" t="s">
        <v>1030</v>
      </c>
      <c r="E32" s="362"/>
      <c r="F32" s="362"/>
      <c r="G32" s="362"/>
      <c r="H32" s="362"/>
      <c r="I32" s="362"/>
      <c r="J32" s="362"/>
      <c r="K32" s="251"/>
    </row>
    <row r="33" spans="2:11" ht="15" customHeight="1" x14ac:dyDescent="0.3">
      <c r="B33" s="253"/>
      <c r="C33" s="255"/>
      <c r="D33" s="362" t="s">
        <v>1031</v>
      </c>
      <c r="E33" s="362"/>
      <c r="F33" s="362"/>
      <c r="G33" s="362"/>
      <c r="H33" s="362"/>
      <c r="I33" s="362"/>
      <c r="J33" s="362"/>
      <c r="K33" s="251"/>
    </row>
    <row r="34" spans="2:11" ht="15" customHeight="1" x14ac:dyDescent="0.3">
      <c r="B34" s="253"/>
      <c r="C34" s="255"/>
      <c r="D34" s="254"/>
      <c r="E34" s="257" t="s">
        <v>111</v>
      </c>
      <c r="F34" s="254"/>
      <c r="G34" s="362" t="s">
        <v>1032</v>
      </c>
      <c r="H34" s="362"/>
      <c r="I34" s="362"/>
      <c r="J34" s="362"/>
      <c r="K34" s="251"/>
    </row>
    <row r="35" spans="2:11" ht="30.75" customHeight="1" x14ac:dyDescent="0.3">
      <c r="B35" s="253"/>
      <c r="C35" s="255"/>
      <c r="D35" s="254"/>
      <c r="E35" s="257" t="s">
        <v>1033</v>
      </c>
      <c r="F35" s="254"/>
      <c r="G35" s="362" t="s">
        <v>1034</v>
      </c>
      <c r="H35" s="362"/>
      <c r="I35" s="362"/>
      <c r="J35" s="362"/>
      <c r="K35" s="251"/>
    </row>
    <row r="36" spans="2:11" ht="15" customHeight="1" x14ac:dyDescent="0.3">
      <c r="B36" s="253"/>
      <c r="C36" s="255"/>
      <c r="D36" s="254"/>
      <c r="E36" s="257" t="s">
        <v>48</v>
      </c>
      <c r="F36" s="254"/>
      <c r="G36" s="362" t="s">
        <v>1035</v>
      </c>
      <c r="H36" s="362"/>
      <c r="I36" s="362"/>
      <c r="J36" s="362"/>
      <c r="K36" s="251"/>
    </row>
    <row r="37" spans="2:11" ht="15" customHeight="1" x14ac:dyDescent="0.3">
      <c r="B37" s="253"/>
      <c r="C37" s="255"/>
      <c r="D37" s="254"/>
      <c r="E37" s="257" t="s">
        <v>112</v>
      </c>
      <c r="F37" s="254"/>
      <c r="G37" s="362" t="s">
        <v>1036</v>
      </c>
      <c r="H37" s="362"/>
      <c r="I37" s="362"/>
      <c r="J37" s="362"/>
      <c r="K37" s="251"/>
    </row>
    <row r="38" spans="2:11" ht="15" customHeight="1" x14ac:dyDescent="0.3">
      <c r="B38" s="253"/>
      <c r="C38" s="255"/>
      <c r="D38" s="254"/>
      <c r="E38" s="257" t="s">
        <v>113</v>
      </c>
      <c r="F38" s="254"/>
      <c r="G38" s="362" t="s">
        <v>1037</v>
      </c>
      <c r="H38" s="362"/>
      <c r="I38" s="362"/>
      <c r="J38" s="362"/>
      <c r="K38" s="251"/>
    </row>
    <row r="39" spans="2:11" ht="15" customHeight="1" x14ac:dyDescent="0.3">
      <c r="B39" s="253"/>
      <c r="C39" s="255"/>
      <c r="D39" s="254"/>
      <c r="E39" s="257" t="s">
        <v>114</v>
      </c>
      <c r="F39" s="254"/>
      <c r="G39" s="362" t="s">
        <v>1038</v>
      </c>
      <c r="H39" s="362"/>
      <c r="I39" s="362"/>
      <c r="J39" s="362"/>
      <c r="K39" s="251"/>
    </row>
    <row r="40" spans="2:11" ht="15" customHeight="1" x14ac:dyDescent="0.3">
      <c r="B40" s="253"/>
      <c r="C40" s="255"/>
      <c r="D40" s="254"/>
      <c r="E40" s="257" t="s">
        <v>1039</v>
      </c>
      <c r="F40" s="254"/>
      <c r="G40" s="362" t="s">
        <v>1040</v>
      </c>
      <c r="H40" s="362"/>
      <c r="I40" s="362"/>
      <c r="J40" s="362"/>
      <c r="K40" s="251"/>
    </row>
    <row r="41" spans="2:11" ht="15" customHeight="1" x14ac:dyDescent="0.3">
      <c r="B41" s="253"/>
      <c r="C41" s="255"/>
      <c r="D41" s="254"/>
      <c r="E41" s="257"/>
      <c r="F41" s="254"/>
      <c r="G41" s="362" t="s">
        <v>1041</v>
      </c>
      <c r="H41" s="362"/>
      <c r="I41" s="362"/>
      <c r="J41" s="362"/>
      <c r="K41" s="251"/>
    </row>
    <row r="42" spans="2:11" ht="15" customHeight="1" x14ac:dyDescent="0.3">
      <c r="B42" s="253"/>
      <c r="C42" s="255"/>
      <c r="D42" s="254"/>
      <c r="E42" s="257" t="s">
        <v>1042</v>
      </c>
      <c r="F42" s="254"/>
      <c r="G42" s="362" t="s">
        <v>1043</v>
      </c>
      <c r="H42" s="362"/>
      <c r="I42" s="362"/>
      <c r="J42" s="362"/>
      <c r="K42" s="251"/>
    </row>
    <row r="43" spans="2:11" ht="15" customHeight="1" x14ac:dyDescent="0.3">
      <c r="B43" s="253"/>
      <c r="C43" s="255"/>
      <c r="D43" s="254"/>
      <c r="E43" s="257" t="s">
        <v>116</v>
      </c>
      <c r="F43" s="254"/>
      <c r="G43" s="362" t="s">
        <v>1044</v>
      </c>
      <c r="H43" s="362"/>
      <c r="I43" s="362"/>
      <c r="J43" s="362"/>
      <c r="K43" s="251"/>
    </row>
    <row r="44" spans="2:11" ht="12.75" customHeight="1" x14ac:dyDescent="0.3">
      <c r="B44" s="253"/>
      <c r="C44" s="255"/>
      <c r="D44" s="254"/>
      <c r="E44" s="254"/>
      <c r="F44" s="254"/>
      <c r="G44" s="254"/>
      <c r="H44" s="254"/>
      <c r="I44" s="254"/>
      <c r="J44" s="254"/>
      <c r="K44" s="251"/>
    </row>
    <row r="45" spans="2:11" ht="15" customHeight="1" x14ac:dyDescent="0.3">
      <c r="B45" s="253"/>
      <c r="C45" s="255"/>
      <c r="D45" s="362" t="s">
        <v>1045</v>
      </c>
      <c r="E45" s="362"/>
      <c r="F45" s="362"/>
      <c r="G45" s="362"/>
      <c r="H45" s="362"/>
      <c r="I45" s="362"/>
      <c r="J45" s="362"/>
      <c r="K45" s="251"/>
    </row>
    <row r="46" spans="2:11" ht="15" customHeight="1" x14ac:dyDescent="0.3">
      <c r="B46" s="253"/>
      <c r="C46" s="255"/>
      <c r="D46" s="255"/>
      <c r="E46" s="362" t="s">
        <v>1046</v>
      </c>
      <c r="F46" s="362"/>
      <c r="G46" s="362"/>
      <c r="H46" s="362"/>
      <c r="I46" s="362"/>
      <c r="J46" s="362"/>
      <c r="K46" s="251"/>
    </row>
    <row r="47" spans="2:11" ht="15" customHeight="1" x14ac:dyDescent="0.3">
      <c r="B47" s="253"/>
      <c r="C47" s="255"/>
      <c r="D47" s="255"/>
      <c r="E47" s="362" t="s">
        <v>1047</v>
      </c>
      <c r="F47" s="362"/>
      <c r="G47" s="362"/>
      <c r="H47" s="362"/>
      <c r="I47" s="362"/>
      <c r="J47" s="362"/>
      <c r="K47" s="251"/>
    </row>
    <row r="48" spans="2:11" ht="15" customHeight="1" x14ac:dyDescent="0.3">
      <c r="B48" s="253"/>
      <c r="C48" s="255"/>
      <c r="D48" s="255"/>
      <c r="E48" s="362" t="s">
        <v>1048</v>
      </c>
      <c r="F48" s="362"/>
      <c r="G48" s="362"/>
      <c r="H48" s="362"/>
      <c r="I48" s="362"/>
      <c r="J48" s="362"/>
      <c r="K48" s="251"/>
    </row>
    <row r="49" spans="2:11" ht="15" customHeight="1" x14ac:dyDescent="0.3">
      <c r="B49" s="253"/>
      <c r="C49" s="255"/>
      <c r="D49" s="362" t="s">
        <v>1049</v>
      </c>
      <c r="E49" s="362"/>
      <c r="F49" s="362"/>
      <c r="G49" s="362"/>
      <c r="H49" s="362"/>
      <c r="I49" s="362"/>
      <c r="J49" s="362"/>
      <c r="K49" s="251"/>
    </row>
    <row r="50" spans="2:11" ht="25.5" customHeight="1" x14ac:dyDescent="0.3">
      <c r="B50" s="250"/>
      <c r="C50" s="364" t="s">
        <v>1050</v>
      </c>
      <c r="D50" s="364"/>
      <c r="E50" s="364"/>
      <c r="F50" s="364"/>
      <c r="G50" s="364"/>
      <c r="H50" s="364"/>
      <c r="I50" s="364"/>
      <c r="J50" s="364"/>
      <c r="K50" s="251"/>
    </row>
    <row r="51" spans="2:11" ht="5.25" customHeight="1" x14ac:dyDescent="0.3">
      <c r="B51" s="250"/>
      <c r="C51" s="252"/>
      <c r="D51" s="252"/>
      <c r="E51" s="252"/>
      <c r="F51" s="252"/>
      <c r="G51" s="252"/>
      <c r="H51" s="252"/>
      <c r="I51" s="252"/>
      <c r="J51" s="252"/>
      <c r="K51" s="251"/>
    </row>
    <row r="52" spans="2:11" ht="15" customHeight="1" x14ac:dyDescent="0.3">
      <c r="B52" s="250"/>
      <c r="C52" s="362" t="s">
        <v>1051</v>
      </c>
      <c r="D52" s="362"/>
      <c r="E52" s="362"/>
      <c r="F52" s="362"/>
      <c r="G52" s="362"/>
      <c r="H52" s="362"/>
      <c r="I52" s="362"/>
      <c r="J52" s="362"/>
      <c r="K52" s="251"/>
    </row>
    <row r="53" spans="2:11" ht="15" customHeight="1" x14ac:dyDescent="0.3">
      <c r="B53" s="250"/>
      <c r="C53" s="362" t="s">
        <v>1052</v>
      </c>
      <c r="D53" s="362"/>
      <c r="E53" s="362"/>
      <c r="F53" s="362"/>
      <c r="G53" s="362"/>
      <c r="H53" s="362"/>
      <c r="I53" s="362"/>
      <c r="J53" s="362"/>
      <c r="K53" s="251"/>
    </row>
    <row r="54" spans="2:11" ht="12.75" customHeight="1" x14ac:dyDescent="0.3">
      <c r="B54" s="250"/>
      <c r="C54" s="254"/>
      <c r="D54" s="254"/>
      <c r="E54" s="254"/>
      <c r="F54" s="254"/>
      <c r="G54" s="254"/>
      <c r="H54" s="254"/>
      <c r="I54" s="254"/>
      <c r="J54" s="254"/>
      <c r="K54" s="251"/>
    </row>
    <row r="55" spans="2:11" ht="15" customHeight="1" x14ac:dyDescent="0.3">
      <c r="B55" s="250"/>
      <c r="C55" s="362" t="s">
        <v>1053</v>
      </c>
      <c r="D55" s="362"/>
      <c r="E55" s="362"/>
      <c r="F55" s="362"/>
      <c r="G55" s="362"/>
      <c r="H55" s="362"/>
      <c r="I55" s="362"/>
      <c r="J55" s="362"/>
      <c r="K55" s="251"/>
    </row>
    <row r="56" spans="2:11" ht="15" customHeight="1" x14ac:dyDescent="0.3">
      <c r="B56" s="250"/>
      <c r="C56" s="255"/>
      <c r="D56" s="362" t="s">
        <v>1054</v>
      </c>
      <c r="E56" s="362"/>
      <c r="F56" s="362"/>
      <c r="G56" s="362"/>
      <c r="H56" s="362"/>
      <c r="I56" s="362"/>
      <c r="J56" s="362"/>
      <c r="K56" s="251"/>
    </row>
    <row r="57" spans="2:11" ht="15" customHeight="1" x14ac:dyDescent="0.3">
      <c r="B57" s="250"/>
      <c r="C57" s="255"/>
      <c r="D57" s="362" t="s">
        <v>1055</v>
      </c>
      <c r="E57" s="362"/>
      <c r="F57" s="362"/>
      <c r="G57" s="362"/>
      <c r="H57" s="362"/>
      <c r="I57" s="362"/>
      <c r="J57" s="362"/>
      <c r="K57" s="251"/>
    </row>
    <row r="58" spans="2:11" ht="15" customHeight="1" x14ac:dyDescent="0.3">
      <c r="B58" s="250"/>
      <c r="C58" s="255"/>
      <c r="D58" s="362" t="s">
        <v>1056</v>
      </c>
      <c r="E58" s="362"/>
      <c r="F58" s="362"/>
      <c r="G58" s="362"/>
      <c r="H58" s="362"/>
      <c r="I58" s="362"/>
      <c r="J58" s="362"/>
      <c r="K58" s="251"/>
    </row>
    <row r="59" spans="2:11" ht="15" customHeight="1" x14ac:dyDescent="0.3">
      <c r="B59" s="250"/>
      <c r="C59" s="255"/>
      <c r="D59" s="362" t="s">
        <v>1057</v>
      </c>
      <c r="E59" s="362"/>
      <c r="F59" s="362"/>
      <c r="G59" s="362"/>
      <c r="H59" s="362"/>
      <c r="I59" s="362"/>
      <c r="J59" s="362"/>
      <c r="K59" s="251"/>
    </row>
    <row r="60" spans="2:11" ht="15" customHeight="1" x14ac:dyDescent="0.3">
      <c r="B60" s="250"/>
      <c r="C60" s="255"/>
      <c r="D60" s="366" t="s">
        <v>1058</v>
      </c>
      <c r="E60" s="366"/>
      <c r="F60" s="366"/>
      <c r="G60" s="366"/>
      <c r="H60" s="366"/>
      <c r="I60" s="366"/>
      <c r="J60" s="366"/>
      <c r="K60" s="251"/>
    </row>
    <row r="61" spans="2:11" ht="15" customHeight="1" x14ac:dyDescent="0.3">
      <c r="B61" s="250"/>
      <c r="C61" s="255"/>
      <c r="D61" s="362" t="s">
        <v>1059</v>
      </c>
      <c r="E61" s="362"/>
      <c r="F61" s="362"/>
      <c r="G61" s="362"/>
      <c r="H61" s="362"/>
      <c r="I61" s="362"/>
      <c r="J61" s="362"/>
      <c r="K61" s="251"/>
    </row>
    <row r="62" spans="2:11" ht="12.75" customHeight="1" x14ac:dyDescent="0.3">
      <c r="B62" s="250"/>
      <c r="C62" s="255"/>
      <c r="D62" s="255"/>
      <c r="E62" s="258"/>
      <c r="F62" s="255"/>
      <c r="G62" s="255"/>
      <c r="H62" s="255"/>
      <c r="I62" s="255"/>
      <c r="J62" s="255"/>
      <c r="K62" s="251"/>
    </row>
    <row r="63" spans="2:11" ht="15" customHeight="1" x14ac:dyDescent="0.3">
      <c r="B63" s="250"/>
      <c r="C63" s="255"/>
      <c r="D63" s="362" t="s">
        <v>1060</v>
      </c>
      <c r="E63" s="362"/>
      <c r="F63" s="362"/>
      <c r="G63" s="362"/>
      <c r="H63" s="362"/>
      <c r="I63" s="362"/>
      <c r="J63" s="362"/>
      <c r="K63" s="251"/>
    </row>
    <row r="64" spans="2:11" ht="15" customHeight="1" x14ac:dyDescent="0.3">
      <c r="B64" s="250"/>
      <c r="C64" s="255"/>
      <c r="D64" s="366" t="s">
        <v>1061</v>
      </c>
      <c r="E64" s="366"/>
      <c r="F64" s="366"/>
      <c r="G64" s="366"/>
      <c r="H64" s="366"/>
      <c r="I64" s="366"/>
      <c r="J64" s="366"/>
      <c r="K64" s="251"/>
    </row>
    <row r="65" spans="2:11" ht="15" customHeight="1" x14ac:dyDescent="0.3">
      <c r="B65" s="250"/>
      <c r="C65" s="255"/>
      <c r="D65" s="362" t="s">
        <v>1062</v>
      </c>
      <c r="E65" s="362"/>
      <c r="F65" s="362"/>
      <c r="G65" s="362"/>
      <c r="H65" s="362"/>
      <c r="I65" s="362"/>
      <c r="J65" s="362"/>
      <c r="K65" s="251"/>
    </row>
    <row r="66" spans="2:11" ht="15" customHeight="1" x14ac:dyDescent="0.3">
      <c r="B66" s="250"/>
      <c r="C66" s="255"/>
      <c r="D66" s="362" t="s">
        <v>1063</v>
      </c>
      <c r="E66" s="362"/>
      <c r="F66" s="362"/>
      <c r="G66" s="362"/>
      <c r="H66" s="362"/>
      <c r="I66" s="362"/>
      <c r="J66" s="362"/>
      <c r="K66" s="251"/>
    </row>
    <row r="67" spans="2:11" ht="15" customHeight="1" x14ac:dyDescent="0.3">
      <c r="B67" s="250"/>
      <c r="C67" s="255"/>
      <c r="D67" s="362" t="s">
        <v>1064</v>
      </c>
      <c r="E67" s="362"/>
      <c r="F67" s="362"/>
      <c r="G67" s="362"/>
      <c r="H67" s="362"/>
      <c r="I67" s="362"/>
      <c r="J67" s="362"/>
      <c r="K67" s="251"/>
    </row>
    <row r="68" spans="2:11" ht="15" customHeight="1" x14ac:dyDescent="0.3">
      <c r="B68" s="250"/>
      <c r="C68" s="255"/>
      <c r="D68" s="362" t="s">
        <v>1065</v>
      </c>
      <c r="E68" s="362"/>
      <c r="F68" s="362"/>
      <c r="G68" s="362"/>
      <c r="H68" s="362"/>
      <c r="I68" s="362"/>
      <c r="J68" s="362"/>
      <c r="K68" s="251"/>
    </row>
    <row r="69" spans="2:11" ht="12.75" customHeight="1" x14ac:dyDescent="0.3">
      <c r="B69" s="259"/>
      <c r="C69" s="260"/>
      <c r="D69" s="260"/>
      <c r="E69" s="260"/>
      <c r="F69" s="260"/>
      <c r="G69" s="260"/>
      <c r="H69" s="260"/>
      <c r="I69" s="260"/>
      <c r="J69" s="260"/>
      <c r="K69" s="261"/>
    </row>
    <row r="70" spans="2:11" ht="18.75" customHeight="1" x14ac:dyDescent="0.3">
      <c r="B70" s="262"/>
      <c r="C70" s="262"/>
      <c r="D70" s="262"/>
      <c r="E70" s="262"/>
      <c r="F70" s="262"/>
      <c r="G70" s="262"/>
      <c r="H70" s="262"/>
      <c r="I70" s="262"/>
      <c r="J70" s="262"/>
      <c r="K70" s="263"/>
    </row>
    <row r="71" spans="2:11" ht="18.75" customHeight="1" x14ac:dyDescent="0.3">
      <c r="B71" s="263"/>
      <c r="C71" s="263"/>
      <c r="D71" s="263"/>
      <c r="E71" s="263"/>
      <c r="F71" s="263"/>
      <c r="G71" s="263"/>
      <c r="H71" s="263"/>
      <c r="I71" s="263"/>
      <c r="J71" s="263"/>
      <c r="K71" s="263"/>
    </row>
    <row r="72" spans="2:11" ht="7.5" customHeight="1" x14ac:dyDescent="0.3">
      <c r="B72" s="264"/>
      <c r="C72" s="265"/>
      <c r="D72" s="265"/>
      <c r="E72" s="265"/>
      <c r="F72" s="265"/>
      <c r="G72" s="265"/>
      <c r="H72" s="265"/>
      <c r="I72" s="265"/>
      <c r="J72" s="265"/>
      <c r="K72" s="266"/>
    </row>
    <row r="73" spans="2:11" ht="45" customHeight="1" x14ac:dyDescent="0.3">
      <c r="B73" s="267"/>
      <c r="C73" s="365" t="s">
        <v>1001</v>
      </c>
      <c r="D73" s="365"/>
      <c r="E73" s="365"/>
      <c r="F73" s="365"/>
      <c r="G73" s="365"/>
      <c r="H73" s="365"/>
      <c r="I73" s="365"/>
      <c r="J73" s="365"/>
      <c r="K73" s="268"/>
    </row>
    <row r="74" spans="2:11" ht="17.25" customHeight="1" x14ac:dyDescent="0.3">
      <c r="B74" s="267"/>
      <c r="C74" s="269" t="s">
        <v>1066</v>
      </c>
      <c r="D74" s="269"/>
      <c r="E74" s="269"/>
      <c r="F74" s="269" t="s">
        <v>1067</v>
      </c>
      <c r="G74" s="270"/>
      <c r="H74" s="269" t="s">
        <v>112</v>
      </c>
      <c r="I74" s="269" t="s">
        <v>52</v>
      </c>
      <c r="J74" s="269" t="s">
        <v>1068</v>
      </c>
      <c r="K74" s="268"/>
    </row>
    <row r="75" spans="2:11" ht="17.25" customHeight="1" x14ac:dyDescent="0.3">
      <c r="B75" s="267"/>
      <c r="C75" s="271" t="s">
        <v>1069</v>
      </c>
      <c r="D75" s="271"/>
      <c r="E75" s="271"/>
      <c r="F75" s="272" t="s">
        <v>1070</v>
      </c>
      <c r="G75" s="273"/>
      <c r="H75" s="271"/>
      <c r="I75" s="271"/>
      <c r="J75" s="271" t="s">
        <v>1071</v>
      </c>
      <c r="K75" s="268"/>
    </row>
    <row r="76" spans="2:11" ht="5.25" customHeight="1" x14ac:dyDescent="0.3">
      <c r="B76" s="267"/>
      <c r="C76" s="274"/>
      <c r="D76" s="274"/>
      <c r="E76" s="274"/>
      <c r="F76" s="274"/>
      <c r="G76" s="275"/>
      <c r="H76" s="274"/>
      <c r="I76" s="274"/>
      <c r="J76" s="274"/>
      <c r="K76" s="268"/>
    </row>
    <row r="77" spans="2:11" ht="15" customHeight="1" x14ac:dyDescent="0.3">
      <c r="B77" s="267"/>
      <c r="C77" s="257" t="s">
        <v>48</v>
      </c>
      <c r="D77" s="274"/>
      <c r="E77" s="274"/>
      <c r="F77" s="276" t="s">
        <v>1072</v>
      </c>
      <c r="G77" s="275"/>
      <c r="H77" s="257" t="s">
        <v>1073</v>
      </c>
      <c r="I77" s="257" t="s">
        <v>1074</v>
      </c>
      <c r="J77" s="257">
        <v>20</v>
      </c>
      <c r="K77" s="268"/>
    </row>
    <row r="78" spans="2:11" ht="15" customHeight="1" x14ac:dyDescent="0.3">
      <c r="B78" s="267"/>
      <c r="C78" s="257" t="s">
        <v>1075</v>
      </c>
      <c r="D78" s="257"/>
      <c r="E78" s="257"/>
      <c r="F78" s="276" t="s">
        <v>1072</v>
      </c>
      <c r="G78" s="275"/>
      <c r="H78" s="257" t="s">
        <v>1076</v>
      </c>
      <c r="I78" s="257" t="s">
        <v>1074</v>
      </c>
      <c r="J78" s="257">
        <v>120</v>
      </c>
      <c r="K78" s="268"/>
    </row>
    <row r="79" spans="2:11" ht="15" customHeight="1" x14ac:dyDescent="0.3">
      <c r="B79" s="277"/>
      <c r="C79" s="257" t="s">
        <v>1077</v>
      </c>
      <c r="D79" s="257"/>
      <c r="E79" s="257"/>
      <c r="F79" s="276" t="s">
        <v>1078</v>
      </c>
      <c r="G79" s="275"/>
      <c r="H79" s="257" t="s">
        <v>1079</v>
      </c>
      <c r="I79" s="257" t="s">
        <v>1074</v>
      </c>
      <c r="J79" s="257">
        <v>50</v>
      </c>
      <c r="K79" s="268"/>
    </row>
    <row r="80" spans="2:11" ht="15" customHeight="1" x14ac:dyDescent="0.3">
      <c r="B80" s="277"/>
      <c r="C80" s="257" t="s">
        <v>1080</v>
      </c>
      <c r="D80" s="257"/>
      <c r="E80" s="257"/>
      <c r="F80" s="276" t="s">
        <v>1072</v>
      </c>
      <c r="G80" s="275"/>
      <c r="H80" s="257" t="s">
        <v>1081</v>
      </c>
      <c r="I80" s="257" t="s">
        <v>1082</v>
      </c>
      <c r="J80" s="257"/>
      <c r="K80" s="268"/>
    </row>
    <row r="81" spans="2:11" ht="15" customHeight="1" x14ac:dyDescent="0.3">
      <c r="B81" s="277"/>
      <c r="C81" s="278" t="s">
        <v>1083</v>
      </c>
      <c r="D81" s="278"/>
      <c r="E81" s="278"/>
      <c r="F81" s="279" t="s">
        <v>1078</v>
      </c>
      <c r="G81" s="278"/>
      <c r="H81" s="278" t="s">
        <v>1084</v>
      </c>
      <c r="I81" s="278" t="s">
        <v>1074</v>
      </c>
      <c r="J81" s="278">
        <v>15</v>
      </c>
      <c r="K81" s="268"/>
    </row>
    <row r="82" spans="2:11" ht="15" customHeight="1" x14ac:dyDescent="0.3">
      <c r="B82" s="277"/>
      <c r="C82" s="278" t="s">
        <v>1085</v>
      </c>
      <c r="D82" s="278"/>
      <c r="E82" s="278"/>
      <c r="F82" s="279" t="s">
        <v>1078</v>
      </c>
      <c r="G82" s="278"/>
      <c r="H82" s="278" t="s">
        <v>1086</v>
      </c>
      <c r="I82" s="278" t="s">
        <v>1074</v>
      </c>
      <c r="J82" s="278">
        <v>15</v>
      </c>
      <c r="K82" s="268"/>
    </row>
    <row r="83" spans="2:11" ht="15" customHeight="1" x14ac:dyDescent="0.3">
      <c r="B83" s="277"/>
      <c r="C83" s="278" t="s">
        <v>1087</v>
      </c>
      <c r="D83" s="278"/>
      <c r="E83" s="278"/>
      <c r="F83" s="279" t="s">
        <v>1078</v>
      </c>
      <c r="G83" s="278"/>
      <c r="H83" s="278" t="s">
        <v>1088</v>
      </c>
      <c r="I83" s="278" t="s">
        <v>1074</v>
      </c>
      <c r="J83" s="278">
        <v>20</v>
      </c>
      <c r="K83" s="268"/>
    </row>
    <row r="84" spans="2:11" ht="15" customHeight="1" x14ac:dyDescent="0.3">
      <c r="B84" s="277"/>
      <c r="C84" s="278" t="s">
        <v>1089</v>
      </c>
      <c r="D84" s="278"/>
      <c r="E84" s="278"/>
      <c r="F84" s="279" t="s">
        <v>1078</v>
      </c>
      <c r="G84" s="278"/>
      <c r="H84" s="278" t="s">
        <v>1090</v>
      </c>
      <c r="I84" s="278" t="s">
        <v>1074</v>
      </c>
      <c r="J84" s="278">
        <v>20</v>
      </c>
      <c r="K84" s="268"/>
    </row>
    <row r="85" spans="2:11" ht="15" customHeight="1" x14ac:dyDescent="0.3">
      <c r="B85" s="277"/>
      <c r="C85" s="257" t="s">
        <v>1091</v>
      </c>
      <c r="D85" s="257"/>
      <c r="E85" s="257"/>
      <c r="F85" s="276" t="s">
        <v>1078</v>
      </c>
      <c r="G85" s="275"/>
      <c r="H85" s="257" t="s">
        <v>1092</v>
      </c>
      <c r="I85" s="257" t="s">
        <v>1074</v>
      </c>
      <c r="J85" s="257">
        <v>50</v>
      </c>
      <c r="K85" s="268"/>
    </row>
    <row r="86" spans="2:11" ht="15" customHeight="1" x14ac:dyDescent="0.3">
      <c r="B86" s="277"/>
      <c r="C86" s="257" t="s">
        <v>1093</v>
      </c>
      <c r="D86" s="257"/>
      <c r="E86" s="257"/>
      <c r="F86" s="276" t="s">
        <v>1078</v>
      </c>
      <c r="G86" s="275"/>
      <c r="H86" s="257" t="s">
        <v>1094</v>
      </c>
      <c r="I86" s="257" t="s">
        <v>1074</v>
      </c>
      <c r="J86" s="257">
        <v>20</v>
      </c>
      <c r="K86" s="268"/>
    </row>
    <row r="87" spans="2:11" ht="15" customHeight="1" x14ac:dyDescent="0.3">
      <c r="B87" s="277"/>
      <c r="C87" s="257" t="s">
        <v>1095</v>
      </c>
      <c r="D87" s="257"/>
      <c r="E87" s="257"/>
      <c r="F87" s="276" t="s">
        <v>1078</v>
      </c>
      <c r="G87" s="275"/>
      <c r="H87" s="257" t="s">
        <v>1096</v>
      </c>
      <c r="I87" s="257" t="s">
        <v>1074</v>
      </c>
      <c r="J87" s="257">
        <v>20</v>
      </c>
      <c r="K87" s="268"/>
    </row>
    <row r="88" spans="2:11" ht="15" customHeight="1" x14ac:dyDescent="0.3">
      <c r="B88" s="277"/>
      <c r="C88" s="257" t="s">
        <v>1097</v>
      </c>
      <c r="D88" s="257"/>
      <c r="E88" s="257"/>
      <c r="F88" s="276" t="s">
        <v>1078</v>
      </c>
      <c r="G88" s="275"/>
      <c r="H88" s="257" t="s">
        <v>1098</v>
      </c>
      <c r="I88" s="257" t="s">
        <v>1074</v>
      </c>
      <c r="J88" s="257">
        <v>50</v>
      </c>
      <c r="K88" s="268"/>
    </row>
    <row r="89" spans="2:11" ht="15" customHeight="1" x14ac:dyDescent="0.3">
      <c r="B89" s="277"/>
      <c r="C89" s="257" t="s">
        <v>1099</v>
      </c>
      <c r="D89" s="257"/>
      <c r="E89" s="257"/>
      <c r="F89" s="276" t="s">
        <v>1078</v>
      </c>
      <c r="G89" s="275"/>
      <c r="H89" s="257" t="s">
        <v>1099</v>
      </c>
      <c r="I89" s="257" t="s">
        <v>1074</v>
      </c>
      <c r="J89" s="257">
        <v>50</v>
      </c>
      <c r="K89" s="268"/>
    </row>
    <row r="90" spans="2:11" ht="15" customHeight="1" x14ac:dyDescent="0.3">
      <c r="B90" s="277"/>
      <c r="C90" s="257" t="s">
        <v>117</v>
      </c>
      <c r="D90" s="257"/>
      <c r="E90" s="257"/>
      <c r="F90" s="276" t="s">
        <v>1078</v>
      </c>
      <c r="G90" s="275"/>
      <c r="H90" s="257" t="s">
        <v>1100</v>
      </c>
      <c r="I90" s="257" t="s">
        <v>1074</v>
      </c>
      <c r="J90" s="257">
        <v>255</v>
      </c>
      <c r="K90" s="268"/>
    </row>
    <row r="91" spans="2:11" ht="15" customHeight="1" x14ac:dyDescent="0.3">
      <c r="B91" s="277"/>
      <c r="C91" s="257" t="s">
        <v>1101</v>
      </c>
      <c r="D91" s="257"/>
      <c r="E91" s="257"/>
      <c r="F91" s="276" t="s">
        <v>1072</v>
      </c>
      <c r="G91" s="275"/>
      <c r="H91" s="257" t="s">
        <v>1102</v>
      </c>
      <c r="I91" s="257" t="s">
        <v>1103</v>
      </c>
      <c r="J91" s="257"/>
      <c r="K91" s="268"/>
    </row>
    <row r="92" spans="2:11" ht="15" customHeight="1" x14ac:dyDescent="0.3">
      <c r="B92" s="277"/>
      <c r="C92" s="257" t="s">
        <v>1104</v>
      </c>
      <c r="D92" s="257"/>
      <c r="E92" s="257"/>
      <c r="F92" s="276" t="s">
        <v>1072</v>
      </c>
      <c r="G92" s="275"/>
      <c r="H92" s="257" t="s">
        <v>1105</v>
      </c>
      <c r="I92" s="257" t="s">
        <v>1106</v>
      </c>
      <c r="J92" s="257"/>
      <c r="K92" s="268"/>
    </row>
    <row r="93" spans="2:11" ht="15" customHeight="1" x14ac:dyDescent="0.3">
      <c r="B93" s="277"/>
      <c r="C93" s="257" t="s">
        <v>1107</v>
      </c>
      <c r="D93" s="257"/>
      <c r="E93" s="257"/>
      <c r="F93" s="276" t="s">
        <v>1072</v>
      </c>
      <c r="G93" s="275"/>
      <c r="H93" s="257" t="s">
        <v>1107</v>
      </c>
      <c r="I93" s="257" t="s">
        <v>1106</v>
      </c>
      <c r="J93" s="257"/>
      <c r="K93" s="268"/>
    </row>
    <row r="94" spans="2:11" ht="15" customHeight="1" x14ac:dyDescent="0.3">
      <c r="B94" s="277"/>
      <c r="C94" s="257" t="s">
        <v>33</v>
      </c>
      <c r="D94" s="257"/>
      <c r="E94" s="257"/>
      <c r="F94" s="276" t="s">
        <v>1072</v>
      </c>
      <c r="G94" s="275"/>
      <c r="H94" s="257" t="s">
        <v>1108</v>
      </c>
      <c r="I94" s="257" t="s">
        <v>1106</v>
      </c>
      <c r="J94" s="257"/>
      <c r="K94" s="268"/>
    </row>
    <row r="95" spans="2:11" ht="15" customHeight="1" x14ac:dyDescent="0.3">
      <c r="B95" s="277"/>
      <c r="C95" s="257" t="s">
        <v>43</v>
      </c>
      <c r="D95" s="257"/>
      <c r="E95" s="257"/>
      <c r="F95" s="276" t="s">
        <v>1072</v>
      </c>
      <c r="G95" s="275"/>
      <c r="H95" s="257" t="s">
        <v>1109</v>
      </c>
      <c r="I95" s="257" t="s">
        <v>1106</v>
      </c>
      <c r="J95" s="257"/>
      <c r="K95" s="268"/>
    </row>
    <row r="96" spans="2:11" ht="15" customHeight="1" x14ac:dyDescent="0.3">
      <c r="B96" s="280"/>
      <c r="C96" s="281"/>
      <c r="D96" s="281"/>
      <c r="E96" s="281"/>
      <c r="F96" s="281"/>
      <c r="G96" s="281"/>
      <c r="H96" s="281"/>
      <c r="I96" s="281"/>
      <c r="J96" s="281"/>
      <c r="K96" s="282"/>
    </row>
    <row r="97" spans="2:11" ht="18.75" customHeight="1" x14ac:dyDescent="0.3">
      <c r="B97" s="283"/>
      <c r="C97" s="284"/>
      <c r="D97" s="284"/>
      <c r="E97" s="284"/>
      <c r="F97" s="284"/>
      <c r="G97" s="284"/>
      <c r="H97" s="284"/>
      <c r="I97" s="284"/>
      <c r="J97" s="284"/>
      <c r="K97" s="283"/>
    </row>
    <row r="98" spans="2:11" ht="18.75" customHeight="1" x14ac:dyDescent="0.3">
      <c r="B98" s="263"/>
      <c r="C98" s="263"/>
      <c r="D98" s="263"/>
      <c r="E98" s="263"/>
      <c r="F98" s="263"/>
      <c r="G98" s="263"/>
      <c r="H98" s="263"/>
      <c r="I98" s="263"/>
      <c r="J98" s="263"/>
      <c r="K98" s="263"/>
    </row>
    <row r="99" spans="2:11" ht="7.5" customHeight="1" x14ac:dyDescent="0.3">
      <c r="B99" s="264"/>
      <c r="C99" s="265"/>
      <c r="D99" s="265"/>
      <c r="E99" s="265"/>
      <c r="F99" s="265"/>
      <c r="G99" s="265"/>
      <c r="H99" s="265"/>
      <c r="I99" s="265"/>
      <c r="J99" s="265"/>
      <c r="K99" s="266"/>
    </row>
    <row r="100" spans="2:11" ht="45" customHeight="1" x14ac:dyDescent="0.3">
      <c r="B100" s="267"/>
      <c r="C100" s="365" t="s">
        <v>1110</v>
      </c>
      <c r="D100" s="365"/>
      <c r="E100" s="365"/>
      <c r="F100" s="365"/>
      <c r="G100" s="365"/>
      <c r="H100" s="365"/>
      <c r="I100" s="365"/>
      <c r="J100" s="365"/>
      <c r="K100" s="268"/>
    </row>
    <row r="101" spans="2:11" ht="17.25" customHeight="1" x14ac:dyDescent="0.3">
      <c r="B101" s="267"/>
      <c r="C101" s="269" t="s">
        <v>1066</v>
      </c>
      <c r="D101" s="269"/>
      <c r="E101" s="269"/>
      <c r="F101" s="269" t="s">
        <v>1067</v>
      </c>
      <c r="G101" s="270"/>
      <c r="H101" s="269" t="s">
        <v>112</v>
      </c>
      <c r="I101" s="269" t="s">
        <v>52</v>
      </c>
      <c r="J101" s="269" t="s">
        <v>1068</v>
      </c>
      <c r="K101" s="268"/>
    </row>
    <row r="102" spans="2:11" ht="17.25" customHeight="1" x14ac:dyDescent="0.3">
      <c r="B102" s="267"/>
      <c r="C102" s="271" t="s">
        <v>1069</v>
      </c>
      <c r="D102" s="271"/>
      <c r="E102" s="271"/>
      <c r="F102" s="272" t="s">
        <v>1070</v>
      </c>
      <c r="G102" s="273"/>
      <c r="H102" s="271"/>
      <c r="I102" s="271"/>
      <c r="J102" s="271" t="s">
        <v>1071</v>
      </c>
      <c r="K102" s="268"/>
    </row>
    <row r="103" spans="2:11" ht="5.25" customHeight="1" x14ac:dyDescent="0.3">
      <c r="B103" s="267"/>
      <c r="C103" s="269"/>
      <c r="D103" s="269"/>
      <c r="E103" s="269"/>
      <c r="F103" s="269"/>
      <c r="G103" s="285"/>
      <c r="H103" s="269"/>
      <c r="I103" s="269"/>
      <c r="J103" s="269"/>
      <c r="K103" s="268"/>
    </row>
    <row r="104" spans="2:11" ht="15" customHeight="1" x14ac:dyDescent="0.3">
      <c r="B104" s="267"/>
      <c r="C104" s="257" t="s">
        <v>48</v>
      </c>
      <c r="D104" s="274"/>
      <c r="E104" s="274"/>
      <c r="F104" s="276" t="s">
        <v>1072</v>
      </c>
      <c r="G104" s="285"/>
      <c r="H104" s="257" t="s">
        <v>1111</v>
      </c>
      <c r="I104" s="257" t="s">
        <v>1074</v>
      </c>
      <c r="J104" s="257">
        <v>20</v>
      </c>
      <c r="K104" s="268"/>
    </row>
    <row r="105" spans="2:11" ht="15" customHeight="1" x14ac:dyDescent="0.3">
      <c r="B105" s="267"/>
      <c r="C105" s="257" t="s">
        <v>1075</v>
      </c>
      <c r="D105" s="257"/>
      <c r="E105" s="257"/>
      <c r="F105" s="276" t="s">
        <v>1072</v>
      </c>
      <c r="G105" s="257"/>
      <c r="H105" s="257" t="s">
        <v>1111</v>
      </c>
      <c r="I105" s="257" t="s">
        <v>1074</v>
      </c>
      <c r="J105" s="257">
        <v>120</v>
      </c>
      <c r="K105" s="268"/>
    </row>
    <row r="106" spans="2:11" ht="15" customHeight="1" x14ac:dyDescent="0.3">
      <c r="B106" s="277"/>
      <c r="C106" s="257" t="s">
        <v>1077</v>
      </c>
      <c r="D106" s="257"/>
      <c r="E106" s="257"/>
      <c r="F106" s="276" t="s">
        <v>1078</v>
      </c>
      <c r="G106" s="257"/>
      <c r="H106" s="257" t="s">
        <v>1111</v>
      </c>
      <c r="I106" s="257" t="s">
        <v>1074</v>
      </c>
      <c r="J106" s="257">
        <v>50</v>
      </c>
      <c r="K106" s="268"/>
    </row>
    <row r="107" spans="2:11" ht="15" customHeight="1" x14ac:dyDescent="0.3">
      <c r="B107" s="277"/>
      <c r="C107" s="257" t="s">
        <v>1080</v>
      </c>
      <c r="D107" s="257"/>
      <c r="E107" s="257"/>
      <c r="F107" s="276" t="s">
        <v>1072</v>
      </c>
      <c r="G107" s="257"/>
      <c r="H107" s="257" t="s">
        <v>1111</v>
      </c>
      <c r="I107" s="257" t="s">
        <v>1082</v>
      </c>
      <c r="J107" s="257"/>
      <c r="K107" s="268"/>
    </row>
    <row r="108" spans="2:11" ht="15" customHeight="1" x14ac:dyDescent="0.3">
      <c r="B108" s="277"/>
      <c r="C108" s="257" t="s">
        <v>1091</v>
      </c>
      <c r="D108" s="257"/>
      <c r="E108" s="257"/>
      <c r="F108" s="276" t="s">
        <v>1078</v>
      </c>
      <c r="G108" s="257"/>
      <c r="H108" s="257" t="s">
        <v>1111</v>
      </c>
      <c r="I108" s="257" t="s">
        <v>1074</v>
      </c>
      <c r="J108" s="257">
        <v>50</v>
      </c>
      <c r="K108" s="268"/>
    </row>
    <row r="109" spans="2:11" ht="15" customHeight="1" x14ac:dyDescent="0.3">
      <c r="B109" s="277"/>
      <c r="C109" s="257" t="s">
        <v>1099</v>
      </c>
      <c r="D109" s="257"/>
      <c r="E109" s="257"/>
      <c r="F109" s="276" t="s">
        <v>1078</v>
      </c>
      <c r="G109" s="257"/>
      <c r="H109" s="257" t="s">
        <v>1111</v>
      </c>
      <c r="I109" s="257" t="s">
        <v>1074</v>
      </c>
      <c r="J109" s="257">
        <v>50</v>
      </c>
      <c r="K109" s="268"/>
    </row>
    <row r="110" spans="2:11" ht="15" customHeight="1" x14ac:dyDescent="0.3">
      <c r="B110" s="277"/>
      <c r="C110" s="257" t="s">
        <v>1097</v>
      </c>
      <c r="D110" s="257"/>
      <c r="E110" s="257"/>
      <c r="F110" s="276" t="s">
        <v>1078</v>
      </c>
      <c r="G110" s="257"/>
      <c r="H110" s="257" t="s">
        <v>1111</v>
      </c>
      <c r="I110" s="257" t="s">
        <v>1074</v>
      </c>
      <c r="J110" s="257">
        <v>50</v>
      </c>
      <c r="K110" s="268"/>
    </row>
    <row r="111" spans="2:11" ht="15" customHeight="1" x14ac:dyDescent="0.3">
      <c r="B111" s="277"/>
      <c r="C111" s="257" t="s">
        <v>48</v>
      </c>
      <c r="D111" s="257"/>
      <c r="E111" s="257"/>
      <c r="F111" s="276" t="s">
        <v>1072</v>
      </c>
      <c r="G111" s="257"/>
      <c r="H111" s="257" t="s">
        <v>1112</v>
      </c>
      <c r="I111" s="257" t="s">
        <v>1074</v>
      </c>
      <c r="J111" s="257">
        <v>20</v>
      </c>
      <c r="K111" s="268"/>
    </row>
    <row r="112" spans="2:11" ht="15" customHeight="1" x14ac:dyDescent="0.3">
      <c r="B112" s="277"/>
      <c r="C112" s="257" t="s">
        <v>1113</v>
      </c>
      <c r="D112" s="257"/>
      <c r="E112" s="257"/>
      <c r="F112" s="276" t="s">
        <v>1072</v>
      </c>
      <c r="G112" s="257"/>
      <c r="H112" s="257" t="s">
        <v>1114</v>
      </c>
      <c r="I112" s="257" t="s">
        <v>1074</v>
      </c>
      <c r="J112" s="257">
        <v>120</v>
      </c>
      <c r="K112" s="268"/>
    </row>
    <row r="113" spans="2:11" ht="15" customHeight="1" x14ac:dyDescent="0.3">
      <c r="B113" s="277"/>
      <c r="C113" s="257" t="s">
        <v>33</v>
      </c>
      <c r="D113" s="257"/>
      <c r="E113" s="257"/>
      <c r="F113" s="276" t="s">
        <v>1072</v>
      </c>
      <c r="G113" s="257"/>
      <c r="H113" s="257" t="s">
        <v>1115</v>
      </c>
      <c r="I113" s="257" t="s">
        <v>1106</v>
      </c>
      <c r="J113" s="257"/>
      <c r="K113" s="268"/>
    </row>
    <row r="114" spans="2:11" ht="15" customHeight="1" x14ac:dyDescent="0.3">
      <c r="B114" s="277"/>
      <c r="C114" s="257" t="s">
        <v>43</v>
      </c>
      <c r="D114" s="257"/>
      <c r="E114" s="257"/>
      <c r="F114" s="276" t="s">
        <v>1072</v>
      </c>
      <c r="G114" s="257"/>
      <c r="H114" s="257" t="s">
        <v>1116</v>
      </c>
      <c r="I114" s="257" t="s">
        <v>1106</v>
      </c>
      <c r="J114" s="257"/>
      <c r="K114" s="268"/>
    </row>
    <row r="115" spans="2:11" ht="15" customHeight="1" x14ac:dyDescent="0.3">
      <c r="B115" s="277"/>
      <c r="C115" s="257" t="s">
        <v>52</v>
      </c>
      <c r="D115" s="257"/>
      <c r="E115" s="257"/>
      <c r="F115" s="276" t="s">
        <v>1072</v>
      </c>
      <c r="G115" s="257"/>
      <c r="H115" s="257" t="s">
        <v>1117</v>
      </c>
      <c r="I115" s="257" t="s">
        <v>1118</v>
      </c>
      <c r="J115" s="257"/>
      <c r="K115" s="268"/>
    </row>
    <row r="116" spans="2:11" ht="15" customHeight="1" x14ac:dyDescent="0.3">
      <c r="B116" s="280"/>
      <c r="C116" s="286"/>
      <c r="D116" s="286"/>
      <c r="E116" s="286"/>
      <c r="F116" s="286"/>
      <c r="G116" s="286"/>
      <c r="H116" s="286"/>
      <c r="I116" s="286"/>
      <c r="J116" s="286"/>
      <c r="K116" s="282"/>
    </row>
    <row r="117" spans="2:11" ht="18.75" customHeight="1" x14ac:dyDescent="0.3">
      <c r="B117" s="287"/>
      <c r="C117" s="254"/>
      <c r="D117" s="254"/>
      <c r="E117" s="254"/>
      <c r="F117" s="288"/>
      <c r="G117" s="254"/>
      <c r="H117" s="254"/>
      <c r="I117" s="254"/>
      <c r="J117" s="254"/>
      <c r="K117" s="287"/>
    </row>
    <row r="118" spans="2:11" ht="18.75" customHeight="1" x14ac:dyDescent="0.3">
      <c r="B118" s="263"/>
      <c r="C118" s="263"/>
      <c r="D118" s="263"/>
      <c r="E118" s="263"/>
      <c r="F118" s="263"/>
      <c r="G118" s="263"/>
      <c r="H118" s="263"/>
      <c r="I118" s="263"/>
      <c r="J118" s="263"/>
      <c r="K118" s="263"/>
    </row>
    <row r="119" spans="2:11" ht="7.5" customHeight="1" x14ac:dyDescent="0.3">
      <c r="B119" s="289"/>
      <c r="C119" s="290"/>
      <c r="D119" s="290"/>
      <c r="E119" s="290"/>
      <c r="F119" s="290"/>
      <c r="G119" s="290"/>
      <c r="H119" s="290"/>
      <c r="I119" s="290"/>
      <c r="J119" s="290"/>
      <c r="K119" s="291"/>
    </row>
    <row r="120" spans="2:11" ht="45" customHeight="1" x14ac:dyDescent="0.3">
      <c r="B120" s="292"/>
      <c r="C120" s="363" t="s">
        <v>1119</v>
      </c>
      <c r="D120" s="363"/>
      <c r="E120" s="363"/>
      <c r="F120" s="363"/>
      <c r="G120" s="363"/>
      <c r="H120" s="363"/>
      <c r="I120" s="363"/>
      <c r="J120" s="363"/>
      <c r="K120" s="293"/>
    </row>
    <row r="121" spans="2:11" ht="17.25" customHeight="1" x14ac:dyDescent="0.3">
      <c r="B121" s="294"/>
      <c r="C121" s="269" t="s">
        <v>1066</v>
      </c>
      <c r="D121" s="269"/>
      <c r="E121" s="269"/>
      <c r="F121" s="269" t="s">
        <v>1067</v>
      </c>
      <c r="G121" s="270"/>
      <c r="H121" s="269" t="s">
        <v>112</v>
      </c>
      <c r="I121" s="269" t="s">
        <v>52</v>
      </c>
      <c r="J121" s="269" t="s">
        <v>1068</v>
      </c>
      <c r="K121" s="295"/>
    </row>
    <row r="122" spans="2:11" ht="17.25" customHeight="1" x14ac:dyDescent="0.3">
      <c r="B122" s="294"/>
      <c r="C122" s="271" t="s">
        <v>1069</v>
      </c>
      <c r="D122" s="271"/>
      <c r="E122" s="271"/>
      <c r="F122" s="272" t="s">
        <v>1070</v>
      </c>
      <c r="G122" s="273"/>
      <c r="H122" s="271"/>
      <c r="I122" s="271"/>
      <c r="J122" s="271" t="s">
        <v>1071</v>
      </c>
      <c r="K122" s="295"/>
    </row>
    <row r="123" spans="2:11" ht="5.25" customHeight="1" x14ac:dyDescent="0.3">
      <c r="B123" s="296"/>
      <c r="C123" s="274"/>
      <c r="D123" s="274"/>
      <c r="E123" s="274"/>
      <c r="F123" s="274"/>
      <c r="G123" s="257"/>
      <c r="H123" s="274"/>
      <c r="I123" s="274"/>
      <c r="J123" s="274"/>
      <c r="K123" s="297"/>
    </row>
    <row r="124" spans="2:11" ht="15" customHeight="1" x14ac:dyDescent="0.3">
      <c r="B124" s="296"/>
      <c r="C124" s="257" t="s">
        <v>1075</v>
      </c>
      <c r="D124" s="274"/>
      <c r="E124" s="274"/>
      <c r="F124" s="276" t="s">
        <v>1072</v>
      </c>
      <c r="G124" s="257"/>
      <c r="H124" s="257" t="s">
        <v>1111</v>
      </c>
      <c r="I124" s="257" t="s">
        <v>1074</v>
      </c>
      <c r="J124" s="257">
        <v>120</v>
      </c>
      <c r="K124" s="298"/>
    </row>
    <row r="125" spans="2:11" ht="15" customHeight="1" x14ac:dyDescent="0.3">
      <c r="B125" s="296"/>
      <c r="C125" s="257" t="s">
        <v>1120</v>
      </c>
      <c r="D125" s="257"/>
      <c r="E125" s="257"/>
      <c r="F125" s="276" t="s">
        <v>1072</v>
      </c>
      <c r="G125" s="257"/>
      <c r="H125" s="257" t="s">
        <v>1121</v>
      </c>
      <c r="I125" s="257" t="s">
        <v>1074</v>
      </c>
      <c r="J125" s="257" t="s">
        <v>1122</v>
      </c>
      <c r="K125" s="298"/>
    </row>
    <row r="126" spans="2:11" ht="15" customHeight="1" x14ac:dyDescent="0.3">
      <c r="B126" s="296"/>
      <c r="C126" s="257" t="s">
        <v>1021</v>
      </c>
      <c r="D126" s="257"/>
      <c r="E126" s="257"/>
      <c r="F126" s="276" t="s">
        <v>1072</v>
      </c>
      <c r="G126" s="257"/>
      <c r="H126" s="257" t="s">
        <v>1123</v>
      </c>
      <c r="I126" s="257" t="s">
        <v>1074</v>
      </c>
      <c r="J126" s="257" t="s">
        <v>1122</v>
      </c>
      <c r="K126" s="298"/>
    </row>
    <row r="127" spans="2:11" ht="15" customHeight="1" x14ac:dyDescent="0.3">
      <c r="B127" s="296"/>
      <c r="C127" s="257" t="s">
        <v>1083</v>
      </c>
      <c r="D127" s="257"/>
      <c r="E127" s="257"/>
      <c r="F127" s="276" t="s">
        <v>1078</v>
      </c>
      <c r="G127" s="257"/>
      <c r="H127" s="257" t="s">
        <v>1084</v>
      </c>
      <c r="I127" s="257" t="s">
        <v>1074</v>
      </c>
      <c r="J127" s="257">
        <v>15</v>
      </c>
      <c r="K127" s="298"/>
    </row>
    <row r="128" spans="2:11" ht="15" customHeight="1" x14ac:dyDescent="0.3">
      <c r="B128" s="296"/>
      <c r="C128" s="278" t="s">
        <v>1085</v>
      </c>
      <c r="D128" s="278"/>
      <c r="E128" s="278"/>
      <c r="F128" s="279" t="s">
        <v>1078</v>
      </c>
      <c r="G128" s="278"/>
      <c r="H128" s="278" t="s">
        <v>1086</v>
      </c>
      <c r="I128" s="278" t="s">
        <v>1074</v>
      </c>
      <c r="J128" s="278">
        <v>15</v>
      </c>
      <c r="K128" s="298"/>
    </row>
    <row r="129" spans="2:11" ht="15" customHeight="1" x14ac:dyDescent="0.3">
      <c r="B129" s="296"/>
      <c r="C129" s="278" t="s">
        <v>1087</v>
      </c>
      <c r="D129" s="278"/>
      <c r="E129" s="278"/>
      <c r="F129" s="279" t="s">
        <v>1078</v>
      </c>
      <c r="G129" s="278"/>
      <c r="H129" s="278" t="s">
        <v>1088</v>
      </c>
      <c r="I129" s="278" t="s">
        <v>1074</v>
      </c>
      <c r="J129" s="278">
        <v>20</v>
      </c>
      <c r="K129" s="298"/>
    </row>
    <row r="130" spans="2:11" ht="15" customHeight="1" x14ac:dyDescent="0.3">
      <c r="B130" s="296"/>
      <c r="C130" s="278" t="s">
        <v>1089</v>
      </c>
      <c r="D130" s="278"/>
      <c r="E130" s="278"/>
      <c r="F130" s="279" t="s">
        <v>1078</v>
      </c>
      <c r="G130" s="278"/>
      <c r="H130" s="278" t="s">
        <v>1090</v>
      </c>
      <c r="I130" s="278" t="s">
        <v>1074</v>
      </c>
      <c r="J130" s="278">
        <v>20</v>
      </c>
      <c r="K130" s="298"/>
    </row>
    <row r="131" spans="2:11" ht="15" customHeight="1" x14ac:dyDescent="0.3">
      <c r="B131" s="296"/>
      <c r="C131" s="257" t="s">
        <v>1077</v>
      </c>
      <c r="D131" s="257"/>
      <c r="E131" s="257"/>
      <c r="F131" s="276" t="s">
        <v>1078</v>
      </c>
      <c r="G131" s="257"/>
      <c r="H131" s="257" t="s">
        <v>1111</v>
      </c>
      <c r="I131" s="257" t="s">
        <v>1074</v>
      </c>
      <c r="J131" s="257">
        <v>50</v>
      </c>
      <c r="K131" s="298"/>
    </row>
    <row r="132" spans="2:11" ht="15" customHeight="1" x14ac:dyDescent="0.3">
      <c r="B132" s="296"/>
      <c r="C132" s="257" t="s">
        <v>1091</v>
      </c>
      <c r="D132" s="257"/>
      <c r="E132" s="257"/>
      <c r="F132" s="276" t="s">
        <v>1078</v>
      </c>
      <c r="G132" s="257"/>
      <c r="H132" s="257" t="s">
        <v>1111</v>
      </c>
      <c r="I132" s="257" t="s">
        <v>1074</v>
      </c>
      <c r="J132" s="257">
        <v>50</v>
      </c>
      <c r="K132" s="298"/>
    </row>
    <row r="133" spans="2:11" ht="15" customHeight="1" x14ac:dyDescent="0.3">
      <c r="B133" s="296"/>
      <c r="C133" s="257" t="s">
        <v>1097</v>
      </c>
      <c r="D133" s="257"/>
      <c r="E133" s="257"/>
      <c r="F133" s="276" t="s">
        <v>1078</v>
      </c>
      <c r="G133" s="257"/>
      <c r="H133" s="257" t="s">
        <v>1111</v>
      </c>
      <c r="I133" s="257" t="s">
        <v>1074</v>
      </c>
      <c r="J133" s="257">
        <v>50</v>
      </c>
      <c r="K133" s="298"/>
    </row>
    <row r="134" spans="2:11" ht="15" customHeight="1" x14ac:dyDescent="0.3">
      <c r="B134" s="296"/>
      <c r="C134" s="257" t="s">
        <v>1099</v>
      </c>
      <c r="D134" s="257"/>
      <c r="E134" s="257"/>
      <c r="F134" s="276" t="s">
        <v>1078</v>
      </c>
      <c r="G134" s="257"/>
      <c r="H134" s="257" t="s">
        <v>1111</v>
      </c>
      <c r="I134" s="257" t="s">
        <v>1074</v>
      </c>
      <c r="J134" s="257">
        <v>50</v>
      </c>
      <c r="K134" s="298"/>
    </row>
    <row r="135" spans="2:11" ht="15" customHeight="1" x14ac:dyDescent="0.3">
      <c r="B135" s="296"/>
      <c r="C135" s="257" t="s">
        <v>117</v>
      </c>
      <c r="D135" s="257"/>
      <c r="E135" s="257"/>
      <c r="F135" s="276" t="s">
        <v>1078</v>
      </c>
      <c r="G135" s="257"/>
      <c r="H135" s="257" t="s">
        <v>1124</v>
      </c>
      <c r="I135" s="257" t="s">
        <v>1074</v>
      </c>
      <c r="J135" s="257">
        <v>255</v>
      </c>
      <c r="K135" s="298"/>
    </row>
    <row r="136" spans="2:11" ht="15" customHeight="1" x14ac:dyDescent="0.3">
      <c r="B136" s="296"/>
      <c r="C136" s="257" t="s">
        <v>1101</v>
      </c>
      <c r="D136" s="257"/>
      <c r="E136" s="257"/>
      <c r="F136" s="276" t="s">
        <v>1072</v>
      </c>
      <c r="G136" s="257"/>
      <c r="H136" s="257" t="s">
        <v>1125</v>
      </c>
      <c r="I136" s="257" t="s">
        <v>1103</v>
      </c>
      <c r="J136" s="257"/>
      <c r="K136" s="298"/>
    </row>
    <row r="137" spans="2:11" ht="15" customHeight="1" x14ac:dyDescent="0.3">
      <c r="B137" s="296"/>
      <c r="C137" s="257" t="s">
        <v>1104</v>
      </c>
      <c r="D137" s="257"/>
      <c r="E137" s="257"/>
      <c r="F137" s="276" t="s">
        <v>1072</v>
      </c>
      <c r="G137" s="257"/>
      <c r="H137" s="257" t="s">
        <v>1126</v>
      </c>
      <c r="I137" s="257" t="s">
        <v>1106</v>
      </c>
      <c r="J137" s="257"/>
      <c r="K137" s="298"/>
    </row>
    <row r="138" spans="2:11" ht="15" customHeight="1" x14ac:dyDescent="0.3">
      <c r="B138" s="296"/>
      <c r="C138" s="257" t="s">
        <v>1107</v>
      </c>
      <c r="D138" s="257"/>
      <c r="E138" s="257"/>
      <c r="F138" s="276" t="s">
        <v>1072</v>
      </c>
      <c r="G138" s="257"/>
      <c r="H138" s="257" t="s">
        <v>1107</v>
      </c>
      <c r="I138" s="257" t="s">
        <v>1106</v>
      </c>
      <c r="J138" s="257"/>
      <c r="K138" s="298"/>
    </row>
    <row r="139" spans="2:11" ht="15" customHeight="1" x14ac:dyDescent="0.3">
      <c r="B139" s="296"/>
      <c r="C139" s="257" t="s">
        <v>33</v>
      </c>
      <c r="D139" s="257"/>
      <c r="E139" s="257"/>
      <c r="F139" s="276" t="s">
        <v>1072</v>
      </c>
      <c r="G139" s="257"/>
      <c r="H139" s="257" t="s">
        <v>1127</v>
      </c>
      <c r="I139" s="257" t="s">
        <v>1106</v>
      </c>
      <c r="J139" s="257"/>
      <c r="K139" s="298"/>
    </row>
    <row r="140" spans="2:11" ht="15" customHeight="1" x14ac:dyDescent="0.3">
      <c r="B140" s="296"/>
      <c r="C140" s="257" t="s">
        <v>1128</v>
      </c>
      <c r="D140" s="257"/>
      <c r="E140" s="257"/>
      <c r="F140" s="276" t="s">
        <v>1072</v>
      </c>
      <c r="G140" s="257"/>
      <c r="H140" s="257" t="s">
        <v>1129</v>
      </c>
      <c r="I140" s="257" t="s">
        <v>1106</v>
      </c>
      <c r="J140" s="257"/>
      <c r="K140" s="298"/>
    </row>
    <row r="141" spans="2:11" ht="15" customHeight="1" x14ac:dyDescent="0.3">
      <c r="B141" s="299"/>
      <c r="C141" s="300"/>
      <c r="D141" s="300"/>
      <c r="E141" s="300"/>
      <c r="F141" s="300"/>
      <c r="G141" s="300"/>
      <c r="H141" s="300"/>
      <c r="I141" s="300"/>
      <c r="J141" s="300"/>
      <c r="K141" s="301"/>
    </row>
    <row r="142" spans="2:11" ht="18.75" customHeight="1" x14ac:dyDescent="0.3">
      <c r="B142" s="254"/>
      <c r="C142" s="254"/>
      <c r="D142" s="254"/>
      <c r="E142" s="254"/>
      <c r="F142" s="288"/>
      <c r="G142" s="254"/>
      <c r="H142" s="254"/>
      <c r="I142" s="254"/>
      <c r="J142" s="254"/>
      <c r="K142" s="254"/>
    </row>
    <row r="143" spans="2:11" ht="18.75" customHeight="1" x14ac:dyDescent="0.3">
      <c r="B143" s="263"/>
      <c r="C143" s="263"/>
      <c r="D143" s="263"/>
      <c r="E143" s="263"/>
      <c r="F143" s="263"/>
      <c r="G143" s="263"/>
      <c r="H143" s="263"/>
      <c r="I143" s="263"/>
      <c r="J143" s="263"/>
      <c r="K143" s="263"/>
    </row>
    <row r="144" spans="2:11" ht="7.5" customHeight="1" x14ac:dyDescent="0.3">
      <c r="B144" s="264"/>
      <c r="C144" s="265"/>
      <c r="D144" s="265"/>
      <c r="E144" s="265"/>
      <c r="F144" s="265"/>
      <c r="G144" s="265"/>
      <c r="H144" s="265"/>
      <c r="I144" s="265"/>
      <c r="J144" s="265"/>
      <c r="K144" s="266"/>
    </row>
    <row r="145" spans="2:11" ht="45" customHeight="1" x14ac:dyDescent="0.3">
      <c r="B145" s="267"/>
      <c r="C145" s="365" t="s">
        <v>1130</v>
      </c>
      <c r="D145" s="365"/>
      <c r="E145" s="365"/>
      <c r="F145" s="365"/>
      <c r="G145" s="365"/>
      <c r="H145" s="365"/>
      <c r="I145" s="365"/>
      <c r="J145" s="365"/>
      <c r="K145" s="268"/>
    </row>
    <row r="146" spans="2:11" ht="17.25" customHeight="1" x14ac:dyDescent="0.3">
      <c r="B146" s="267"/>
      <c r="C146" s="269" t="s">
        <v>1066</v>
      </c>
      <c r="D146" s="269"/>
      <c r="E146" s="269"/>
      <c r="F146" s="269" t="s">
        <v>1067</v>
      </c>
      <c r="G146" s="270"/>
      <c r="H146" s="269" t="s">
        <v>112</v>
      </c>
      <c r="I146" s="269" t="s">
        <v>52</v>
      </c>
      <c r="J146" s="269" t="s">
        <v>1068</v>
      </c>
      <c r="K146" s="268"/>
    </row>
    <row r="147" spans="2:11" ht="17.25" customHeight="1" x14ac:dyDescent="0.3">
      <c r="B147" s="267"/>
      <c r="C147" s="271" t="s">
        <v>1069</v>
      </c>
      <c r="D147" s="271"/>
      <c r="E147" s="271"/>
      <c r="F147" s="272" t="s">
        <v>1070</v>
      </c>
      <c r="G147" s="273"/>
      <c r="H147" s="271"/>
      <c r="I147" s="271"/>
      <c r="J147" s="271" t="s">
        <v>1071</v>
      </c>
      <c r="K147" s="268"/>
    </row>
    <row r="148" spans="2:11" ht="5.25" customHeight="1" x14ac:dyDescent="0.3">
      <c r="B148" s="277"/>
      <c r="C148" s="274"/>
      <c r="D148" s="274"/>
      <c r="E148" s="274"/>
      <c r="F148" s="274"/>
      <c r="G148" s="275"/>
      <c r="H148" s="274"/>
      <c r="I148" s="274"/>
      <c r="J148" s="274"/>
      <c r="K148" s="298"/>
    </row>
    <row r="149" spans="2:11" ht="15" customHeight="1" x14ac:dyDescent="0.3">
      <c r="B149" s="277"/>
      <c r="C149" s="302" t="s">
        <v>1075</v>
      </c>
      <c r="D149" s="257"/>
      <c r="E149" s="257"/>
      <c r="F149" s="303" t="s">
        <v>1072</v>
      </c>
      <c r="G149" s="257"/>
      <c r="H149" s="302" t="s">
        <v>1111</v>
      </c>
      <c r="I149" s="302" t="s">
        <v>1074</v>
      </c>
      <c r="J149" s="302">
        <v>120</v>
      </c>
      <c r="K149" s="298"/>
    </row>
    <row r="150" spans="2:11" ht="15" customHeight="1" x14ac:dyDescent="0.3">
      <c r="B150" s="277"/>
      <c r="C150" s="302" t="s">
        <v>1120</v>
      </c>
      <c r="D150" s="257"/>
      <c r="E150" s="257"/>
      <c r="F150" s="303" t="s">
        <v>1072</v>
      </c>
      <c r="G150" s="257"/>
      <c r="H150" s="302" t="s">
        <v>1131</v>
      </c>
      <c r="I150" s="302" t="s">
        <v>1074</v>
      </c>
      <c r="J150" s="302" t="s">
        <v>1122</v>
      </c>
      <c r="K150" s="298"/>
    </row>
    <row r="151" spans="2:11" ht="15" customHeight="1" x14ac:dyDescent="0.3">
      <c r="B151" s="277"/>
      <c r="C151" s="302" t="s">
        <v>1021</v>
      </c>
      <c r="D151" s="257"/>
      <c r="E151" s="257"/>
      <c r="F151" s="303" t="s">
        <v>1072</v>
      </c>
      <c r="G151" s="257"/>
      <c r="H151" s="302" t="s">
        <v>1132</v>
      </c>
      <c r="I151" s="302" t="s">
        <v>1074</v>
      </c>
      <c r="J151" s="302" t="s">
        <v>1122</v>
      </c>
      <c r="K151" s="298"/>
    </row>
    <row r="152" spans="2:11" ht="15" customHeight="1" x14ac:dyDescent="0.3">
      <c r="B152" s="277"/>
      <c r="C152" s="302" t="s">
        <v>1077</v>
      </c>
      <c r="D152" s="257"/>
      <c r="E152" s="257"/>
      <c r="F152" s="303" t="s">
        <v>1078</v>
      </c>
      <c r="G152" s="257"/>
      <c r="H152" s="302" t="s">
        <v>1111</v>
      </c>
      <c r="I152" s="302" t="s">
        <v>1074</v>
      </c>
      <c r="J152" s="302">
        <v>50</v>
      </c>
      <c r="K152" s="298"/>
    </row>
    <row r="153" spans="2:11" ht="15" customHeight="1" x14ac:dyDescent="0.3">
      <c r="B153" s="277"/>
      <c r="C153" s="302" t="s">
        <v>1080</v>
      </c>
      <c r="D153" s="257"/>
      <c r="E153" s="257"/>
      <c r="F153" s="303" t="s">
        <v>1072</v>
      </c>
      <c r="G153" s="257"/>
      <c r="H153" s="302" t="s">
        <v>1111</v>
      </c>
      <c r="I153" s="302" t="s">
        <v>1082</v>
      </c>
      <c r="J153" s="302"/>
      <c r="K153" s="298"/>
    </row>
    <row r="154" spans="2:11" ht="15" customHeight="1" x14ac:dyDescent="0.3">
      <c r="B154" s="277"/>
      <c r="C154" s="302" t="s">
        <v>1091</v>
      </c>
      <c r="D154" s="257"/>
      <c r="E154" s="257"/>
      <c r="F154" s="303" t="s">
        <v>1078</v>
      </c>
      <c r="G154" s="257"/>
      <c r="H154" s="302" t="s">
        <v>1111</v>
      </c>
      <c r="I154" s="302" t="s">
        <v>1074</v>
      </c>
      <c r="J154" s="302">
        <v>50</v>
      </c>
      <c r="K154" s="298"/>
    </row>
    <row r="155" spans="2:11" ht="15" customHeight="1" x14ac:dyDescent="0.3">
      <c r="B155" s="277"/>
      <c r="C155" s="302" t="s">
        <v>1099</v>
      </c>
      <c r="D155" s="257"/>
      <c r="E155" s="257"/>
      <c r="F155" s="303" t="s">
        <v>1078</v>
      </c>
      <c r="G155" s="257"/>
      <c r="H155" s="302" t="s">
        <v>1111</v>
      </c>
      <c r="I155" s="302" t="s">
        <v>1074</v>
      </c>
      <c r="J155" s="302">
        <v>50</v>
      </c>
      <c r="K155" s="298"/>
    </row>
    <row r="156" spans="2:11" ht="15" customHeight="1" x14ac:dyDescent="0.3">
      <c r="B156" s="277"/>
      <c r="C156" s="302" t="s">
        <v>1097</v>
      </c>
      <c r="D156" s="257"/>
      <c r="E156" s="257"/>
      <c r="F156" s="303" t="s">
        <v>1078</v>
      </c>
      <c r="G156" s="257"/>
      <c r="H156" s="302" t="s">
        <v>1111</v>
      </c>
      <c r="I156" s="302" t="s">
        <v>1074</v>
      </c>
      <c r="J156" s="302">
        <v>50</v>
      </c>
      <c r="K156" s="298"/>
    </row>
    <row r="157" spans="2:11" ht="15" customHeight="1" x14ac:dyDescent="0.3">
      <c r="B157" s="277"/>
      <c r="C157" s="302" t="s">
        <v>77</v>
      </c>
      <c r="D157" s="257"/>
      <c r="E157" s="257"/>
      <c r="F157" s="303" t="s">
        <v>1072</v>
      </c>
      <c r="G157" s="257"/>
      <c r="H157" s="302" t="s">
        <v>1133</v>
      </c>
      <c r="I157" s="302" t="s">
        <v>1074</v>
      </c>
      <c r="J157" s="302" t="s">
        <v>1134</v>
      </c>
      <c r="K157" s="298"/>
    </row>
    <row r="158" spans="2:11" ht="15" customHeight="1" x14ac:dyDescent="0.3">
      <c r="B158" s="277"/>
      <c r="C158" s="302" t="s">
        <v>1135</v>
      </c>
      <c r="D158" s="257"/>
      <c r="E158" s="257"/>
      <c r="F158" s="303" t="s">
        <v>1072</v>
      </c>
      <c r="G158" s="257"/>
      <c r="H158" s="302" t="s">
        <v>1136</v>
      </c>
      <c r="I158" s="302" t="s">
        <v>1106</v>
      </c>
      <c r="J158" s="302"/>
      <c r="K158" s="298"/>
    </row>
    <row r="159" spans="2:11" ht="15" customHeight="1" x14ac:dyDescent="0.3">
      <c r="B159" s="304"/>
      <c r="C159" s="286"/>
      <c r="D159" s="286"/>
      <c r="E159" s="286"/>
      <c r="F159" s="286"/>
      <c r="G159" s="286"/>
      <c r="H159" s="286"/>
      <c r="I159" s="286"/>
      <c r="J159" s="286"/>
      <c r="K159" s="305"/>
    </row>
    <row r="160" spans="2:11" ht="18.75" customHeight="1" x14ac:dyDescent="0.3">
      <c r="B160" s="254"/>
      <c r="C160" s="257"/>
      <c r="D160" s="257"/>
      <c r="E160" s="257"/>
      <c r="F160" s="276"/>
      <c r="G160" s="257"/>
      <c r="H160" s="257"/>
      <c r="I160" s="257"/>
      <c r="J160" s="257"/>
      <c r="K160" s="254"/>
    </row>
    <row r="161" spans="2:11" ht="18.75" customHeight="1" x14ac:dyDescent="0.3">
      <c r="B161" s="263"/>
      <c r="C161" s="263"/>
      <c r="D161" s="263"/>
      <c r="E161" s="263"/>
      <c r="F161" s="263"/>
      <c r="G161" s="263"/>
      <c r="H161" s="263"/>
      <c r="I161" s="263"/>
      <c r="J161" s="263"/>
      <c r="K161" s="263"/>
    </row>
    <row r="162" spans="2:11" ht="7.5" customHeight="1" x14ac:dyDescent="0.3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 x14ac:dyDescent="0.3">
      <c r="B163" s="247"/>
      <c r="C163" s="363" t="s">
        <v>1137</v>
      </c>
      <c r="D163" s="363"/>
      <c r="E163" s="363"/>
      <c r="F163" s="363"/>
      <c r="G163" s="363"/>
      <c r="H163" s="363"/>
      <c r="I163" s="363"/>
      <c r="J163" s="363"/>
      <c r="K163" s="248"/>
    </row>
    <row r="164" spans="2:11" ht="17.25" customHeight="1" x14ac:dyDescent="0.3">
      <c r="B164" s="247"/>
      <c r="C164" s="269" t="s">
        <v>1066</v>
      </c>
      <c r="D164" s="269"/>
      <c r="E164" s="269"/>
      <c r="F164" s="269" t="s">
        <v>1067</v>
      </c>
      <c r="G164" s="306"/>
      <c r="H164" s="307" t="s">
        <v>112</v>
      </c>
      <c r="I164" s="307" t="s">
        <v>52</v>
      </c>
      <c r="J164" s="269" t="s">
        <v>1068</v>
      </c>
      <c r="K164" s="248"/>
    </row>
    <row r="165" spans="2:11" ht="17.25" customHeight="1" x14ac:dyDescent="0.3">
      <c r="B165" s="250"/>
      <c r="C165" s="271" t="s">
        <v>1069</v>
      </c>
      <c r="D165" s="271"/>
      <c r="E165" s="271"/>
      <c r="F165" s="272" t="s">
        <v>1070</v>
      </c>
      <c r="G165" s="308"/>
      <c r="H165" s="309"/>
      <c r="I165" s="309"/>
      <c r="J165" s="271" t="s">
        <v>1071</v>
      </c>
      <c r="K165" s="251"/>
    </row>
    <row r="166" spans="2:11" ht="5.25" customHeight="1" x14ac:dyDescent="0.3">
      <c r="B166" s="277"/>
      <c r="C166" s="274"/>
      <c r="D166" s="274"/>
      <c r="E166" s="274"/>
      <c r="F166" s="274"/>
      <c r="G166" s="275"/>
      <c r="H166" s="274"/>
      <c r="I166" s="274"/>
      <c r="J166" s="274"/>
      <c r="K166" s="298"/>
    </row>
    <row r="167" spans="2:11" ht="15" customHeight="1" x14ac:dyDescent="0.3">
      <c r="B167" s="277"/>
      <c r="C167" s="257" t="s">
        <v>1075</v>
      </c>
      <c r="D167" s="257"/>
      <c r="E167" s="257"/>
      <c r="F167" s="276" t="s">
        <v>1072</v>
      </c>
      <c r="G167" s="257"/>
      <c r="H167" s="257" t="s">
        <v>1111</v>
      </c>
      <c r="I167" s="257" t="s">
        <v>1074</v>
      </c>
      <c r="J167" s="257">
        <v>120</v>
      </c>
      <c r="K167" s="298"/>
    </row>
    <row r="168" spans="2:11" ht="15" customHeight="1" x14ac:dyDescent="0.3">
      <c r="B168" s="277"/>
      <c r="C168" s="257" t="s">
        <v>1120</v>
      </c>
      <c r="D168" s="257"/>
      <c r="E168" s="257"/>
      <c r="F168" s="276" t="s">
        <v>1072</v>
      </c>
      <c r="G168" s="257"/>
      <c r="H168" s="257" t="s">
        <v>1121</v>
      </c>
      <c r="I168" s="257" t="s">
        <v>1074</v>
      </c>
      <c r="J168" s="257" t="s">
        <v>1122</v>
      </c>
      <c r="K168" s="298"/>
    </row>
    <row r="169" spans="2:11" ht="15" customHeight="1" x14ac:dyDescent="0.3">
      <c r="B169" s="277"/>
      <c r="C169" s="257" t="s">
        <v>1021</v>
      </c>
      <c r="D169" s="257"/>
      <c r="E169" s="257"/>
      <c r="F169" s="276" t="s">
        <v>1072</v>
      </c>
      <c r="G169" s="257"/>
      <c r="H169" s="257" t="s">
        <v>1138</v>
      </c>
      <c r="I169" s="257" t="s">
        <v>1074</v>
      </c>
      <c r="J169" s="257" t="s">
        <v>1122</v>
      </c>
      <c r="K169" s="298"/>
    </row>
    <row r="170" spans="2:11" ht="15" customHeight="1" x14ac:dyDescent="0.3">
      <c r="B170" s="277"/>
      <c r="C170" s="257" t="s">
        <v>1077</v>
      </c>
      <c r="D170" s="257"/>
      <c r="E170" s="257"/>
      <c r="F170" s="276" t="s">
        <v>1078</v>
      </c>
      <c r="G170" s="257"/>
      <c r="H170" s="257" t="s">
        <v>1138</v>
      </c>
      <c r="I170" s="257" t="s">
        <v>1074</v>
      </c>
      <c r="J170" s="257">
        <v>50</v>
      </c>
      <c r="K170" s="298"/>
    </row>
    <row r="171" spans="2:11" ht="15" customHeight="1" x14ac:dyDescent="0.3">
      <c r="B171" s="277"/>
      <c r="C171" s="257" t="s">
        <v>1080</v>
      </c>
      <c r="D171" s="257"/>
      <c r="E171" s="257"/>
      <c r="F171" s="276" t="s">
        <v>1072</v>
      </c>
      <c r="G171" s="257"/>
      <c r="H171" s="257" t="s">
        <v>1138</v>
      </c>
      <c r="I171" s="257" t="s">
        <v>1082</v>
      </c>
      <c r="J171" s="257"/>
      <c r="K171" s="298"/>
    </row>
    <row r="172" spans="2:11" ht="15" customHeight="1" x14ac:dyDescent="0.3">
      <c r="B172" s="277"/>
      <c r="C172" s="257" t="s">
        <v>1091</v>
      </c>
      <c r="D172" s="257"/>
      <c r="E172" s="257"/>
      <c r="F172" s="276" t="s">
        <v>1078</v>
      </c>
      <c r="G172" s="257"/>
      <c r="H172" s="257" t="s">
        <v>1138</v>
      </c>
      <c r="I172" s="257" t="s">
        <v>1074</v>
      </c>
      <c r="J172" s="257">
        <v>50</v>
      </c>
      <c r="K172" s="298"/>
    </row>
    <row r="173" spans="2:11" ht="15" customHeight="1" x14ac:dyDescent="0.3">
      <c r="B173" s="277"/>
      <c r="C173" s="257" t="s">
        <v>1099</v>
      </c>
      <c r="D173" s="257"/>
      <c r="E173" s="257"/>
      <c r="F173" s="276" t="s">
        <v>1078</v>
      </c>
      <c r="G173" s="257"/>
      <c r="H173" s="257" t="s">
        <v>1138</v>
      </c>
      <c r="I173" s="257" t="s">
        <v>1074</v>
      </c>
      <c r="J173" s="257">
        <v>50</v>
      </c>
      <c r="K173" s="298"/>
    </row>
    <row r="174" spans="2:11" ht="15" customHeight="1" x14ac:dyDescent="0.3">
      <c r="B174" s="277"/>
      <c r="C174" s="257" t="s">
        <v>1097</v>
      </c>
      <c r="D174" s="257"/>
      <c r="E174" s="257"/>
      <c r="F174" s="276" t="s">
        <v>1078</v>
      </c>
      <c r="G174" s="257"/>
      <c r="H174" s="257" t="s">
        <v>1138</v>
      </c>
      <c r="I174" s="257" t="s">
        <v>1074</v>
      </c>
      <c r="J174" s="257">
        <v>50</v>
      </c>
      <c r="K174" s="298"/>
    </row>
    <row r="175" spans="2:11" ht="15" customHeight="1" x14ac:dyDescent="0.3">
      <c r="B175" s="277"/>
      <c r="C175" s="257" t="s">
        <v>111</v>
      </c>
      <c r="D175" s="257"/>
      <c r="E175" s="257"/>
      <c r="F175" s="276" t="s">
        <v>1072</v>
      </c>
      <c r="G175" s="257"/>
      <c r="H175" s="257" t="s">
        <v>1139</v>
      </c>
      <c r="I175" s="257" t="s">
        <v>1140</v>
      </c>
      <c r="J175" s="257"/>
      <c r="K175" s="298"/>
    </row>
    <row r="176" spans="2:11" ht="15" customHeight="1" x14ac:dyDescent="0.3">
      <c r="B176" s="277"/>
      <c r="C176" s="257" t="s">
        <v>52</v>
      </c>
      <c r="D176" s="257"/>
      <c r="E176" s="257"/>
      <c r="F176" s="276" t="s">
        <v>1072</v>
      </c>
      <c r="G176" s="257"/>
      <c r="H176" s="257" t="s">
        <v>1141</v>
      </c>
      <c r="I176" s="257" t="s">
        <v>1142</v>
      </c>
      <c r="J176" s="257">
        <v>1</v>
      </c>
      <c r="K176" s="298"/>
    </row>
    <row r="177" spans="2:11" ht="15" customHeight="1" x14ac:dyDescent="0.3">
      <c r="B177" s="277"/>
      <c r="C177" s="257" t="s">
        <v>48</v>
      </c>
      <c r="D177" s="257"/>
      <c r="E177" s="257"/>
      <c r="F177" s="276" t="s">
        <v>1072</v>
      </c>
      <c r="G177" s="257"/>
      <c r="H177" s="257" t="s">
        <v>1143</v>
      </c>
      <c r="I177" s="257" t="s">
        <v>1074</v>
      </c>
      <c r="J177" s="257">
        <v>20</v>
      </c>
      <c r="K177" s="298"/>
    </row>
    <row r="178" spans="2:11" ht="15" customHeight="1" x14ac:dyDescent="0.3">
      <c r="B178" s="277"/>
      <c r="C178" s="257" t="s">
        <v>112</v>
      </c>
      <c r="D178" s="257"/>
      <c r="E178" s="257"/>
      <c r="F178" s="276" t="s">
        <v>1072</v>
      </c>
      <c r="G178" s="257"/>
      <c r="H178" s="257" t="s">
        <v>1144</v>
      </c>
      <c r="I178" s="257" t="s">
        <v>1074</v>
      </c>
      <c r="J178" s="257">
        <v>255</v>
      </c>
      <c r="K178" s="298"/>
    </row>
    <row r="179" spans="2:11" ht="15" customHeight="1" x14ac:dyDescent="0.3">
      <c r="B179" s="277"/>
      <c r="C179" s="257" t="s">
        <v>113</v>
      </c>
      <c r="D179" s="257"/>
      <c r="E179" s="257"/>
      <c r="F179" s="276" t="s">
        <v>1072</v>
      </c>
      <c r="G179" s="257"/>
      <c r="H179" s="257" t="s">
        <v>1037</v>
      </c>
      <c r="I179" s="257" t="s">
        <v>1074</v>
      </c>
      <c r="J179" s="257">
        <v>10</v>
      </c>
      <c r="K179" s="298"/>
    </row>
    <row r="180" spans="2:11" ht="15" customHeight="1" x14ac:dyDescent="0.3">
      <c r="B180" s="277"/>
      <c r="C180" s="257" t="s">
        <v>114</v>
      </c>
      <c r="D180" s="257"/>
      <c r="E180" s="257"/>
      <c r="F180" s="276" t="s">
        <v>1072</v>
      </c>
      <c r="G180" s="257"/>
      <c r="H180" s="257" t="s">
        <v>1145</v>
      </c>
      <c r="I180" s="257" t="s">
        <v>1106</v>
      </c>
      <c r="J180" s="257"/>
      <c r="K180" s="298"/>
    </row>
    <row r="181" spans="2:11" ht="15" customHeight="1" x14ac:dyDescent="0.3">
      <c r="B181" s="277"/>
      <c r="C181" s="257" t="s">
        <v>1146</v>
      </c>
      <c r="D181" s="257"/>
      <c r="E181" s="257"/>
      <c r="F181" s="276" t="s">
        <v>1072</v>
      </c>
      <c r="G181" s="257"/>
      <c r="H181" s="257" t="s">
        <v>1147</v>
      </c>
      <c r="I181" s="257" t="s">
        <v>1106</v>
      </c>
      <c r="J181" s="257"/>
      <c r="K181" s="298"/>
    </row>
    <row r="182" spans="2:11" ht="15" customHeight="1" x14ac:dyDescent="0.3">
      <c r="B182" s="277"/>
      <c r="C182" s="257" t="s">
        <v>1135</v>
      </c>
      <c r="D182" s="257"/>
      <c r="E182" s="257"/>
      <c r="F182" s="276" t="s">
        <v>1072</v>
      </c>
      <c r="G182" s="257"/>
      <c r="H182" s="257" t="s">
        <v>1148</v>
      </c>
      <c r="I182" s="257" t="s">
        <v>1106</v>
      </c>
      <c r="J182" s="257"/>
      <c r="K182" s="298"/>
    </row>
    <row r="183" spans="2:11" ht="15" customHeight="1" x14ac:dyDescent="0.3">
      <c r="B183" s="277"/>
      <c r="C183" s="257" t="s">
        <v>116</v>
      </c>
      <c r="D183" s="257"/>
      <c r="E183" s="257"/>
      <c r="F183" s="276" t="s">
        <v>1078</v>
      </c>
      <c r="G183" s="257"/>
      <c r="H183" s="257" t="s">
        <v>1149</v>
      </c>
      <c r="I183" s="257" t="s">
        <v>1074</v>
      </c>
      <c r="J183" s="257">
        <v>50</v>
      </c>
      <c r="K183" s="298"/>
    </row>
    <row r="184" spans="2:11" ht="15" customHeight="1" x14ac:dyDescent="0.3">
      <c r="B184" s="277"/>
      <c r="C184" s="257" t="s">
        <v>1150</v>
      </c>
      <c r="D184" s="257"/>
      <c r="E184" s="257"/>
      <c r="F184" s="276" t="s">
        <v>1078</v>
      </c>
      <c r="G184" s="257"/>
      <c r="H184" s="257" t="s">
        <v>1151</v>
      </c>
      <c r="I184" s="257" t="s">
        <v>1152</v>
      </c>
      <c r="J184" s="257"/>
      <c r="K184" s="298"/>
    </row>
    <row r="185" spans="2:11" ht="15" customHeight="1" x14ac:dyDescent="0.3">
      <c r="B185" s="277"/>
      <c r="C185" s="257" t="s">
        <v>1153</v>
      </c>
      <c r="D185" s="257"/>
      <c r="E185" s="257"/>
      <c r="F185" s="276" t="s">
        <v>1078</v>
      </c>
      <c r="G185" s="257"/>
      <c r="H185" s="257" t="s">
        <v>1154</v>
      </c>
      <c r="I185" s="257" t="s">
        <v>1152</v>
      </c>
      <c r="J185" s="257"/>
      <c r="K185" s="298"/>
    </row>
    <row r="186" spans="2:11" ht="15" customHeight="1" x14ac:dyDescent="0.3">
      <c r="B186" s="277"/>
      <c r="C186" s="257" t="s">
        <v>1155</v>
      </c>
      <c r="D186" s="257"/>
      <c r="E186" s="257"/>
      <c r="F186" s="276" t="s">
        <v>1078</v>
      </c>
      <c r="G186" s="257"/>
      <c r="H186" s="257" t="s">
        <v>1156</v>
      </c>
      <c r="I186" s="257" t="s">
        <v>1152</v>
      </c>
      <c r="J186" s="257"/>
      <c r="K186" s="298"/>
    </row>
    <row r="187" spans="2:11" ht="15" customHeight="1" x14ac:dyDescent="0.3">
      <c r="B187" s="277"/>
      <c r="C187" s="310" t="s">
        <v>1157</v>
      </c>
      <c r="D187" s="257"/>
      <c r="E187" s="257"/>
      <c r="F187" s="276" t="s">
        <v>1078</v>
      </c>
      <c r="G187" s="257"/>
      <c r="H187" s="257" t="s">
        <v>1158</v>
      </c>
      <c r="I187" s="257" t="s">
        <v>1159</v>
      </c>
      <c r="J187" s="311" t="s">
        <v>1160</v>
      </c>
      <c r="K187" s="298"/>
    </row>
    <row r="188" spans="2:11" ht="15" customHeight="1" x14ac:dyDescent="0.3">
      <c r="B188" s="277"/>
      <c r="C188" s="262" t="s">
        <v>37</v>
      </c>
      <c r="D188" s="257"/>
      <c r="E188" s="257"/>
      <c r="F188" s="276" t="s">
        <v>1072</v>
      </c>
      <c r="G188" s="257"/>
      <c r="H188" s="254" t="s">
        <v>1161</v>
      </c>
      <c r="I188" s="257" t="s">
        <v>1162</v>
      </c>
      <c r="J188" s="257"/>
      <c r="K188" s="298"/>
    </row>
    <row r="189" spans="2:11" ht="15" customHeight="1" x14ac:dyDescent="0.3">
      <c r="B189" s="277"/>
      <c r="C189" s="262" t="s">
        <v>1163</v>
      </c>
      <c r="D189" s="257"/>
      <c r="E189" s="257"/>
      <c r="F189" s="276" t="s">
        <v>1072</v>
      </c>
      <c r="G189" s="257"/>
      <c r="H189" s="257" t="s">
        <v>1164</v>
      </c>
      <c r="I189" s="257" t="s">
        <v>1106</v>
      </c>
      <c r="J189" s="257"/>
      <c r="K189" s="298"/>
    </row>
    <row r="190" spans="2:11" ht="15" customHeight="1" x14ac:dyDescent="0.3">
      <c r="B190" s="277"/>
      <c r="C190" s="262" t="s">
        <v>1165</v>
      </c>
      <c r="D190" s="257"/>
      <c r="E190" s="257"/>
      <c r="F190" s="276" t="s">
        <v>1072</v>
      </c>
      <c r="G190" s="257"/>
      <c r="H190" s="257" t="s">
        <v>1166</v>
      </c>
      <c r="I190" s="257" t="s">
        <v>1106</v>
      </c>
      <c r="J190" s="257"/>
      <c r="K190" s="298"/>
    </row>
    <row r="191" spans="2:11" ht="15" customHeight="1" x14ac:dyDescent="0.3">
      <c r="B191" s="277"/>
      <c r="C191" s="262" t="s">
        <v>1167</v>
      </c>
      <c r="D191" s="257"/>
      <c r="E191" s="257"/>
      <c r="F191" s="276" t="s">
        <v>1078</v>
      </c>
      <c r="G191" s="257"/>
      <c r="H191" s="257" t="s">
        <v>1168</v>
      </c>
      <c r="I191" s="257" t="s">
        <v>1106</v>
      </c>
      <c r="J191" s="257"/>
      <c r="K191" s="298"/>
    </row>
    <row r="192" spans="2:11" ht="15" customHeight="1" x14ac:dyDescent="0.3">
      <c r="B192" s="304"/>
      <c r="C192" s="312"/>
      <c r="D192" s="286"/>
      <c r="E192" s="286"/>
      <c r="F192" s="286"/>
      <c r="G192" s="286"/>
      <c r="H192" s="286"/>
      <c r="I192" s="286"/>
      <c r="J192" s="286"/>
      <c r="K192" s="305"/>
    </row>
    <row r="193" spans="2:11" ht="18.75" customHeight="1" x14ac:dyDescent="0.3">
      <c r="B193" s="254"/>
      <c r="C193" s="257"/>
      <c r="D193" s="257"/>
      <c r="E193" s="257"/>
      <c r="F193" s="276"/>
      <c r="G193" s="257"/>
      <c r="H193" s="257"/>
      <c r="I193" s="257"/>
      <c r="J193" s="257"/>
      <c r="K193" s="254"/>
    </row>
    <row r="194" spans="2:11" ht="18.75" customHeight="1" x14ac:dyDescent="0.3">
      <c r="B194" s="254"/>
      <c r="C194" s="257"/>
      <c r="D194" s="257"/>
      <c r="E194" s="257"/>
      <c r="F194" s="276"/>
      <c r="G194" s="257"/>
      <c r="H194" s="257"/>
      <c r="I194" s="257"/>
      <c r="J194" s="257"/>
      <c r="K194" s="254"/>
    </row>
    <row r="195" spans="2:11" ht="18.75" customHeight="1" x14ac:dyDescent="0.3">
      <c r="B195" s="263"/>
      <c r="C195" s="263"/>
      <c r="D195" s="263"/>
      <c r="E195" s="263"/>
      <c r="F195" s="263"/>
      <c r="G195" s="263"/>
      <c r="H195" s="263"/>
      <c r="I195" s="263"/>
      <c r="J195" s="263"/>
      <c r="K195" s="263"/>
    </row>
    <row r="196" spans="2:11" x14ac:dyDescent="0.3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 x14ac:dyDescent="0.3">
      <c r="B197" s="247"/>
      <c r="C197" s="363" t="s">
        <v>1169</v>
      </c>
      <c r="D197" s="363"/>
      <c r="E197" s="363"/>
      <c r="F197" s="363"/>
      <c r="G197" s="363"/>
      <c r="H197" s="363"/>
      <c r="I197" s="363"/>
      <c r="J197" s="363"/>
      <c r="K197" s="248"/>
    </row>
    <row r="198" spans="2:11" ht="25.5" customHeight="1" x14ac:dyDescent="0.3">
      <c r="B198" s="247"/>
      <c r="C198" s="313" t="s">
        <v>1170</v>
      </c>
      <c r="D198" s="313"/>
      <c r="E198" s="313"/>
      <c r="F198" s="313" t="s">
        <v>1171</v>
      </c>
      <c r="G198" s="314"/>
      <c r="H198" s="368" t="s">
        <v>1172</v>
      </c>
      <c r="I198" s="368"/>
      <c r="J198" s="368"/>
      <c r="K198" s="248"/>
    </row>
    <row r="199" spans="2:11" ht="5.25" customHeight="1" x14ac:dyDescent="0.3">
      <c r="B199" s="277"/>
      <c r="C199" s="274"/>
      <c r="D199" s="274"/>
      <c r="E199" s="274"/>
      <c r="F199" s="274"/>
      <c r="G199" s="257"/>
      <c r="H199" s="274"/>
      <c r="I199" s="274"/>
      <c r="J199" s="274"/>
      <c r="K199" s="298"/>
    </row>
    <row r="200" spans="2:11" ht="15" customHeight="1" x14ac:dyDescent="0.3">
      <c r="B200" s="277"/>
      <c r="C200" s="257" t="s">
        <v>1162</v>
      </c>
      <c r="D200" s="257"/>
      <c r="E200" s="257"/>
      <c r="F200" s="276" t="s">
        <v>38</v>
      </c>
      <c r="G200" s="257"/>
      <c r="H200" s="369" t="s">
        <v>1173</v>
      </c>
      <c r="I200" s="369"/>
      <c r="J200" s="369"/>
      <c r="K200" s="298"/>
    </row>
    <row r="201" spans="2:11" ht="15" customHeight="1" x14ac:dyDescent="0.3">
      <c r="B201" s="277"/>
      <c r="C201" s="283"/>
      <c r="D201" s="257"/>
      <c r="E201" s="257"/>
      <c r="F201" s="276" t="s">
        <v>39</v>
      </c>
      <c r="G201" s="257"/>
      <c r="H201" s="369" t="s">
        <v>1174</v>
      </c>
      <c r="I201" s="369"/>
      <c r="J201" s="369"/>
      <c r="K201" s="298"/>
    </row>
    <row r="202" spans="2:11" ht="15" customHeight="1" x14ac:dyDescent="0.3">
      <c r="B202" s="277"/>
      <c r="C202" s="283"/>
      <c r="D202" s="257"/>
      <c r="E202" s="257"/>
      <c r="F202" s="276" t="s">
        <v>42</v>
      </c>
      <c r="G202" s="257"/>
      <c r="H202" s="369" t="s">
        <v>1175</v>
      </c>
      <c r="I202" s="369"/>
      <c r="J202" s="369"/>
      <c r="K202" s="298"/>
    </row>
    <row r="203" spans="2:11" ht="15" customHeight="1" x14ac:dyDescent="0.3">
      <c r="B203" s="277"/>
      <c r="C203" s="257"/>
      <c r="D203" s="257"/>
      <c r="E203" s="257"/>
      <c r="F203" s="276" t="s">
        <v>40</v>
      </c>
      <c r="G203" s="257"/>
      <c r="H203" s="369" t="s">
        <v>1176</v>
      </c>
      <c r="I203" s="369"/>
      <c r="J203" s="369"/>
      <c r="K203" s="298"/>
    </row>
    <row r="204" spans="2:11" ht="15" customHeight="1" x14ac:dyDescent="0.3">
      <c r="B204" s="277"/>
      <c r="C204" s="257"/>
      <c r="D204" s="257"/>
      <c r="E204" s="257"/>
      <c r="F204" s="276" t="s">
        <v>41</v>
      </c>
      <c r="G204" s="257"/>
      <c r="H204" s="369" t="s">
        <v>1177</v>
      </c>
      <c r="I204" s="369"/>
      <c r="J204" s="369"/>
      <c r="K204" s="298"/>
    </row>
    <row r="205" spans="2:11" ht="15" customHeight="1" x14ac:dyDescent="0.3">
      <c r="B205" s="277"/>
      <c r="C205" s="257"/>
      <c r="D205" s="257"/>
      <c r="E205" s="257"/>
      <c r="F205" s="276"/>
      <c r="G205" s="257"/>
      <c r="H205" s="257"/>
      <c r="I205" s="257"/>
      <c r="J205" s="257"/>
      <c r="K205" s="298"/>
    </row>
    <row r="206" spans="2:11" ht="15" customHeight="1" x14ac:dyDescent="0.3">
      <c r="B206" s="277"/>
      <c r="C206" s="257" t="s">
        <v>1118</v>
      </c>
      <c r="D206" s="257"/>
      <c r="E206" s="257"/>
      <c r="F206" s="276" t="s">
        <v>70</v>
      </c>
      <c r="G206" s="257"/>
      <c r="H206" s="369" t="s">
        <v>1178</v>
      </c>
      <c r="I206" s="369"/>
      <c r="J206" s="369"/>
      <c r="K206" s="298"/>
    </row>
    <row r="207" spans="2:11" ht="15" customHeight="1" x14ac:dyDescent="0.3">
      <c r="B207" s="277"/>
      <c r="C207" s="283"/>
      <c r="D207" s="257"/>
      <c r="E207" s="257"/>
      <c r="F207" s="276" t="s">
        <v>1015</v>
      </c>
      <c r="G207" s="257"/>
      <c r="H207" s="369" t="s">
        <v>1016</v>
      </c>
      <c r="I207" s="369"/>
      <c r="J207" s="369"/>
      <c r="K207" s="298"/>
    </row>
    <row r="208" spans="2:11" ht="15" customHeight="1" x14ac:dyDescent="0.3">
      <c r="B208" s="277"/>
      <c r="C208" s="257"/>
      <c r="D208" s="257"/>
      <c r="E208" s="257"/>
      <c r="F208" s="276" t="s">
        <v>1013</v>
      </c>
      <c r="G208" s="257"/>
      <c r="H208" s="369" t="s">
        <v>1179</v>
      </c>
      <c r="I208" s="369"/>
      <c r="J208" s="369"/>
      <c r="K208" s="298"/>
    </row>
    <row r="209" spans="2:11" ht="15" customHeight="1" x14ac:dyDescent="0.3">
      <c r="B209" s="315"/>
      <c r="C209" s="283"/>
      <c r="D209" s="283"/>
      <c r="E209" s="283"/>
      <c r="F209" s="276" t="s">
        <v>1017</v>
      </c>
      <c r="G209" s="262"/>
      <c r="H209" s="367" t="s">
        <v>1018</v>
      </c>
      <c r="I209" s="367"/>
      <c r="J209" s="367"/>
      <c r="K209" s="316"/>
    </row>
    <row r="210" spans="2:11" ht="15" customHeight="1" x14ac:dyDescent="0.3">
      <c r="B210" s="315"/>
      <c r="C210" s="283"/>
      <c r="D210" s="283"/>
      <c r="E210" s="283"/>
      <c r="F210" s="276" t="s">
        <v>1019</v>
      </c>
      <c r="G210" s="262"/>
      <c r="H210" s="367" t="s">
        <v>1180</v>
      </c>
      <c r="I210" s="367"/>
      <c r="J210" s="367"/>
      <c r="K210" s="316"/>
    </row>
    <row r="211" spans="2:11" ht="15" customHeight="1" x14ac:dyDescent="0.3">
      <c r="B211" s="315"/>
      <c r="C211" s="283"/>
      <c r="D211" s="283"/>
      <c r="E211" s="283"/>
      <c r="F211" s="317"/>
      <c r="G211" s="262"/>
      <c r="H211" s="318"/>
      <c r="I211" s="318"/>
      <c r="J211" s="318"/>
      <c r="K211" s="316"/>
    </row>
    <row r="212" spans="2:11" ht="15" customHeight="1" x14ac:dyDescent="0.3">
      <c r="B212" s="315"/>
      <c r="C212" s="257" t="s">
        <v>1142</v>
      </c>
      <c r="D212" s="283"/>
      <c r="E212" s="283"/>
      <c r="F212" s="276">
        <v>1</v>
      </c>
      <c r="G212" s="262"/>
      <c r="H212" s="367" t="s">
        <v>1181</v>
      </c>
      <c r="I212" s="367"/>
      <c r="J212" s="367"/>
      <c r="K212" s="316"/>
    </row>
    <row r="213" spans="2:11" ht="15" customHeight="1" x14ac:dyDescent="0.3">
      <c r="B213" s="315"/>
      <c r="C213" s="283"/>
      <c r="D213" s="283"/>
      <c r="E213" s="283"/>
      <c r="F213" s="276">
        <v>2</v>
      </c>
      <c r="G213" s="262"/>
      <c r="H213" s="367" t="s">
        <v>1182</v>
      </c>
      <c r="I213" s="367"/>
      <c r="J213" s="367"/>
      <c r="K213" s="316"/>
    </row>
    <row r="214" spans="2:11" ht="15" customHeight="1" x14ac:dyDescent="0.3">
      <c r="B214" s="315"/>
      <c r="C214" s="283"/>
      <c r="D214" s="283"/>
      <c r="E214" s="283"/>
      <c r="F214" s="276">
        <v>3</v>
      </c>
      <c r="G214" s="262"/>
      <c r="H214" s="367" t="s">
        <v>1183</v>
      </c>
      <c r="I214" s="367"/>
      <c r="J214" s="367"/>
      <c r="K214" s="316"/>
    </row>
    <row r="215" spans="2:11" ht="15" customHeight="1" x14ac:dyDescent="0.3">
      <c r="B215" s="315"/>
      <c r="C215" s="283"/>
      <c r="D215" s="283"/>
      <c r="E215" s="283"/>
      <c r="F215" s="276">
        <v>4</v>
      </c>
      <c r="G215" s="262"/>
      <c r="H215" s="367" t="s">
        <v>1184</v>
      </c>
      <c r="I215" s="367"/>
      <c r="J215" s="367"/>
      <c r="K215" s="316"/>
    </row>
    <row r="216" spans="2:11" ht="12.75" customHeight="1" x14ac:dyDescent="0.3">
      <c r="B216" s="319"/>
      <c r="C216" s="320"/>
      <c r="D216" s="320"/>
      <c r="E216" s="320"/>
      <c r="F216" s="320"/>
      <c r="G216" s="320"/>
      <c r="H216" s="320"/>
      <c r="I216" s="320"/>
      <c r="J216" s="320"/>
      <c r="K216" s="321"/>
    </row>
  </sheetData>
  <mergeCells count="77">
    <mergeCell ref="H210:J210"/>
    <mergeCell ref="H212:J212"/>
    <mergeCell ref="H213:J213"/>
    <mergeCell ref="H214:J214"/>
    <mergeCell ref="H215:J215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MUKRNOV - Stavební úpravy...</vt:lpstr>
      <vt:lpstr>Pokyny pro vyplnění</vt:lpstr>
      <vt:lpstr>'MUKRNOV - Stavební úpravy...'!Názvy_tisku</vt:lpstr>
      <vt:lpstr>'Rekapitulace stavby'!Názvy_tisku</vt:lpstr>
      <vt:lpstr>'MUKRNOV - Stavební úpravy...'!Oblast_tisku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Lang</dc:creator>
  <cp:lastModifiedBy>Klara Hazuchova</cp:lastModifiedBy>
  <dcterms:created xsi:type="dcterms:W3CDTF">2016-10-11T05:31:35Z</dcterms:created>
  <dcterms:modified xsi:type="dcterms:W3CDTF">2016-10-14T07:30:10Z</dcterms:modified>
</cp:coreProperties>
</file>