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tas\Desktop\"/>
    </mc:Choice>
  </mc:AlternateContent>
  <bookViews>
    <workbookView xWindow="360" yWindow="276" windowWidth="18732" windowHeight="12216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Pol'!$A$1:$U$139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R88" i="12" l="1"/>
  <c r="R89" i="12"/>
  <c r="G137" i="12" l="1"/>
  <c r="G126" i="12"/>
  <c r="G127" i="12"/>
  <c r="G128" i="12"/>
  <c r="G129" i="12"/>
  <c r="G130" i="12"/>
  <c r="G131" i="12"/>
  <c r="G132" i="12"/>
  <c r="G133" i="12"/>
  <c r="G134" i="12"/>
  <c r="G135" i="12"/>
  <c r="G125" i="12"/>
  <c r="G121" i="12"/>
  <c r="G122" i="12"/>
  <c r="G123" i="12"/>
  <c r="G120" i="12"/>
  <c r="G117" i="12"/>
  <c r="G118" i="12"/>
  <c r="G116" i="12"/>
  <c r="G111" i="12"/>
  <c r="G112" i="12"/>
  <c r="G113" i="12"/>
  <c r="G114" i="12"/>
  <c r="G110" i="12"/>
  <c r="G102" i="12"/>
  <c r="G103" i="12"/>
  <c r="G104" i="12"/>
  <c r="G105" i="12"/>
  <c r="G106" i="12"/>
  <c r="G107" i="12"/>
  <c r="G108" i="12"/>
  <c r="G101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86" i="12"/>
  <c r="G84" i="12"/>
  <c r="G83" i="12"/>
  <c r="G74" i="12"/>
  <c r="G75" i="12"/>
  <c r="G76" i="12"/>
  <c r="G77" i="12"/>
  <c r="G78" i="12"/>
  <c r="G79" i="12"/>
  <c r="G80" i="12"/>
  <c r="G81" i="12"/>
  <c r="G73" i="12"/>
  <c r="G67" i="12"/>
  <c r="G68" i="12"/>
  <c r="G69" i="12"/>
  <c r="G70" i="12"/>
  <c r="G71" i="12"/>
  <c r="G66" i="12"/>
  <c r="G61" i="12"/>
  <c r="G62" i="12"/>
  <c r="G63" i="12"/>
  <c r="G64" i="12"/>
  <c r="G60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43" i="12"/>
  <c r="G36" i="12"/>
  <c r="G37" i="12"/>
  <c r="G38" i="12"/>
  <c r="G39" i="12"/>
  <c r="G40" i="12"/>
  <c r="G41" i="12"/>
  <c r="G35" i="12"/>
  <c r="G33" i="12"/>
  <c r="G26" i="12"/>
  <c r="G27" i="12"/>
  <c r="G28" i="12"/>
  <c r="G29" i="12"/>
  <c r="G30" i="12"/>
  <c r="G31" i="12"/>
  <c r="G25" i="12"/>
  <c r="G23" i="12"/>
  <c r="G22" i="12"/>
  <c r="G20" i="12"/>
  <c r="G18" i="12"/>
  <c r="G10" i="12"/>
  <c r="G11" i="12"/>
  <c r="G12" i="12"/>
  <c r="G13" i="12"/>
  <c r="G14" i="12"/>
  <c r="G15" i="12"/>
  <c r="G16" i="12"/>
  <c r="G9" i="12"/>
  <c r="G8" i="12" l="1"/>
  <c r="I47" i="1" s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G17" i="12"/>
  <c r="I48" i="1" s="1"/>
  <c r="I18" i="12"/>
  <c r="I17" i="12" s="1"/>
  <c r="K18" i="12"/>
  <c r="K17" i="12" s="1"/>
  <c r="M18" i="12"/>
  <c r="M17" i="12" s="1"/>
  <c r="O18" i="12"/>
  <c r="O17" i="12" s="1"/>
  <c r="Q18" i="12"/>
  <c r="Q17" i="12" s="1"/>
  <c r="U18" i="12"/>
  <c r="U17" i="12" s="1"/>
  <c r="G19" i="12"/>
  <c r="I49" i="1" s="1"/>
  <c r="I20" i="12"/>
  <c r="I19" i="12" s="1"/>
  <c r="K20" i="12"/>
  <c r="K19" i="12" s="1"/>
  <c r="M20" i="12"/>
  <c r="M19" i="12" s="1"/>
  <c r="O20" i="12"/>
  <c r="O19" i="12" s="1"/>
  <c r="Q20" i="12"/>
  <c r="Q19" i="12" s="1"/>
  <c r="U20" i="12"/>
  <c r="U19" i="12" s="1"/>
  <c r="G21" i="12"/>
  <c r="I50" i="1" s="1"/>
  <c r="I22" i="12"/>
  <c r="I21" i="12" s="1"/>
  <c r="K22" i="12"/>
  <c r="M22" i="12"/>
  <c r="O22" i="12"/>
  <c r="O21" i="12" s="1"/>
  <c r="Q22" i="12"/>
  <c r="Q21" i="12" s="1"/>
  <c r="U22" i="12"/>
  <c r="I23" i="12"/>
  <c r="K23" i="12"/>
  <c r="M23" i="12"/>
  <c r="O23" i="12"/>
  <c r="Q23" i="12"/>
  <c r="U23" i="12"/>
  <c r="G24" i="12"/>
  <c r="I51" i="1" s="1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G32" i="12"/>
  <c r="I52" i="1" s="1"/>
  <c r="I33" i="12"/>
  <c r="I32" i="12" s="1"/>
  <c r="K33" i="12"/>
  <c r="K32" i="12" s="1"/>
  <c r="M33" i="12"/>
  <c r="M32" i="12" s="1"/>
  <c r="O33" i="12"/>
  <c r="O32" i="12" s="1"/>
  <c r="Q33" i="12"/>
  <c r="Q32" i="12" s="1"/>
  <c r="U33" i="12"/>
  <c r="U32" i="12" s="1"/>
  <c r="G34" i="12"/>
  <c r="I53" i="1" s="1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G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G59" i="12"/>
  <c r="I55" i="1" s="1"/>
  <c r="I60" i="12"/>
  <c r="K60" i="12"/>
  <c r="M60" i="12"/>
  <c r="O60" i="12"/>
  <c r="Q60" i="12"/>
  <c r="U60" i="12"/>
  <c r="I61" i="12"/>
  <c r="K61" i="12"/>
  <c r="M61" i="12"/>
  <c r="O61" i="12"/>
  <c r="Q61" i="12"/>
  <c r="U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G65" i="12"/>
  <c r="I56" i="1" s="1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0" i="12"/>
  <c r="K70" i="12"/>
  <c r="M70" i="12"/>
  <c r="O70" i="12"/>
  <c r="Q70" i="12"/>
  <c r="U70" i="12"/>
  <c r="I71" i="12"/>
  <c r="K71" i="12"/>
  <c r="M71" i="12"/>
  <c r="O71" i="12"/>
  <c r="Q71" i="12"/>
  <c r="U71" i="12"/>
  <c r="G72" i="12"/>
  <c r="I57" i="1" s="1"/>
  <c r="I73" i="12"/>
  <c r="K73" i="12"/>
  <c r="M73" i="12"/>
  <c r="O73" i="12"/>
  <c r="Q73" i="12"/>
  <c r="U73" i="12"/>
  <c r="I74" i="12"/>
  <c r="K74" i="12"/>
  <c r="M74" i="12"/>
  <c r="O74" i="12"/>
  <c r="Q74" i="12"/>
  <c r="U74" i="12"/>
  <c r="I75" i="12"/>
  <c r="K75" i="12"/>
  <c r="M75" i="12"/>
  <c r="O75" i="12"/>
  <c r="Q75" i="12"/>
  <c r="U75" i="12"/>
  <c r="I76" i="12"/>
  <c r="K76" i="12"/>
  <c r="M76" i="12"/>
  <c r="O76" i="12"/>
  <c r="Q76" i="12"/>
  <c r="U76" i="12"/>
  <c r="I77" i="12"/>
  <c r="K77" i="12"/>
  <c r="M77" i="12"/>
  <c r="O77" i="12"/>
  <c r="Q77" i="12"/>
  <c r="U77" i="12"/>
  <c r="I78" i="12"/>
  <c r="K78" i="12"/>
  <c r="M78" i="12"/>
  <c r="O78" i="12"/>
  <c r="Q78" i="12"/>
  <c r="U78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I81" i="12"/>
  <c r="K81" i="12"/>
  <c r="M81" i="12"/>
  <c r="O81" i="12"/>
  <c r="Q81" i="12"/>
  <c r="U81" i="12"/>
  <c r="G82" i="12"/>
  <c r="I58" i="1" s="1"/>
  <c r="I83" i="12"/>
  <c r="K83" i="12"/>
  <c r="K82" i="12" s="1"/>
  <c r="M83" i="12"/>
  <c r="O83" i="12"/>
  <c r="Q83" i="12"/>
  <c r="U83" i="12"/>
  <c r="U82" i="12" s="1"/>
  <c r="I84" i="12"/>
  <c r="K84" i="12"/>
  <c r="M84" i="12"/>
  <c r="O84" i="12"/>
  <c r="Q84" i="12"/>
  <c r="U84" i="12"/>
  <c r="G85" i="12"/>
  <c r="I59" i="1" s="1"/>
  <c r="I86" i="12"/>
  <c r="K86" i="12"/>
  <c r="M86" i="12"/>
  <c r="O86" i="12"/>
  <c r="Q86" i="12"/>
  <c r="U86" i="12"/>
  <c r="I87" i="12"/>
  <c r="K87" i="12"/>
  <c r="M87" i="12"/>
  <c r="O87" i="12"/>
  <c r="Q87" i="12"/>
  <c r="U87" i="12"/>
  <c r="I88" i="12"/>
  <c r="K88" i="12"/>
  <c r="M88" i="12"/>
  <c r="O88" i="12"/>
  <c r="Q88" i="12"/>
  <c r="U88" i="12"/>
  <c r="I89" i="12"/>
  <c r="K89" i="12"/>
  <c r="M89" i="12"/>
  <c r="O89" i="12"/>
  <c r="Q89" i="12"/>
  <c r="U89" i="12"/>
  <c r="I90" i="12"/>
  <c r="K90" i="12"/>
  <c r="M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3" i="12"/>
  <c r="K93" i="12"/>
  <c r="M93" i="12"/>
  <c r="O93" i="12"/>
  <c r="Q93" i="12"/>
  <c r="U93" i="12"/>
  <c r="I94" i="12"/>
  <c r="K94" i="12"/>
  <c r="M94" i="12"/>
  <c r="O94" i="12"/>
  <c r="Q94" i="12"/>
  <c r="U94" i="12"/>
  <c r="I95" i="12"/>
  <c r="K95" i="12"/>
  <c r="M95" i="12"/>
  <c r="O95" i="12"/>
  <c r="Q95" i="12"/>
  <c r="U95" i="12"/>
  <c r="I96" i="12"/>
  <c r="K96" i="12"/>
  <c r="M96" i="12"/>
  <c r="O96" i="12"/>
  <c r="Q96" i="12"/>
  <c r="U96" i="12"/>
  <c r="I97" i="12"/>
  <c r="K97" i="12"/>
  <c r="M97" i="12"/>
  <c r="O97" i="12"/>
  <c r="Q97" i="12"/>
  <c r="U97" i="12"/>
  <c r="I98" i="12"/>
  <c r="K98" i="12"/>
  <c r="M98" i="12"/>
  <c r="O98" i="12"/>
  <c r="Q98" i="12"/>
  <c r="U98" i="12"/>
  <c r="I99" i="12"/>
  <c r="K99" i="12"/>
  <c r="M99" i="12"/>
  <c r="O99" i="12"/>
  <c r="Q99" i="12"/>
  <c r="U99" i="12"/>
  <c r="G100" i="12"/>
  <c r="I60" i="1" s="1"/>
  <c r="I101" i="12"/>
  <c r="K101" i="12"/>
  <c r="M101" i="12"/>
  <c r="O101" i="12"/>
  <c r="Q101" i="12"/>
  <c r="U101" i="12"/>
  <c r="I102" i="12"/>
  <c r="K102" i="12"/>
  <c r="M102" i="12"/>
  <c r="O102" i="12"/>
  <c r="Q102" i="12"/>
  <c r="U102" i="12"/>
  <c r="I103" i="12"/>
  <c r="K103" i="12"/>
  <c r="M103" i="12"/>
  <c r="O103" i="12"/>
  <c r="Q103" i="12"/>
  <c r="U103" i="12"/>
  <c r="I104" i="12"/>
  <c r="K104" i="12"/>
  <c r="M104" i="12"/>
  <c r="O104" i="12"/>
  <c r="Q104" i="12"/>
  <c r="U104" i="12"/>
  <c r="I105" i="12"/>
  <c r="K105" i="12"/>
  <c r="M105" i="12"/>
  <c r="O105" i="12"/>
  <c r="Q105" i="12"/>
  <c r="U105" i="12"/>
  <c r="I106" i="12"/>
  <c r="K106" i="12"/>
  <c r="M106" i="12"/>
  <c r="O106" i="12"/>
  <c r="Q106" i="12"/>
  <c r="U106" i="12"/>
  <c r="I107" i="12"/>
  <c r="K107" i="12"/>
  <c r="M107" i="12"/>
  <c r="O107" i="12"/>
  <c r="Q107" i="12"/>
  <c r="U107" i="12"/>
  <c r="I108" i="12"/>
  <c r="K108" i="12"/>
  <c r="M108" i="12"/>
  <c r="O108" i="12"/>
  <c r="Q108" i="12"/>
  <c r="U108" i="12"/>
  <c r="G109" i="12"/>
  <c r="I61" i="1" s="1"/>
  <c r="I110" i="12"/>
  <c r="K110" i="12"/>
  <c r="M110" i="12"/>
  <c r="O110" i="12"/>
  <c r="Q110" i="12"/>
  <c r="U110" i="12"/>
  <c r="I111" i="12"/>
  <c r="K111" i="12"/>
  <c r="M111" i="12"/>
  <c r="O111" i="12"/>
  <c r="Q111" i="12"/>
  <c r="U111" i="12"/>
  <c r="I112" i="12"/>
  <c r="K112" i="12"/>
  <c r="M112" i="12"/>
  <c r="O112" i="12"/>
  <c r="Q112" i="12"/>
  <c r="U112" i="12"/>
  <c r="I113" i="12"/>
  <c r="K113" i="12"/>
  <c r="M113" i="12"/>
  <c r="O113" i="12"/>
  <c r="Q113" i="12"/>
  <c r="U113" i="12"/>
  <c r="I114" i="12"/>
  <c r="K114" i="12"/>
  <c r="M114" i="12"/>
  <c r="O114" i="12"/>
  <c r="Q114" i="12"/>
  <c r="U114" i="12"/>
  <c r="G115" i="12"/>
  <c r="I62" i="1" s="1"/>
  <c r="I116" i="12"/>
  <c r="K116" i="12"/>
  <c r="M116" i="12"/>
  <c r="O116" i="12"/>
  <c r="Q116" i="12"/>
  <c r="U116" i="12"/>
  <c r="I117" i="12"/>
  <c r="K117" i="12"/>
  <c r="M117" i="12"/>
  <c r="O117" i="12"/>
  <c r="Q117" i="12"/>
  <c r="U117" i="12"/>
  <c r="I118" i="12"/>
  <c r="K118" i="12"/>
  <c r="M118" i="12"/>
  <c r="O118" i="12"/>
  <c r="Q118" i="12"/>
  <c r="U118" i="12"/>
  <c r="G119" i="12"/>
  <c r="I63" i="1" s="1"/>
  <c r="I120" i="12"/>
  <c r="K120" i="12"/>
  <c r="M120" i="12"/>
  <c r="O120" i="12"/>
  <c r="Q120" i="12"/>
  <c r="U120" i="12"/>
  <c r="I121" i="12"/>
  <c r="K121" i="12"/>
  <c r="M121" i="12"/>
  <c r="O121" i="12"/>
  <c r="Q121" i="12"/>
  <c r="U121" i="12"/>
  <c r="I122" i="12"/>
  <c r="K122" i="12"/>
  <c r="M122" i="12"/>
  <c r="O122" i="12"/>
  <c r="Q122" i="12"/>
  <c r="U122" i="12"/>
  <c r="I123" i="12"/>
  <c r="K123" i="12"/>
  <c r="M123" i="12"/>
  <c r="O123" i="12"/>
  <c r="Q123" i="12"/>
  <c r="U123" i="12"/>
  <c r="G124" i="12"/>
  <c r="I64" i="1" s="1"/>
  <c r="I18" i="1" s="1"/>
  <c r="I125" i="12"/>
  <c r="K125" i="12"/>
  <c r="M125" i="12"/>
  <c r="O125" i="12"/>
  <c r="Q125" i="12"/>
  <c r="U125" i="12"/>
  <c r="I126" i="12"/>
  <c r="K126" i="12"/>
  <c r="M126" i="12"/>
  <c r="O126" i="12"/>
  <c r="Q126" i="12"/>
  <c r="U126" i="12"/>
  <c r="I127" i="12"/>
  <c r="K127" i="12"/>
  <c r="M127" i="12"/>
  <c r="O127" i="12"/>
  <c r="Q127" i="12"/>
  <c r="U127" i="12"/>
  <c r="I128" i="12"/>
  <c r="K128" i="12"/>
  <c r="M128" i="12"/>
  <c r="O128" i="12"/>
  <c r="Q128" i="12"/>
  <c r="U128" i="12"/>
  <c r="I129" i="12"/>
  <c r="K129" i="12"/>
  <c r="M129" i="12"/>
  <c r="O129" i="12"/>
  <c r="Q129" i="12"/>
  <c r="U129" i="12"/>
  <c r="I130" i="12"/>
  <c r="K130" i="12"/>
  <c r="M130" i="12"/>
  <c r="O130" i="12"/>
  <c r="Q130" i="12"/>
  <c r="U130" i="12"/>
  <c r="I131" i="12"/>
  <c r="K131" i="12"/>
  <c r="M131" i="12"/>
  <c r="O131" i="12"/>
  <c r="Q131" i="12"/>
  <c r="U131" i="12"/>
  <c r="I132" i="12"/>
  <c r="K132" i="12"/>
  <c r="M132" i="12"/>
  <c r="O132" i="12"/>
  <c r="Q132" i="12"/>
  <c r="U132" i="12"/>
  <c r="I133" i="12"/>
  <c r="K133" i="12"/>
  <c r="M133" i="12"/>
  <c r="O133" i="12"/>
  <c r="Q133" i="12"/>
  <c r="U133" i="12"/>
  <c r="I134" i="12"/>
  <c r="K134" i="12"/>
  <c r="M134" i="12"/>
  <c r="O134" i="12"/>
  <c r="Q134" i="12"/>
  <c r="U134" i="12"/>
  <c r="I135" i="12"/>
  <c r="K135" i="12"/>
  <c r="M135" i="12"/>
  <c r="O135" i="12"/>
  <c r="Q135" i="12"/>
  <c r="U135" i="12"/>
  <c r="G136" i="12"/>
  <c r="I65" i="1" s="1"/>
  <c r="I19" i="1" s="1"/>
  <c r="I137" i="12"/>
  <c r="I136" i="12" s="1"/>
  <c r="K137" i="12"/>
  <c r="K136" i="12" s="1"/>
  <c r="M137" i="12"/>
  <c r="M136" i="12" s="1"/>
  <c r="O137" i="12"/>
  <c r="O136" i="12" s="1"/>
  <c r="Q137" i="12"/>
  <c r="Q136" i="12" s="1"/>
  <c r="U137" i="12"/>
  <c r="U136" i="12" s="1"/>
  <c r="F40" i="1"/>
  <c r="G40" i="1"/>
  <c r="H40" i="1"/>
  <c r="I40" i="1"/>
  <c r="J39" i="1"/>
  <c r="J40" i="1" s="1"/>
  <c r="J28" i="1"/>
  <c r="J26" i="1"/>
  <c r="G38" i="1"/>
  <c r="F38" i="1"/>
  <c r="H32" i="1"/>
  <c r="J23" i="1"/>
  <c r="J24" i="1"/>
  <c r="J25" i="1"/>
  <c r="J27" i="1"/>
  <c r="E24" i="1"/>
  <c r="E26" i="1"/>
  <c r="M82" i="12" l="1"/>
  <c r="I54" i="1"/>
  <c r="I66" i="1" s="1"/>
  <c r="I16" i="1"/>
  <c r="I124" i="12"/>
  <c r="U119" i="12"/>
  <c r="I115" i="12"/>
  <c r="I100" i="12"/>
  <c r="U85" i="12"/>
  <c r="U72" i="12"/>
  <c r="M65" i="12"/>
  <c r="U59" i="12"/>
  <c r="M42" i="12"/>
  <c r="K34" i="12"/>
  <c r="O24" i="12"/>
  <c r="O8" i="12"/>
  <c r="M109" i="12"/>
  <c r="O100" i="12"/>
  <c r="I85" i="12"/>
  <c r="Q72" i="12"/>
  <c r="I72" i="12"/>
  <c r="U65" i="12"/>
  <c r="K65" i="12"/>
  <c r="Q59" i="12"/>
  <c r="I59" i="12"/>
  <c r="U42" i="12"/>
  <c r="K42" i="12"/>
  <c r="Q34" i="12"/>
  <c r="I34" i="12"/>
  <c r="M24" i="12"/>
  <c r="M8" i="12"/>
  <c r="M124" i="12"/>
  <c r="O119" i="12"/>
  <c r="M115" i="12"/>
  <c r="U109" i="12"/>
  <c r="K109" i="12"/>
  <c r="M100" i="12"/>
  <c r="O85" i="12"/>
  <c r="Q82" i="12"/>
  <c r="I82" i="12"/>
  <c r="O72" i="12"/>
  <c r="Q65" i="12"/>
  <c r="I65" i="12"/>
  <c r="O59" i="12"/>
  <c r="Q42" i="12"/>
  <c r="I42" i="12"/>
  <c r="O34" i="12"/>
  <c r="U24" i="12"/>
  <c r="K24" i="12"/>
  <c r="M21" i="12"/>
  <c r="U8" i="12"/>
  <c r="K8" i="12"/>
  <c r="Q124" i="12"/>
  <c r="K119" i="12"/>
  <c r="Q115" i="12"/>
  <c r="O109" i="12"/>
  <c r="Q100" i="12"/>
  <c r="K85" i="12"/>
  <c r="K72" i="12"/>
  <c r="K59" i="12"/>
  <c r="U34" i="12"/>
  <c r="O124" i="12"/>
  <c r="Q119" i="12"/>
  <c r="I119" i="12"/>
  <c r="O115" i="12"/>
  <c r="Q85" i="12"/>
  <c r="U124" i="12"/>
  <c r="K124" i="12"/>
  <c r="M119" i="12"/>
  <c r="U115" i="12"/>
  <c r="K115" i="12"/>
  <c r="Q109" i="12"/>
  <c r="I109" i="12"/>
  <c r="U100" i="12"/>
  <c r="K100" i="12"/>
  <c r="M85" i="12"/>
  <c r="O82" i="12"/>
  <c r="M72" i="12"/>
  <c r="O65" i="12"/>
  <c r="M59" i="12"/>
  <c r="O42" i="12"/>
  <c r="M34" i="12"/>
  <c r="Q24" i="12"/>
  <c r="I24" i="12"/>
  <c r="U21" i="12"/>
  <c r="K21" i="12"/>
  <c r="Q8" i="12"/>
  <c r="I8" i="12"/>
  <c r="I17" i="1" l="1"/>
  <c r="I21" i="1" s="1"/>
  <c r="G24" i="1" l="1"/>
  <c r="G23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<sst xmlns="http://schemas.openxmlformats.org/spreadsheetml/2006/main" count="687" uniqueCount="353">
  <si>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</si>
  <si>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</si>
  <si>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</si>
  <si>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</si>
  <si>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</si>
  <si>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</si>
  <si>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</si>
  <si>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</si>
  <si>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</si>
  <si>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</si>
  <si>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</si>
  <si>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</si>
  <si>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</si>
  <si>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</si>
  <si>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</si>
  <si>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</si>
  <si>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</si>
  <si>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</si>
  <si>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</si>
  <si>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</si>
  <si>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</si>
  <si>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</si>
  <si>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</si>
  <si>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</si>
  <si>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</si>
  <si>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</si>
  <si>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</si>
  <si>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</si>
  <si>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</si>
  <si>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</si>
  <si>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</si>
  <si>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</si>
  <si>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</si>
  <si>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</si>
  <si>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</si>
  <si>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</si>
  <si>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</si>
  <si>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</si>
  <si>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</si>
  <si>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</si>
  <si>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</si>
  <si>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</si>
  <si>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</si>
  <si>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Krnov</t>
  </si>
  <si>
    <t>Rozpočet:</t>
  </si>
  <si>
    <t>Misto</t>
  </si>
  <si>
    <t>Ing.Martina Švecová</t>
  </si>
  <si>
    <t>Oprava prostorů Hobzíkova 7 (bývalá Sazka)</t>
  </si>
  <si>
    <t>Město Krnov</t>
  </si>
  <si>
    <t>Hlavní náměstí 96/1</t>
  </si>
  <si>
    <t>Krnov-Pod Bezručovým vrchem</t>
  </si>
  <si>
    <t>79401</t>
  </si>
  <si>
    <t>00296139</t>
  </si>
  <si>
    <t>CZ00296139</t>
  </si>
  <si>
    <t>Celkem za stavbu</t>
  </si>
  <si>
    <t>CZK</t>
  </si>
  <si>
    <t>Rekapitulace dílů</t>
  </si>
  <si>
    <t>Typ dílu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</si>
  <si>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</si>
  <si>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</si>
  <si>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</si>
  <si>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</si>
  <si>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</si>
  <si>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</si>
  <si>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</si>
  <si>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</si>
  <si>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</si>
  <si>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</si>
  <si>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</si>
  <si>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</si>
  <si>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</si>
  <si>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</si>
  <si>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</si>
  <si>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</si>
  <si>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</si>
  <si>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</si>
  <si>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</si>
  <si>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</si>
  <si>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</si>
  <si>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</si>
  <si>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</si>
  <si>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</si>
  <si>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</si>
  <si>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</si>
  <si>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</si>
  <si>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</si>
  <si>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</si>
  <si>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</si>
  <si>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</si>
  <si>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</si>
  <si>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</si>
  <si>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</si>
  <si>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</si>
  <si>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</si>
  <si>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</si>
  <si>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</si>
  <si>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</si>
  <si>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</si>
  <si>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</si>
  <si>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</si>
  <si>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</si>
  <si>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</si>
  <si>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</si>
  <si>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</si>
  <si>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</si>
  <si>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</si>
  <si>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</si>
  <si>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</si>
  <si>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</si>
  <si>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</si>
  <si>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</si>
  <si>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</si>
  <si>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</si>
  <si>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</si>
  <si>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</si>
  <si>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</si>
  <si>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</si>
  <si>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</si>
  <si>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</si>
  <si>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</si>
  <si>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</si>
  <si>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</si>
  <si>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</si>
  <si>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611421231R00</t>
  </si>
  <si>
    <t>Oprava váp.omítek stropů do 10% plochy - štukových</t>
  </si>
  <si>
    <t>m2</t>
  </si>
  <si>
    <t>POL1_0</t>
  </si>
  <si>
    <t>611400001VL</t>
  </si>
  <si>
    <t>Příplatek za opravu  na klenbách</t>
  </si>
  <si>
    <t>611471411R00</t>
  </si>
  <si>
    <t>Úprava stropů aktivovaným štukem tl. 2 - 3 mm</t>
  </si>
  <si>
    <t xml:space="preserve"> 611 40-0001.VL</t>
  </si>
  <si>
    <t>Příplatek za štuk na klenbách</t>
  </si>
  <si>
    <t>611400002VL</t>
  </si>
  <si>
    <t>Příplatek za pracnost na žebrové klenbě</t>
  </si>
  <si>
    <t>612421231R00</t>
  </si>
  <si>
    <t>Oprava vápen.omítek stěn do 10 % pl. - štukových</t>
  </si>
  <si>
    <t>612471411RT2</t>
  </si>
  <si>
    <t>Úprava vnitřních stěn aktivovaným štukem, s použitím suché maltové směsi</t>
  </si>
  <si>
    <t>612421615R00</t>
  </si>
  <si>
    <t>Omítka vnitřní zdiva, MVC, hrubá zatřená, pod obklady</t>
  </si>
  <si>
    <t>941955003R00</t>
  </si>
  <si>
    <t>Lešení lehké pomocné, výška podlahy do 2,5 m</t>
  </si>
  <si>
    <t>952902110R00</t>
  </si>
  <si>
    <t>Čištění zametáním v místnostech a chodbách</t>
  </si>
  <si>
    <t>965081702R00</t>
  </si>
  <si>
    <t xml:space="preserve">Bourání soklíků z dlažeb keramických </t>
  </si>
  <si>
    <t>m</t>
  </si>
  <si>
    <t>968061125R00</t>
  </si>
  <si>
    <t>Vyvěšení dřevěných dveřních křídel pl. do 2 m2</t>
  </si>
  <si>
    <t>kus</t>
  </si>
  <si>
    <t>978059531R00</t>
  </si>
  <si>
    <t>Odsekání vnitřních obkladů stěn nad 2 m2</t>
  </si>
  <si>
    <t>978011111R00</t>
  </si>
  <si>
    <t>Otlučení omítek vnitřních vápenných stropů do 5 %</t>
  </si>
  <si>
    <t>978013121R00</t>
  </si>
  <si>
    <t>Otlučení omítek vnitřních stěn v rozsahu do 10 %</t>
  </si>
  <si>
    <t>979082111R00</t>
  </si>
  <si>
    <t>Vnitrostaveništní doprava suti do 10 m</t>
  </si>
  <si>
    <t>t</t>
  </si>
  <si>
    <t>979081111R00</t>
  </si>
  <si>
    <t>Odvoz suti a vybour. hmot na skládku do 1 km</t>
  </si>
  <si>
    <t>979081121R00</t>
  </si>
  <si>
    <t>Příplatek k odvozu za každý další 1 km</t>
  </si>
  <si>
    <t>979999997R00</t>
  </si>
  <si>
    <t>Poplatek za skládku čistá suť</t>
  </si>
  <si>
    <t>999281108R00</t>
  </si>
  <si>
    <t>Přesun hmot pro opravy a údržbu do výšky 12 m</t>
  </si>
  <si>
    <t>722130801R00</t>
  </si>
  <si>
    <t>Demontáž potrubí ocelových závitových DN 25</t>
  </si>
  <si>
    <t>722172331R00</t>
  </si>
  <si>
    <t>Potrubí z PPR, teplá, D 20x3,4 mm, vč. zed. výpom.</t>
  </si>
  <si>
    <t>722182001R00</t>
  </si>
  <si>
    <t>Montáž izolačních skruží na potrubí přímé DN 25</t>
  </si>
  <si>
    <t>722260001</t>
  </si>
  <si>
    <t>Vodoměr dodávka a montáž</t>
  </si>
  <si>
    <t>722221111R00</t>
  </si>
  <si>
    <t>KK -ventil 1/2</t>
  </si>
  <si>
    <t>998722201R00</t>
  </si>
  <si>
    <t>Přesun hmot pro vnitřní vodovod, výšky do 6 m</t>
  </si>
  <si>
    <t>725110811R00</t>
  </si>
  <si>
    <t>Demontáž klozetů splachovacích</t>
  </si>
  <si>
    <t>soubor</t>
  </si>
  <si>
    <t>725820801R00</t>
  </si>
  <si>
    <t>Demontáž baterie nástěnné do G 3/4</t>
  </si>
  <si>
    <t>725210821R00</t>
  </si>
  <si>
    <t>Demontáž umyvadel bez výtokových armatur</t>
  </si>
  <si>
    <t>725991811R00</t>
  </si>
  <si>
    <t>Demontáž konzol jednoduchých</t>
  </si>
  <si>
    <t>725013138RT1</t>
  </si>
  <si>
    <t>Klozet kombi ,nádrž s armat.odpad svislý,bílý, včetně sedátka  , flexi skluz, tlaková hadička</t>
  </si>
  <si>
    <t>725017161R00</t>
  </si>
  <si>
    <t>Umyvadlo na šrouby LYRA Plus , 50 x 41 cm, bílé</t>
  </si>
  <si>
    <t>725860213R00</t>
  </si>
  <si>
    <t>Sifon umyvadlový HL132, D 32, 40 mm</t>
  </si>
  <si>
    <t>725814101R00</t>
  </si>
  <si>
    <t xml:space="preserve">Ventil rohový s filtrem </t>
  </si>
  <si>
    <t>725319101R00</t>
  </si>
  <si>
    <t>Montáž dřezů jednoduchých</t>
  </si>
  <si>
    <t>552001 VL</t>
  </si>
  <si>
    <t>Dřez nerez 80x60 s odkapávací plochou</t>
  </si>
  <si>
    <t>POL3_0</t>
  </si>
  <si>
    <t>725314290R00</t>
  </si>
  <si>
    <t>Příslušenství k dřezu v kuchyňské sestavě</t>
  </si>
  <si>
    <t>725829201RT1</t>
  </si>
  <si>
    <t>Montáž baterie umyv.a dřezové nástěnné chromové, včetně dodávky pákové baterie</t>
  </si>
  <si>
    <t>725860202R00</t>
  </si>
  <si>
    <t>Sifon dřezový HL100G, D 40, 50 mm, 6/4"</t>
  </si>
  <si>
    <t>725539105R00</t>
  </si>
  <si>
    <t>Montáž elektr.ohřívačů, ostatní typy  160 l</t>
  </si>
  <si>
    <t>541002 VL</t>
  </si>
  <si>
    <t>Elektrický průtokový ohřívač vody pod dřez 3,6kW</t>
  </si>
  <si>
    <t>998725201R00</t>
  </si>
  <si>
    <t>Přesun hmot pro zařizovací předměty, výšky do 6 m</t>
  </si>
  <si>
    <t>733163102R00</t>
  </si>
  <si>
    <t>Potrubí z měděných trubek D 15 x 1,0 mm</t>
  </si>
  <si>
    <t>733163103R00</t>
  </si>
  <si>
    <t>Potrubí z měděných trubek D 18 x 1,0 mm</t>
  </si>
  <si>
    <t>733163104R00</t>
  </si>
  <si>
    <t>Potrubí z měděných trubek D 22 x 1 ,0mm</t>
  </si>
  <si>
    <t>7331601.VL</t>
  </si>
  <si>
    <t>CU fitink</t>
  </si>
  <si>
    <t>998733201R00</t>
  </si>
  <si>
    <t>Přesun hmot pro rozvody potrubí, výšky do 6 m</t>
  </si>
  <si>
    <t>7342301.VL</t>
  </si>
  <si>
    <t>Regulační šroubení</t>
  </si>
  <si>
    <t>7342302.VL</t>
  </si>
  <si>
    <t>TRV -ventil Oventop</t>
  </si>
  <si>
    <t>7342303.VL</t>
  </si>
  <si>
    <t>TRV -hlaviceOventop</t>
  </si>
  <si>
    <t>7342304.VL</t>
  </si>
  <si>
    <t>Ruční hlavice Oventrop</t>
  </si>
  <si>
    <t>998734201R00</t>
  </si>
  <si>
    <t>Přesun hmot pro armatury, výšky do 6 m</t>
  </si>
  <si>
    <t>735494811R00</t>
  </si>
  <si>
    <t>Vypuštění vody z otopných těles</t>
  </si>
  <si>
    <t>735151811R00</t>
  </si>
  <si>
    <t>Demontáž otopných těles panelových 1řadých,1500 mm</t>
  </si>
  <si>
    <t>735161812R00</t>
  </si>
  <si>
    <t>Demontáž otopných těles trubk.</t>
  </si>
  <si>
    <t>735211811R00</t>
  </si>
  <si>
    <t>Demontáž regist.žebr.76x3/156 do 3 m,1pramen.</t>
  </si>
  <si>
    <t>735291800R00</t>
  </si>
  <si>
    <t>Demontáž konzol otopných těles do odpadu</t>
  </si>
  <si>
    <t>735159110R00</t>
  </si>
  <si>
    <t>Montáž panelových těles 1řadých do délky 1500 mm</t>
  </si>
  <si>
    <t>735151486R00</t>
  </si>
  <si>
    <t>Otopná těl.panel.Radik Plan Klasik 33  900/1000</t>
  </si>
  <si>
    <t>484517213R</t>
  </si>
  <si>
    <t>Radiátor koupelnový 750x1290</t>
  </si>
  <si>
    <t>998735201R00</t>
  </si>
  <si>
    <t>Přesun hmot pro otopná tělesa, výšky do 6 m</t>
  </si>
  <si>
    <t>762522811R00</t>
  </si>
  <si>
    <t>Demontáž podlah s polštáři z prken tl. do 32 mm</t>
  </si>
  <si>
    <t>998762202R00</t>
  </si>
  <si>
    <t>Přesun hmot pro tesařské konstrukce, výšky do 12 m</t>
  </si>
  <si>
    <t>766411822R00</t>
  </si>
  <si>
    <t>Demontáž podkladových roštů obložení stěn</t>
  </si>
  <si>
    <t>766411811R00</t>
  </si>
  <si>
    <t>Demontáž obložení stěn panely velikosti do 1,5 m2</t>
  </si>
  <si>
    <t>766812112R00</t>
  </si>
  <si>
    <t>Montáž kuchyňských linek dřev.na stěnu š.do 1,5 m</t>
  </si>
  <si>
    <t>61581621.AR</t>
  </si>
  <si>
    <t>Linka kuchyňskátypová , spodní skříňky dl150 cm</t>
  </si>
  <si>
    <t>766662811R00</t>
  </si>
  <si>
    <t>Demontáž prahů dveří 1křídlových</t>
  </si>
  <si>
    <t>766661112R00</t>
  </si>
  <si>
    <t>Montáž dveří do zárubně,otevíravých 1kř.do 0,8 m</t>
  </si>
  <si>
    <t>766670021R00</t>
  </si>
  <si>
    <t>Montáž kliky a štítku</t>
  </si>
  <si>
    <t>54914582R</t>
  </si>
  <si>
    <t>Kliky se štítem mezip  804/90 se zaj. Cr</t>
  </si>
  <si>
    <t>61160103R</t>
  </si>
  <si>
    <t>Dveře vnitřní hladké plné 1kř. 80x197 bílé</t>
  </si>
  <si>
    <t>61160101R</t>
  </si>
  <si>
    <t>Dveře vnitřní hladké plné 1kř. 60x197 bílé</t>
  </si>
  <si>
    <t>61187116R</t>
  </si>
  <si>
    <t>Prah dubový délka 60 cm šířka 10 cm tl. 2 cm</t>
  </si>
  <si>
    <t>61187154R</t>
  </si>
  <si>
    <t>Prah dubový délka 80 cm šířka 8 cm tl. 2 cm</t>
  </si>
  <si>
    <t>61187161R</t>
  </si>
  <si>
    <t>Prah dubový délka 80 cm šířka 15 cm tl. 2 cm</t>
  </si>
  <si>
    <t>998766201R00</t>
  </si>
  <si>
    <t>Přesun hmot pro truhlářské konstr., výšky do 6 m</t>
  </si>
  <si>
    <t>776401800R00</t>
  </si>
  <si>
    <t>Demontáž soklíků nebo lišt, pryžových nebo z PVC</t>
  </si>
  <si>
    <t>776511810R00</t>
  </si>
  <si>
    <t>Odstranění PVC a koberců lepených bez podložky</t>
  </si>
  <si>
    <t>776101115R00</t>
  </si>
  <si>
    <t>Vyrovnání podkladů samonivelační hmotou</t>
  </si>
  <si>
    <t>776411000R00</t>
  </si>
  <si>
    <t>Lepení podlahových soklíků pryžových</t>
  </si>
  <si>
    <t>776521100R00</t>
  </si>
  <si>
    <t>Lepení povlak.podlah z pásů PVC na Chemopren</t>
  </si>
  <si>
    <t>28412231R</t>
  </si>
  <si>
    <t>Podlahovina PVC tl. 2,4 mm 30m, nášlapná vrstva 0,25 mm, oblast použití 23,31</t>
  </si>
  <si>
    <t>28342458R</t>
  </si>
  <si>
    <t xml:space="preserve">Lišta soklová měkké PVC  </t>
  </si>
  <si>
    <t>998776201R00</t>
  </si>
  <si>
    <t>Přesun hmot pro podlahy povlakové, výšky do 6 m</t>
  </si>
  <si>
    <t>781101210R00</t>
  </si>
  <si>
    <t>Penetrace podkladu pod obklady</t>
  </si>
  <si>
    <t>781415016R00</t>
  </si>
  <si>
    <t>Montáž obkladů stěn, porovin.,tmel, nad 20x25 cm</t>
  </si>
  <si>
    <t>781419705R00</t>
  </si>
  <si>
    <t>Příplatek za spárovací hmotu - plošně</t>
  </si>
  <si>
    <t>597001</t>
  </si>
  <si>
    <t>Obkládačka porovinová I.jak 20x25</t>
  </si>
  <si>
    <t>998781201R00</t>
  </si>
  <si>
    <t>Přesun hmot pro obklady keramické, výšky do 6 m</t>
  </si>
  <si>
    <t>783222100R00</t>
  </si>
  <si>
    <t>Nátěr syntetický kovových konstrukcí dvojnásobný</t>
  </si>
  <si>
    <t>783201811R00</t>
  </si>
  <si>
    <t>Odstranění nátěrů z kovových konstrukcí oškrábáním</t>
  </si>
  <si>
    <t>783903812R00</t>
  </si>
  <si>
    <t>Odmaštění saponáty</t>
  </si>
  <si>
    <t>784191101R00</t>
  </si>
  <si>
    <t>Penetrace podkladu univerzální 1x</t>
  </si>
  <si>
    <t>784195112R00</t>
  </si>
  <si>
    <t>Malba Primalex Standard, bílá, bez penetrace, 1 x</t>
  </si>
  <si>
    <t>784498930R00</t>
  </si>
  <si>
    <t>Penetrace před tmelením trhlin akryl. tmelem</t>
  </si>
  <si>
    <t>784498931R00</t>
  </si>
  <si>
    <t xml:space="preserve">Tmelení trhlin v omítce š. do 4 mm akryl. tmelem </t>
  </si>
  <si>
    <t>210800024RT4</t>
  </si>
  <si>
    <t>Vodič CYKYLo 3x2,5 mm2 pod omítkou, včetně dodávky vodiče CYKYLo 3x2,5</t>
  </si>
  <si>
    <t>210800023RT4</t>
  </si>
  <si>
    <t>Vodič CYKYLo 3x1,5 mm2 pod omítkou, včetně dodávky vodiče CYKYLo 3x1,5</t>
  </si>
  <si>
    <t>210111014RT2</t>
  </si>
  <si>
    <t xml:space="preserve">Zásuvka domovní dvojitá, včetně dodávky zásuvky </t>
  </si>
  <si>
    <t>210110501R00</t>
  </si>
  <si>
    <t>Vypínač vč.dodávky vypínače</t>
  </si>
  <si>
    <t>210190051R00</t>
  </si>
  <si>
    <t>Montáž rozvaděče skříň.</t>
  </si>
  <si>
    <t>35711643R</t>
  </si>
  <si>
    <t xml:space="preserve">Rozvaděč elektroměrový plastový ER </t>
  </si>
  <si>
    <t>357116440R</t>
  </si>
  <si>
    <t>Rozvaděč elektroměrový plastový podružný</t>
  </si>
  <si>
    <t>210201056R00</t>
  </si>
  <si>
    <t>Svítidlo  nástěnné, vč.dodávky</t>
  </si>
  <si>
    <t>210010321RT1</t>
  </si>
  <si>
    <t>Krabice univerzální KU a odbočná KO se zapoj.,kruh, vč.dodávky krabice KU 68-1903</t>
  </si>
  <si>
    <t>2100101.VL</t>
  </si>
  <si>
    <t>Ostatní materiál</t>
  </si>
  <si>
    <t>kpl</t>
  </si>
  <si>
    <t>900      R01</t>
  </si>
  <si>
    <t>HZS-zednické výpomoci, stavební dělník v tarifní třídě 4</t>
  </si>
  <si>
    <t>h</t>
  </si>
  <si>
    <t>005231010R</t>
  </si>
  <si>
    <t>Revize elektro</t>
  </si>
  <si>
    <t>Soubor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</si>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</sst>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0" xfId="0" applyNumberFormat="1" applyFont="1"/>
    <xf numFmtId="4" fontId="16" fillId="0" borderId="33" xfId="0" applyNumberFormat="1" applyFont="1" applyFill="1" applyBorder="1" applyAlignment="1">
      <alignment vertical="top" shrinkToFit="1"/>
    </xf>
    <xf numFmtId="0" fontId="16" fillId="0" borderId="0" xfId="0" applyFont="1" applyFill="1"/>
    <xf numFmtId="4" fontId="0" fillId="0" borderId="0" xfId="0" applyNumberFormat="1" applyFill="1"/>
    <xf numFmtId="164" fontId="16" fillId="0" borderId="26" xfId="0" applyNumberFormat="1" applyFont="1" applyBorder="1" applyAlignment="1">
      <alignment vertical="top" shrinkToFit="1"/>
    </xf>
    <xf numFmtId="0" fontId="16" fillId="0" borderId="0" xfId="0" applyFont="1" applyBorder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196" t="s">
        <v>39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1" zoomScaleNormal="100" zoomScaleSheetLayoutView="75" workbookViewId="0">
      <selection activeCell="I47" sqref="I47:J47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197" t="s">
        <v>42</v>
      </c>
      <c r="C1" s="198"/>
      <c r="D1" s="198"/>
      <c r="E1" s="198"/>
      <c r="F1" s="198"/>
      <c r="G1" s="198"/>
      <c r="H1" s="198"/>
      <c r="I1" s="198"/>
      <c r="J1" s="199"/>
    </row>
    <row r="2" spans="1:15" ht="23.25" customHeight="1" x14ac:dyDescent="0.25">
      <c r="A2" s="4"/>
      <c r="B2" s="81" t="s">
        <v>40</v>
      </c>
      <c r="C2" s="82"/>
      <c r="D2" s="223" t="s">
        <v>47</v>
      </c>
      <c r="E2" s="224"/>
      <c r="F2" s="224"/>
      <c r="G2" s="224"/>
      <c r="H2" s="224"/>
      <c r="I2" s="224"/>
      <c r="J2" s="225"/>
      <c r="O2" s="2"/>
    </row>
    <row r="3" spans="1:15" ht="23.25" customHeight="1" x14ac:dyDescent="0.25">
      <c r="A3" s="4"/>
      <c r="B3" s="83" t="s">
        <v>45</v>
      </c>
      <c r="C3" s="84"/>
      <c r="D3" s="216" t="s">
        <v>43</v>
      </c>
      <c r="E3" s="217"/>
      <c r="F3" s="217"/>
      <c r="G3" s="217"/>
      <c r="H3" s="217"/>
      <c r="I3" s="217"/>
      <c r="J3" s="218"/>
    </row>
    <row r="4" spans="1:15" ht="23.25" hidden="1" customHeight="1" x14ac:dyDescent="0.25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5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 t="s">
        <v>52</v>
      </c>
      <c r="J5" s="11"/>
    </row>
    <row r="6" spans="1:15" ht="15.75" customHeight="1" x14ac:dyDescent="0.25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 t="s">
        <v>53</v>
      </c>
      <c r="J6" s="11"/>
    </row>
    <row r="7" spans="1:15" ht="15.75" customHeight="1" x14ac:dyDescent="0.25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27"/>
      <c r="E11" s="227"/>
      <c r="F11" s="227"/>
      <c r="G11" s="227"/>
      <c r="H11" s="28" t="s">
        <v>33</v>
      </c>
      <c r="I11" s="91"/>
      <c r="J11" s="11"/>
    </row>
    <row r="12" spans="1:15" ht="15.75" customHeight="1" x14ac:dyDescent="0.25">
      <c r="A12" s="4"/>
      <c r="B12" s="41"/>
      <c r="C12" s="26"/>
      <c r="D12" s="214"/>
      <c r="E12" s="214"/>
      <c r="F12" s="214"/>
      <c r="G12" s="214"/>
      <c r="H12" s="28" t="s">
        <v>34</v>
      </c>
      <c r="I12" s="91"/>
      <c r="J12" s="11"/>
    </row>
    <row r="13" spans="1:15" ht="15.75" customHeight="1" x14ac:dyDescent="0.25">
      <c r="A13" s="4"/>
      <c r="B13" s="42"/>
      <c r="C13" s="92"/>
      <c r="D13" s="215"/>
      <c r="E13" s="215"/>
      <c r="F13" s="215"/>
      <c r="G13" s="215"/>
      <c r="H13" s="29"/>
      <c r="I13" s="34"/>
      <c r="J13" s="51"/>
    </row>
    <row r="14" spans="1:15" ht="24" customHeight="1" x14ac:dyDescent="0.25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26"/>
      <c r="F15" s="226"/>
      <c r="G15" s="211"/>
      <c r="H15" s="211"/>
      <c r="I15" s="211" t="s">
        <v>28</v>
      </c>
      <c r="J15" s="212"/>
    </row>
    <row r="16" spans="1:15" ht="23.25" customHeight="1" x14ac:dyDescent="0.25">
      <c r="A16" s="139" t="s">
        <v>23</v>
      </c>
      <c r="B16" s="140" t="s">
        <v>23</v>
      </c>
      <c r="C16" s="58"/>
      <c r="D16" s="59"/>
      <c r="E16" s="206"/>
      <c r="F16" s="213"/>
      <c r="G16" s="206"/>
      <c r="H16" s="213"/>
      <c r="I16" s="206">
        <f>SUM(I47:J52)</f>
        <v>0</v>
      </c>
      <c r="J16" s="207"/>
    </row>
    <row r="17" spans="1:10" ht="23.25" customHeight="1" x14ac:dyDescent="0.25">
      <c r="A17" s="139" t="s">
        <v>24</v>
      </c>
      <c r="B17" s="140" t="s">
        <v>24</v>
      </c>
      <c r="C17" s="58"/>
      <c r="D17" s="59"/>
      <c r="E17" s="206"/>
      <c r="F17" s="213"/>
      <c r="G17" s="206"/>
      <c r="H17" s="213"/>
      <c r="I17" s="206">
        <f>SUM(I53:J63)</f>
        <v>0</v>
      </c>
      <c r="J17" s="207"/>
    </row>
    <row r="18" spans="1:10" ht="23.25" customHeight="1" x14ac:dyDescent="0.25">
      <c r="A18" s="139" t="s">
        <v>25</v>
      </c>
      <c r="B18" s="140" t="s">
        <v>25</v>
      </c>
      <c r="C18" s="58"/>
      <c r="D18" s="59"/>
      <c r="E18" s="206"/>
      <c r="F18" s="213"/>
      <c r="G18" s="206"/>
      <c r="H18" s="213"/>
      <c r="I18" s="206">
        <f>SUM(I64)</f>
        <v>0</v>
      </c>
      <c r="J18" s="207"/>
    </row>
    <row r="19" spans="1:10" ht="23.25" customHeight="1" x14ac:dyDescent="0.25">
      <c r="A19" s="139" t="s">
        <v>94</v>
      </c>
      <c r="B19" s="140" t="s">
        <v>26</v>
      </c>
      <c r="C19" s="58"/>
      <c r="D19" s="59"/>
      <c r="E19" s="206"/>
      <c r="F19" s="213"/>
      <c r="G19" s="206"/>
      <c r="H19" s="213"/>
      <c r="I19" s="206">
        <f>SUM(I65)</f>
        <v>0</v>
      </c>
      <c r="J19" s="207"/>
    </row>
    <row r="20" spans="1:10" ht="23.25" customHeight="1" x14ac:dyDescent="0.25">
      <c r="A20" s="139" t="s">
        <v>95</v>
      </c>
      <c r="B20" s="140" t="s">
        <v>27</v>
      </c>
      <c r="C20" s="58"/>
      <c r="D20" s="59"/>
      <c r="E20" s="206"/>
      <c r="F20" s="213"/>
      <c r="G20" s="206"/>
      <c r="H20" s="213"/>
      <c r="I20" s="206">
        <v>0</v>
      </c>
      <c r="J20" s="207"/>
    </row>
    <row r="21" spans="1:10" ht="23.25" customHeight="1" x14ac:dyDescent="0.25">
      <c r="A21" s="4"/>
      <c r="B21" s="74" t="s">
        <v>28</v>
      </c>
      <c r="C21" s="75"/>
      <c r="D21" s="76"/>
      <c r="E21" s="208"/>
      <c r="F21" s="209"/>
      <c r="G21" s="208"/>
      <c r="H21" s="209"/>
      <c r="I21" s="208">
        <f>SUM(I16:J20)</f>
        <v>0</v>
      </c>
      <c r="J21" s="219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04">
        <f>I21</f>
        <v>0</v>
      </c>
      <c r="H23" s="205"/>
      <c r="I23" s="205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04">
        <f>I21/100*15</f>
        <v>0</v>
      </c>
      <c r="H24" s="205"/>
      <c r="I24" s="205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04">
        <v>0</v>
      </c>
      <c r="H25" s="205"/>
      <c r="I25" s="205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0">
        <v>0</v>
      </c>
      <c r="H26" s="201"/>
      <c r="I26" s="201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02">
        <v>0</v>
      </c>
      <c r="H27" s="202"/>
      <c r="I27" s="202"/>
      <c r="J27" s="63" t="str">
        <f t="shared" si="0"/>
        <v>CZK</v>
      </c>
    </row>
    <row r="28" spans="1:10" ht="27.75" hidden="1" customHeight="1" thickBot="1" x14ac:dyDescent="0.3">
      <c r="A28" s="4"/>
      <c r="B28" s="112" t="s">
        <v>22</v>
      </c>
      <c r="C28" s="113"/>
      <c r="D28" s="113"/>
      <c r="E28" s="114"/>
      <c r="F28" s="115"/>
      <c r="G28" s="203">
        <v>250507.26</v>
      </c>
      <c r="H28" s="210"/>
      <c r="I28" s="210"/>
      <c r="J28" s="116" t="str">
        <f t="shared" si="0"/>
        <v>CZK</v>
      </c>
    </row>
    <row r="29" spans="1:10" ht="27.75" customHeight="1" thickBot="1" x14ac:dyDescent="0.3">
      <c r="A29" s="4"/>
      <c r="B29" s="112" t="s">
        <v>35</v>
      </c>
      <c r="C29" s="117"/>
      <c r="D29" s="117"/>
      <c r="E29" s="117"/>
      <c r="F29" s="117"/>
      <c r="G29" s="203">
        <f>SUM(G23:I24)</f>
        <v>0</v>
      </c>
      <c r="H29" s="203"/>
      <c r="I29" s="203"/>
      <c r="J29" s="118" t="s">
        <v>55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42830</v>
      </c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28" t="s">
        <v>2</v>
      </c>
      <c r="E35" s="228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5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5">
      <c r="A39" s="96">
        <v>1</v>
      </c>
      <c r="B39" s="102"/>
      <c r="C39" s="229"/>
      <c r="D39" s="230"/>
      <c r="E39" s="230"/>
      <c r="F39" s="107">
        <v>0</v>
      </c>
      <c r="G39" s="108">
        <v>250507.26</v>
      </c>
      <c r="H39" s="109">
        <v>52607</v>
      </c>
      <c r="I39" s="109">
        <v>303114.26</v>
      </c>
      <c r="J39" s="103">
        <f>IF(CenaCelkemVypocet=0,"",I39/CenaCelkemVypocet*100)</f>
        <v>100</v>
      </c>
    </row>
    <row r="40" spans="1:10" ht="25.5" hidden="1" customHeight="1" x14ac:dyDescent="0.25">
      <c r="A40" s="96"/>
      <c r="B40" s="231" t="s">
        <v>54</v>
      </c>
      <c r="C40" s="232"/>
      <c r="D40" s="232"/>
      <c r="E40" s="233"/>
      <c r="F40" s="110">
        <f>SUMIF(A39:A39,"=1",F39:F39)</f>
        <v>0</v>
      </c>
      <c r="G40" s="111">
        <f>SUMIF(A39:A39,"=1",G39:G39)</f>
        <v>250507.26</v>
      </c>
      <c r="H40" s="111">
        <f>SUMIF(A39:A39,"=1",H39:H39)</f>
        <v>52607</v>
      </c>
      <c r="I40" s="111">
        <f>SUMIF(A39:A39,"=1",I39:I39)</f>
        <v>303114.26</v>
      </c>
      <c r="J40" s="97">
        <f>SUMIF(A39:A39,"=1",J39:J39)</f>
        <v>100</v>
      </c>
    </row>
    <row r="44" spans="1:10" ht="15.6" x14ac:dyDescent="0.3">
      <c r="B44" s="119" t="s">
        <v>56</v>
      </c>
    </row>
    <row r="46" spans="1:10" ht="25.5" customHeight="1" x14ac:dyDescent="0.25">
      <c r="A46" s="120"/>
      <c r="B46" s="124" t="s">
        <v>16</v>
      </c>
      <c r="C46" s="124" t="s">
        <v>5</v>
      </c>
      <c r="D46" s="125"/>
      <c r="E46" s="125"/>
      <c r="F46" s="128" t="s">
        <v>57</v>
      </c>
      <c r="G46" s="128"/>
      <c r="H46" s="128"/>
      <c r="I46" s="234" t="s">
        <v>28</v>
      </c>
      <c r="J46" s="234"/>
    </row>
    <row r="47" spans="1:10" ht="25.5" customHeight="1" x14ac:dyDescent="0.25">
      <c r="A47" s="121"/>
      <c r="B47" s="129" t="s">
        <v>58</v>
      </c>
      <c r="C47" s="236" t="s">
        <v>59</v>
      </c>
      <c r="D47" s="237"/>
      <c r="E47" s="237"/>
      <c r="F47" s="131" t="s">
        <v>23</v>
      </c>
      <c r="G47" s="132"/>
      <c r="H47" s="132"/>
      <c r="I47" s="235">
        <f>' Pol'!G8</f>
        <v>0</v>
      </c>
      <c r="J47" s="235"/>
    </row>
    <row r="48" spans="1:10" ht="25.5" customHeight="1" x14ac:dyDescent="0.25">
      <c r="A48" s="121"/>
      <c r="B48" s="123" t="s">
        <v>60</v>
      </c>
      <c r="C48" s="221" t="s">
        <v>61</v>
      </c>
      <c r="D48" s="222"/>
      <c r="E48" s="222"/>
      <c r="F48" s="133" t="s">
        <v>23</v>
      </c>
      <c r="G48" s="134"/>
      <c r="H48" s="134"/>
      <c r="I48" s="220">
        <f>' Pol'!G17</f>
        <v>0</v>
      </c>
      <c r="J48" s="220"/>
    </row>
    <row r="49" spans="1:10" ht="25.5" customHeight="1" x14ac:dyDescent="0.25">
      <c r="A49" s="121"/>
      <c r="B49" s="123" t="s">
        <v>62</v>
      </c>
      <c r="C49" s="221" t="s">
        <v>63</v>
      </c>
      <c r="D49" s="222"/>
      <c r="E49" s="222"/>
      <c r="F49" s="133" t="s">
        <v>23</v>
      </c>
      <c r="G49" s="134"/>
      <c r="H49" s="134"/>
      <c r="I49" s="220">
        <f>' Pol'!G19</f>
        <v>0</v>
      </c>
      <c r="J49" s="220"/>
    </row>
    <row r="50" spans="1:10" ht="25.5" customHeight="1" x14ac:dyDescent="0.25">
      <c r="A50" s="121"/>
      <c r="B50" s="123" t="s">
        <v>64</v>
      </c>
      <c r="C50" s="221" t="s">
        <v>65</v>
      </c>
      <c r="D50" s="222"/>
      <c r="E50" s="222"/>
      <c r="F50" s="133" t="s">
        <v>23</v>
      </c>
      <c r="G50" s="134"/>
      <c r="H50" s="134"/>
      <c r="I50" s="220">
        <f>' Pol'!G21</f>
        <v>0</v>
      </c>
      <c r="J50" s="220"/>
    </row>
    <row r="51" spans="1:10" ht="25.5" customHeight="1" x14ac:dyDescent="0.25">
      <c r="A51" s="121"/>
      <c r="B51" s="123" t="s">
        <v>66</v>
      </c>
      <c r="C51" s="221" t="s">
        <v>67</v>
      </c>
      <c r="D51" s="222"/>
      <c r="E51" s="222"/>
      <c r="F51" s="133" t="s">
        <v>23</v>
      </c>
      <c r="G51" s="134"/>
      <c r="H51" s="134"/>
      <c r="I51" s="220">
        <f>' Pol'!G24</f>
        <v>0</v>
      </c>
      <c r="J51" s="220"/>
    </row>
    <row r="52" spans="1:10" ht="25.5" customHeight="1" x14ac:dyDescent="0.25">
      <c r="A52" s="121"/>
      <c r="B52" s="123" t="s">
        <v>68</v>
      </c>
      <c r="C52" s="221" t="s">
        <v>69</v>
      </c>
      <c r="D52" s="222"/>
      <c r="E52" s="222"/>
      <c r="F52" s="133" t="s">
        <v>23</v>
      </c>
      <c r="G52" s="134"/>
      <c r="H52" s="134"/>
      <c r="I52" s="220">
        <f>' Pol'!G32</f>
        <v>0</v>
      </c>
      <c r="J52" s="220"/>
    </row>
    <row r="53" spans="1:10" ht="25.5" customHeight="1" x14ac:dyDescent="0.25">
      <c r="A53" s="121"/>
      <c r="B53" s="123" t="s">
        <v>70</v>
      </c>
      <c r="C53" s="221" t="s">
        <v>71</v>
      </c>
      <c r="D53" s="222"/>
      <c r="E53" s="222"/>
      <c r="F53" s="133" t="s">
        <v>24</v>
      </c>
      <c r="G53" s="134"/>
      <c r="H53" s="134"/>
      <c r="I53" s="220">
        <f>' Pol'!G34</f>
        <v>0</v>
      </c>
      <c r="J53" s="220"/>
    </row>
    <row r="54" spans="1:10" ht="25.5" customHeight="1" x14ac:dyDescent="0.25">
      <c r="A54" s="121"/>
      <c r="B54" s="123" t="s">
        <v>72</v>
      </c>
      <c r="C54" s="221" t="s">
        <v>73</v>
      </c>
      <c r="D54" s="222"/>
      <c r="E54" s="222"/>
      <c r="F54" s="133" t="s">
        <v>24</v>
      </c>
      <c r="G54" s="134"/>
      <c r="H54" s="134"/>
      <c r="I54" s="220">
        <f>' Pol'!G42</f>
        <v>0</v>
      </c>
      <c r="J54" s="220"/>
    </row>
    <row r="55" spans="1:10" ht="25.5" customHeight="1" x14ac:dyDescent="0.25">
      <c r="A55" s="121"/>
      <c r="B55" s="123" t="s">
        <v>74</v>
      </c>
      <c r="C55" s="221" t="s">
        <v>75</v>
      </c>
      <c r="D55" s="222"/>
      <c r="E55" s="222"/>
      <c r="F55" s="133" t="s">
        <v>24</v>
      </c>
      <c r="G55" s="134"/>
      <c r="H55" s="134"/>
      <c r="I55" s="220">
        <f>' Pol'!G59</f>
        <v>0</v>
      </c>
      <c r="J55" s="220"/>
    </row>
    <row r="56" spans="1:10" ht="25.5" customHeight="1" x14ac:dyDescent="0.25">
      <c r="A56" s="121"/>
      <c r="B56" s="123" t="s">
        <v>76</v>
      </c>
      <c r="C56" s="221" t="s">
        <v>77</v>
      </c>
      <c r="D56" s="222"/>
      <c r="E56" s="222"/>
      <c r="F56" s="133" t="s">
        <v>24</v>
      </c>
      <c r="G56" s="134"/>
      <c r="H56" s="134"/>
      <c r="I56" s="220">
        <f>' Pol'!G65</f>
        <v>0</v>
      </c>
      <c r="J56" s="220"/>
    </row>
    <row r="57" spans="1:10" ht="25.5" customHeight="1" x14ac:dyDescent="0.25">
      <c r="A57" s="121"/>
      <c r="B57" s="123" t="s">
        <v>78</v>
      </c>
      <c r="C57" s="221" t="s">
        <v>79</v>
      </c>
      <c r="D57" s="222"/>
      <c r="E57" s="222"/>
      <c r="F57" s="133" t="s">
        <v>24</v>
      </c>
      <c r="G57" s="134"/>
      <c r="H57" s="134"/>
      <c r="I57" s="220">
        <f>' Pol'!G72</f>
        <v>0</v>
      </c>
      <c r="J57" s="220"/>
    </row>
    <row r="58" spans="1:10" ht="25.5" customHeight="1" x14ac:dyDescent="0.25">
      <c r="A58" s="121"/>
      <c r="B58" s="123" t="s">
        <v>80</v>
      </c>
      <c r="C58" s="221" t="s">
        <v>81</v>
      </c>
      <c r="D58" s="222"/>
      <c r="E58" s="222"/>
      <c r="F58" s="133" t="s">
        <v>24</v>
      </c>
      <c r="G58" s="134"/>
      <c r="H58" s="134"/>
      <c r="I58" s="220">
        <f>' Pol'!G82</f>
        <v>0</v>
      </c>
      <c r="J58" s="220"/>
    </row>
    <row r="59" spans="1:10" ht="25.5" customHeight="1" x14ac:dyDescent="0.25">
      <c r="A59" s="121"/>
      <c r="B59" s="123" t="s">
        <v>82</v>
      </c>
      <c r="C59" s="221" t="s">
        <v>83</v>
      </c>
      <c r="D59" s="222"/>
      <c r="E59" s="222"/>
      <c r="F59" s="133" t="s">
        <v>24</v>
      </c>
      <c r="G59" s="134"/>
      <c r="H59" s="134"/>
      <c r="I59" s="220">
        <f>' Pol'!G85</f>
        <v>0</v>
      </c>
      <c r="J59" s="220"/>
    </row>
    <row r="60" spans="1:10" ht="25.5" customHeight="1" x14ac:dyDescent="0.25">
      <c r="A60" s="121"/>
      <c r="B60" s="123" t="s">
        <v>84</v>
      </c>
      <c r="C60" s="221" t="s">
        <v>85</v>
      </c>
      <c r="D60" s="222"/>
      <c r="E60" s="222"/>
      <c r="F60" s="133" t="s">
        <v>24</v>
      </c>
      <c r="G60" s="134"/>
      <c r="H60" s="134"/>
      <c r="I60" s="220">
        <f>' Pol'!G100</f>
        <v>0</v>
      </c>
      <c r="J60" s="220"/>
    </row>
    <row r="61" spans="1:10" ht="25.5" customHeight="1" x14ac:dyDescent="0.25">
      <c r="A61" s="121"/>
      <c r="B61" s="123" t="s">
        <v>86</v>
      </c>
      <c r="C61" s="221" t="s">
        <v>87</v>
      </c>
      <c r="D61" s="222"/>
      <c r="E61" s="222"/>
      <c r="F61" s="133" t="s">
        <v>24</v>
      </c>
      <c r="G61" s="134"/>
      <c r="H61" s="134"/>
      <c r="I61" s="220">
        <f>' Pol'!G109</f>
        <v>0</v>
      </c>
      <c r="J61" s="220"/>
    </row>
    <row r="62" spans="1:10" ht="25.5" customHeight="1" x14ac:dyDescent="0.25">
      <c r="A62" s="121"/>
      <c r="B62" s="123" t="s">
        <v>88</v>
      </c>
      <c r="C62" s="221" t="s">
        <v>89</v>
      </c>
      <c r="D62" s="222"/>
      <c r="E62" s="222"/>
      <c r="F62" s="133" t="s">
        <v>24</v>
      </c>
      <c r="G62" s="134"/>
      <c r="H62" s="134"/>
      <c r="I62" s="220">
        <f>' Pol'!G115</f>
        <v>0</v>
      </c>
      <c r="J62" s="220"/>
    </row>
    <row r="63" spans="1:10" ht="25.5" customHeight="1" x14ac:dyDescent="0.25">
      <c r="A63" s="121"/>
      <c r="B63" s="123" t="s">
        <v>90</v>
      </c>
      <c r="C63" s="221" t="s">
        <v>91</v>
      </c>
      <c r="D63" s="222"/>
      <c r="E63" s="222"/>
      <c r="F63" s="133" t="s">
        <v>24</v>
      </c>
      <c r="G63" s="134"/>
      <c r="H63" s="134"/>
      <c r="I63" s="220">
        <f>' Pol'!G119</f>
        <v>0</v>
      </c>
      <c r="J63" s="220"/>
    </row>
    <row r="64" spans="1:10" ht="25.5" customHeight="1" x14ac:dyDescent="0.25">
      <c r="A64" s="121"/>
      <c r="B64" s="123" t="s">
        <v>92</v>
      </c>
      <c r="C64" s="221" t="s">
        <v>93</v>
      </c>
      <c r="D64" s="222"/>
      <c r="E64" s="222"/>
      <c r="F64" s="133" t="s">
        <v>25</v>
      </c>
      <c r="G64" s="134"/>
      <c r="H64" s="134"/>
      <c r="I64" s="220">
        <f>' Pol'!G124</f>
        <v>0</v>
      </c>
      <c r="J64" s="220"/>
    </row>
    <row r="65" spans="1:10" ht="25.5" customHeight="1" x14ac:dyDescent="0.25">
      <c r="A65" s="121"/>
      <c r="B65" s="130" t="s">
        <v>94</v>
      </c>
      <c r="C65" s="239" t="s">
        <v>26</v>
      </c>
      <c r="D65" s="240"/>
      <c r="E65" s="240"/>
      <c r="F65" s="135" t="s">
        <v>94</v>
      </c>
      <c r="G65" s="136"/>
      <c r="H65" s="136"/>
      <c r="I65" s="238">
        <f>' Pol'!G136</f>
        <v>0</v>
      </c>
      <c r="J65" s="238"/>
    </row>
    <row r="66" spans="1:10" ht="25.5" customHeight="1" x14ac:dyDescent="0.25">
      <c r="A66" s="122"/>
      <c r="B66" s="126" t="s">
        <v>1</v>
      </c>
      <c r="C66" s="126"/>
      <c r="D66" s="127"/>
      <c r="E66" s="127"/>
      <c r="F66" s="137"/>
      <c r="G66" s="138"/>
      <c r="H66" s="138"/>
      <c r="I66" s="241">
        <f>SUM(I47:I65)</f>
        <v>0</v>
      </c>
      <c r="J66" s="241"/>
    </row>
    <row r="67" spans="1:10" x14ac:dyDescent="0.25">
      <c r="F67" s="94"/>
      <c r="G67" s="95"/>
      <c r="H67" s="94"/>
      <c r="I67" s="95"/>
      <c r="J67" s="95"/>
    </row>
    <row r="68" spans="1:10" x14ac:dyDescent="0.25">
      <c r="F68" s="94"/>
      <c r="G68" s="95"/>
      <c r="H68" s="94"/>
      <c r="I68" s="95"/>
      <c r="J68" s="95"/>
    </row>
    <row r="69" spans="1:10" x14ac:dyDescent="0.25">
      <c r="F69" s="94"/>
      <c r="G69" s="95"/>
      <c r="H69" s="94"/>
      <c r="I69" s="95"/>
      <c r="J69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I64:J64"/>
    <mergeCell ref="C64:E64"/>
    <mergeCell ref="I65:J65"/>
    <mergeCell ref="C65:E65"/>
    <mergeCell ref="I66:J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42" t="s">
        <v>6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79" t="s">
        <v>41</v>
      </c>
      <c r="B2" s="78"/>
      <c r="C2" s="244"/>
      <c r="D2" s="244"/>
      <c r="E2" s="244"/>
      <c r="F2" s="244"/>
      <c r="G2" s="245"/>
    </row>
    <row r="3" spans="1:7" ht="24.9" hidden="1" customHeight="1" x14ac:dyDescent="0.25">
      <c r="A3" s="79" t="s">
        <v>7</v>
      </c>
      <c r="B3" s="78"/>
      <c r="C3" s="244"/>
      <c r="D3" s="244"/>
      <c r="E3" s="244"/>
      <c r="F3" s="244"/>
      <c r="G3" s="245"/>
    </row>
    <row r="4" spans="1:7" ht="24.9" hidden="1" customHeight="1" x14ac:dyDescent="0.25">
      <c r="A4" s="79" t="s">
        <v>8</v>
      </c>
      <c r="B4" s="78"/>
      <c r="C4" s="244"/>
      <c r="D4" s="244"/>
      <c r="E4" s="244"/>
      <c r="F4" s="244"/>
      <c r="G4" s="245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39"/>
  <sheetViews>
    <sheetView tabSelected="1" topLeftCell="B95" workbookViewId="0">
      <selection activeCell="F9" sqref="F9:F137"/>
    </sheetView>
  </sheetViews>
  <sheetFormatPr defaultRowHeight="13.2" outlineLevelRow="1" x14ac:dyDescent="0.25"/>
  <cols>
    <col min="1" max="1" width="4.33203125" customWidth="1"/>
    <col min="2" max="2" width="14.44140625" style="93" customWidth="1"/>
    <col min="3" max="3" width="38.33203125" style="93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3" max="23" width="10.109375" bestFit="1" customWidth="1"/>
    <col min="29" max="39" width="0" hidden="1" customWidth="1"/>
  </cols>
  <sheetData>
    <row r="1" spans="1:60" ht="15.75" customHeight="1" x14ac:dyDescent="0.3">
      <c r="A1" s="246" t="s">
        <v>6</v>
      </c>
      <c r="B1" s="246"/>
      <c r="C1" s="246"/>
      <c r="D1" s="246"/>
      <c r="E1" s="246"/>
      <c r="F1" s="246"/>
      <c r="G1" s="246"/>
      <c r="AE1" t="s">
        <v>97</v>
      </c>
    </row>
    <row r="2" spans="1:60" ht="24.9" customHeight="1" x14ac:dyDescent="0.25">
      <c r="A2" s="143" t="s">
        <v>96</v>
      </c>
      <c r="B2" s="141"/>
      <c r="C2" s="247" t="s">
        <v>47</v>
      </c>
      <c r="D2" s="248"/>
      <c r="E2" s="248"/>
      <c r="F2" s="248"/>
      <c r="G2" s="249"/>
      <c r="AE2" t="s">
        <v>98</v>
      </c>
    </row>
    <row r="3" spans="1:60" ht="24.9" customHeight="1" x14ac:dyDescent="0.25">
      <c r="A3" s="144" t="s">
        <v>7</v>
      </c>
      <c r="B3" s="142"/>
      <c r="C3" s="250" t="s">
        <v>43</v>
      </c>
      <c r="D3" s="251"/>
      <c r="E3" s="251"/>
      <c r="F3" s="251"/>
      <c r="G3" s="252"/>
      <c r="AE3" t="s">
        <v>99</v>
      </c>
    </row>
    <row r="4" spans="1:60" ht="24.9" hidden="1" customHeight="1" x14ac:dyDescent="0.25">
      <c r="A4" s="144" t="s">
        <v>8</v>
      </c>
      <c r="B4" s="142"/>
      <c r="C4" s="250"/>
      <c r="D4" s="251"/>
      <c r="E4" s="251"/>
      <c r="F4" s="251"/>
      <c r="G4" s="252"/>
      <c r="AE4" t="s">
        <v>100</v>
      </c>
    </row>
    <row r="5" spans="1:60" hidden="1" x14ac:dyDescent="0.25">
      <c r="A5" s="145" t="s">
        <v>101</v>
      </c>
      <c r="B5" s="146"/>
      <c r="C5" s="147"/>
      <c r="D5" s="148"/>
      <c r="E5" s="148"/>
      <c r="F5" s="148"/>
      <c r="G5" s="149"/>
      <c r="AE5" t="s">
        <v>102</v>
      </c>
    </row>
    <row r="7" spans="1:60" ht="39.6" x14ac:dyDescent="0.25">
      <c r="A7" s="154" t="s">
        <v>103</v>
      </c>
      <c r="B7" s="155" t="s">
        <v>104</v>
      </c>
      <c r="C7" s="155" t="s">
        <v>105</v>
      </c>
      <c r="D7" s="154" t="s">
        <v>106</v>
      </c>
      <c r="E7" s="154" t="s">
        <v>107</v>
      </c>
      <c r="F7" s="150" t="s">
        <v>108</v>
      </c>
      <c r="G7" s="170" t="s">
        <v>28</v>
      </c>
      <c r="H7" s="171" t="s">
        <v>29</v>
      </c>
      <c r="I7" s="171" t="s">
        <v>109</v>
      </c>
      <c r="J7" s="171" t="s">
        <v>30</v>
      </c>
      <c r="K7" s="171" t="s">
        <v>110</v>
      </c>
      <c r="L7" s="171" t="s">
        <v>111</v>
      </c>
      <c r="M7" s="171" t="s">
        <v>112</v>
      </c>
      <c r="N7" s="171" t="s">
        <v>113</v>
      </c>
      <c r="O7" s="171" t="s">
        <v>114</v>
      </c>
      <c r="P7" s="171" t="s">
        <v>115</v>
      </c>
      <c r="Q7" s="171" t="s">
        <v>116</v>
      </c>
      <c r="R7" s="171" t="s">
        <v>117</v>
      </c>
      <c r="S7" s="171" t="s">
        <v>118</v>
      </c>
      <c r="T7" s="171" t="s">
        <v>119</v>
      </c>
      <c r="U7" s="157" t="s">
        <v>120</v>
      </c>
    </row>
    <row r="8" spans="1:60" x14ac:dyDescent="0.25">
      <c r="A8" s="172" t="s">
        <v>121</v>
      </c>
      <c r="B8" s="173" t="s">
        <v>58</v>
      </c>
      <c r="C8" s="174" t="s">
        <v>59</v>
      </c>
      <c r="D8" s="175"/>
      <c r="E8" s="176"/>
      <c r="F8" s="177"/>
      <c r="G8" s="177">
        <f>SUMIF(AE9:AE16,"&lt;&gt;NOR",G9:G16)</f>
        <v>0</v>
      </c>
      <c r="H8" s="177"/>
      <c r="I8" s="177">
        <f>SUM(I9:I16)</f>
        <v>11322.14</v>
      </c>
      <c r="J8" s="177"/>
      <c r="K8" s="177">
        <f>SUM(K9:K16)</f>
        <v>72690.040000000008</v>
      </c>
      <c r="L8" s="177"/>
      <c r="M8" s="177">
        <f>SUM(M9:M16)</f>
        <v>0</v>
      </c>
      <c r="N8" s="156"/>
      <c r="O8" s="156">
        <f>SUM(O9:O16)</f>
        <v>4.357330000000001</v>
      </c>
      <c r="P8" s="156"/>
      <c r="Q8" s="156">
        <f>SUM(Q9:Q16)</f>
        <v>0</v>
      </c>
      <c r="R8" s="156"/>
      <c r="S8" s="156"/>
      <c r="T8" s="172"/>
      <c r="U8" s="156">
        <f>SUM(U9:U16)</f>
        <v>189.86</v>
      </c>
      <c r="W8" s="193"/>
      <c r="AE8" t="s">
        <v>122</v>
      </c>
    </row>
    <row r="9" spans="1:60" outlineLevel="1" x14ac:dyDescent="0.25">
      <c r="A9" s="152">
        <v>1</v>
      </c>
      <c r="B9" s="158" t="s">
        <v>123</v>
      </c>
      <c r="C9" s="185" t="s">
        <v>124</v>
      </c>
      <c r="D9" s="160" t="s">
        <v>125</v>
      </c>
      <c r="E9" s="166">
        <v>108.46924999999999</v>
      </c>
      <c r="F9" s="168"/>
      <c r="G9" s="168">
        <f>E9*F9</f>
        <v>0</v>
      </c>
      <c r="H9" s="168">
        <v>14.72</v>
      </c>
      <c r="I9" s="168">
        <f t="shared" ref="I9:I16" si="0">ROUND(E9*H9,2)</f>
        <v>1596.67</v>
      </c>
      <c r="J9" s="168">
        <v>71.98</v>
      </c>
      <c r="K9" s="168">
        <f t="shared" ref="K9:K16" si="1">ROUND(E9*J9,2)</f>
        <v>7807.62</v>
      </c>
      <c r="L9" s="168">
        <v>21</v>
      </c>
      <c r="M9" s="168">
        <f t="shared" ref="M9:M16" si="2">G9*(1+L9/100)</f>
        <v>0</v>
      </c>
      <c r="N9" s="161">
        <v>6.0899999999999999E-3</v>
      </c>
      <c r="O9" s="161">
        <f t="shared" ref="O9:O16" si="3">ROUND(E9*N9,5)</f>
        <v>0.66057999999999995</v>
      </c>
      <c r="P9" s="161">
        <v>0</v>
      </c>
      <c r="Q9" s="161">
        <f t="shared" ref="Q9:Q16" si="4">ROUND(E9*P9,5)</f>
        <v>0</v>
      </c>
      <c r="R9" s="161"/>
      <c r="S9" s="161"/>
      <c r="T9" s="162">
        <v>0.19273999999999999</v>
      </c>
      <c r="U9" s="161">
        <f t="shared" ref="U9:U16" si="5">ROUND(E9*T9,2)</f>
        <v>20.91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126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2">
        <v>2</v>
      </c>
      <c r="B10" s="158" t="s">
        <v>127</v>
      </c>
      <c r="C10" s="185" t="s">
        <v>128</v>
      </c>
      <c r="D10" s="160" t="s">
        <v>125</v>
      </c>
      <c r="E10" s="166">
        <v>102.91999999999999</v>
      </c>
      <c r="F10" s="168"/>
      <c r="G10" s="168">
        <f t="shared" ref="G10:G16" si="6">E10*F10</f>
        <v>0</v>
      </c>
      <c r="H10" s="168">
        <v>0</v>
      </c>
      <c r="I10" s="168">
        <f t="shared" si="0"/>
        <v>0</v>
      </c>
      <c r="J10" s="168">
        <v>23.7</v>
      </c>
      <c r="K10" s="168">
        <f t="shared" si="1"/>
        <v>2439.1999999999998</v>
      </c>
      <c r="L10" s="168">
        <v>21</v>
      </c>
      <c r="M10" s="168">
        <f t="shared" si="2"/>
        <v>0</v>
      </c>
      <c r="N10" s="161">
        <v>0</v>
      </c>
      <c r="O10" s="161">
        <f t="shared" si="3"/>
        <v>0</v>
      </c>
      <c r="P10" s="161">
        <v>0</v>
      </c>
      <c r="Q10" s="161">
        <f t="shared" si="4"/>
        <v>0</v>
      </c>
      <c r="R10" s="161"/>
      <c r="S10" s="161"/>
      <c r="T10" s="162">
        <v>5.8999999999999997E-2</v>
      </c>
      <c r="U10" s="161">
        <f t="shared" si="5"/>
        <v>6.07</v>
      </c>
      <c r="V10" s="151"/>
      <c r="W10" s="192"/>
      <c r="X10" s="151"/>
      <c r="Y10" s="151"/>
      <c r="Z10" s="151"/>
      <c r="AA10" s="151"/>
      <c r="AB10" s="151"/>
      <c r="AC10" s="151"/>
      <c r="AD10" s="151"/>
      <c r="AE10" s="151" t="s">
        <v>126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2">
        <v>3</v>
      </c>
      <c r="B11" s="158" t="s">
        <v>129</v>
      </c>
      <c r="C11" s="185" t="s">
        <v>130</v>
      </c>
      <c r="D11" s="160" t="s">
        <v>125</v>
      </c>
      <c r="E11" s="166">
        <v>108.47</v>
      </c>
      <c r="F11" s="168"/>
      <c r="G11" s="168">
        <f t="shared" si="6"/>
        <v>0</v>
      </c>
      <c r="H11" s="168">
        <v>38.94</v>
      </c>
      <c r="I11" s="168">
        <f t="shared" si="0"/>
        <v>4223.82</v>
      </c>
      <c r="J11" s="168">
        <v>141.56</v>
      </c>
      <c r="K11" s="168">
        <f t="shared" si="1"/>
        <v>15355.01</v>
      </c>
      <c r="L11" s="168">
        <v>21</v>
      </c>
      <c r="M11" s="168">
        <f t="shared" si="2"/>
        <v>0</v>
      </c>
      <c r="N11" s="161">
        <v>7.6800000000000002E-3</v>
      </c>
      <c r="O11" s="161">
        <f t="shared" si="3"/>
        <v>0.83304999999999996</v>
      </c>
      <c r="P11" s="161">
        <v>0</v>
      </c>
      <c r="Q11" s="161">
        <f t="shared" si="4"/>
        <v>0</v>
      </c>
      <c r="R11" s="161"/>
      <c r="S11" s="161"/>
      <c r="T11" s="162">
        <v>0.38100000000000001</v>
      </c>
      <c r="U11" s="161">
        <f t="shared" si="5"/>
        <v>41.33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126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2">
        <v>4</v>
      </c>
      <c r="B12" s="158" t="s">
        <v>131</v>
      </c>
      <c r="C12" s="185" t="s">
        <v>132</v>
      </c>
      <c r="D12" s="160" t="s">
        <v>125</v>
      </c>
      <c r="E12" s="166">
        <v>102.92</v>
      </c>
      <c r="F12" s="168"/>
      <c r="G12" s="168">
        <f t="shared" si="6"/>
        <v>0</v>
      </c>
      <c r="H12" s="168">
        <v>0</v>
      </c>
      <c r="I12" s="168">
        <f t="shared" si="0"/>
        <v>0</v>
      </c>
      <c r="J12" s="168">
        <v>23.7</v>
      </c>
      <c r="K12" s="168">
        <f t="shared" si="1"/>
        <v>2439.1999999999998</v>
      </c>
      <c r="L12" s="168">
        <v>21</v>
      </c>
      <c r="M12" s="168">
        <f t="shared" si="2"/>
        <v>0</v>
      </c>
      <c r="N12" s="161">
        <v>0</v>
      </c>
      <c r="O12" s="161">
        <f t="shared" si="3"/>
        <v>0</v>
      </c>
      <c r="P12" s="161">
        <v>0</v>
      </c>
      <c r="Q12" s="161">
        <f t="shared" si="4"/>
        <v>0</v>
      </c>
      <c r="R12" s="161"/>
      <c r="S12" s="161"/>
      <c r="T12" s="162">
        <v>5.8999999999999997E-2</v>
      </c>
      <c r="U12" s="161">
        <f t="shared" si="5"/>
        <v>6.07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126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2">
        <v>5</v>
      </c>
      <c r="B13" s="158" t="s">
        <v>133</v>
      </c>
      <c r="C13" s="185" t="s">
        <v>134</v>
      </c>
      <c r="D13" s="160" t="s">
        <v>125</v>
      </c>
      <c r="E13" s="166">
        <v>73.009999999999991</v>
      </c>
      <c r="F13" s="168"/>
      <c r="G13" s="168">
        <f t="shared" si="6"/>
        <v>0</v>
      </c>
      <c r="H13" s="168">
        <v>0</v>
      </c>
      <c r="I13" s="168">
        <f t="shared" si="0"/>
        <v>0</v>
      </c>
      <c r="J13" s="168">
        <v>50</v>
      </c>
      <c r="K13" s="168">
        <f t="shared" si="1"/>
        <v>3650.5</v>
      </c>
      <c r="L13" s="168">
        <v>21</v>
      </c>
      <c r="M13" s="168">
        <f t="shared" si="2"/>
        <v>0</v>
      </c>
      <c r="N13" s="161">
        <v>0</v>
      </c>
      <c r="O13" s="161">
        <f t="shared" si="3"/>
        <v>0</v>
      </c>
      <c r="P13" s="161">
        <v>0</v>
      </c>
      <c r="Q13" s="161">
        <f t="shared" si="4"/>
        <v>0</v>
      </c>
      <c r="R13" s="161"/>
      <c r="S13" s="161"/>
      <c r="T13" s="162">
        <v>5.8999999999999997E-2</v>
      </c>
      <c r="U13" s="161">
        <f t="shared" si="5"/>
        <v>4.3099999999999996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126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2">
        <v>6</v>
      </c>
      <c r="B14" s="158" t="s">
        <v>135</v>
      </c>
      <c r="C14" s="185" t="s">
        <v>136</v>
      </c>
      <c r="D14" s="160" t="s">
        <v>125</v>
      </c>
      <c r="E14" s="166">
        <v>256.48972424337501</v>
      </c>
      <c r="F14" s="168"/>
      <c r="G14" s="168">
        <f t="shared" si="6"/>
        <v>0</v>
      </c>
      <c r="H14" s="168">
        <v>5.0199999999999996</v>
      </c>
      <c r="I14" s="168">
        <f t="shared" si="0"/>
        <v>1287.58</v>
      </c>
      <c r="J14" s="168">
        <v>65.58</v>
      </c>
      <c r="K14" s="168">
        <f t="shared" si="1"/>
        <v>16820.599999999999</v>
      </c>
      <c r="L14" s="168">
        <v>21</v>
      </c>
      <c r="M14" s="168">
        <f t="shared" si="2"/>
        <v>0</v>
      </c>
      <c r="N14" s="161">
        <v>5.4299999999999999E-3</v>
      </c>
      <c r="O14" s="161">
        <f t="shared" si="3"/>
        <v>1.3927400000000001</v>
      </c>
      <c r="P14" s="161">
        <v>0</v>
      </c>
      <c r="Q14" s="161">
        <f t="shared" si="4"/>
        <v>0</v>
      </c>
      <c r="R14" s="161"/>
      <c r="S14" s="161"/>
      <c r="T14" s="162">
        <v>0.16941999999999999</v>
      </c>
      <c r="U14" s="161">
        <f t="shared" si="5"/>
        <v>43.45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126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52">
        <v>7</v>
      </c>
      <c r="B15" s="158" t="s">
        <v>137</v>
      </c>
      <c r="C15" s="185" t="s">
        <v>138</v>
      </c>
      <c r="D15" s="160" t="s">
        <v>125</v>
      </c>
      <c r="E15" s="166">
        <v>256.49</v>
      </c>
      <c r="F15" s="168"/>
      <c r="G15" s="168">
        <f t="shared" si="6"/>
        <v>0</v>
      </c>
      <c r="H15" s="168">
        <v>15.24</v>
      </c>
      <c r="I15" s="168">
        <f t="shared" si="0"/>
        <v>3908.91</v>
      </c>
      <c r="J15" s="168">
        <v>89.26</v>
      </c>
      <c r="K15" s="168">
        <f t="shared" si="1"/>
        <v>22894.3</v>
      </c>
      <c r="L15" s="168">
        <v>21</v>
      </c>
      <c r="M15" s="168">
        <f t="shared" si="2"/>
        <v>0</v>
      </c>
      <c r="N15" s="161">
        <v>4.4600000000000004E-3</v>
      </c>
      <c r="O15" s="161">
        <f t="shared" si="3"/>
        <v>1.14395</v>
      </c>
      <c r="P15" s="161">
        <v>0</v>
      </c>
      <c r="Q15" s="161">
        <f t="shared" si="4"/>
        <v>0</v>
      </c>
      <c r="R15" s="161"/>
      <c r="S15" s="161"/>
      <c r="T15" s="162">
        <v>0.25115999999999999</v>
      </c>
      <c r="U15" s="161">
        <f t="shared" si="5"/>
        <v>64.42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126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2">
        <v>8</v>
      </c>
      <c r="B16" s="158" t="s">
        <v>139</v>
      </c>
      <c r="C16" s="185" t="s">
        <v>140</v>
      </c>
      <c r="D16" s="160" t="s">
        <v>125</v>
      </c>
      <c r="E16" s="166">
        <v>8.34</v>
      </c>
      <c r="F16" s="168"/>
      <c r="G16" s="168">
        <f t="shared" si="6"/>
        <v>0</v>
      </c>
      <c r="H16" s="168">
        <v>36.590000000000003</v>
      </c>
      <c r="I16" s="168">
        <f t="shared" si="0"/>
        <v>305.16000000000003</v>
      </c>
      <c r="J16" s="168">
        <v>153.91</v>
      </c>
      <c r="K16" s="168">
        <f t="shared" si="1"/>
        <v>1283.6099999999999</v>
      </c>
      <c r="L16" s="168">
        <v>21</v>
      </c>
      <c r="M16" s="168">
        <f t="shared" si="2"/>
        <v>0</v>
      </c>
      <c r="N16" s="161">
        <v>3.9210000000000002E-2</v>
      </c>
      <c r="O16" s="161">
        <f t="shared" si="3"/>
        <v>0.32701000000000002</v>
      </c>
      <c r="P16" s="161">
        <v>0</v>
      </c>
      <c r="Q16" s="161">
        <f t="shared" si="4"/>
        <v>0</v>
      </c>
      <c r="R16" s="161"/>
      <c r="S16" s="161"/>
      <c r="T16" s="162">
        <v>0.39600000000000002</v>
      </c>
      <c r="U16" s="161">
        <f t="shared" si="5"/>
        <v>3.3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126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5">
      <c r="A17" s="153" t="s">
        <v>121</v>
      </c>
      <c r="B17" s="159" t="s">
        <v>60</v>
      </c>
      <c r="C17" s="186" t="s">
        <v>61</v>
      </c>
      <c r="D17" s="163"/>
      <c r="E17" s="167"/>
      <c r="F17" s="169"/>
      <c r="G17" s="169">
        <f>SUMIF(AE18:AE18,"&lt;&gt;NOR",G18:G18)</f>
        <v>0</v>
      </c>
      <c r="H17" s="169"/>
      <c r="I17" s="169">
        <f>SUM(I18:I18)</f>
        <v>1076.52</v>
      </c>
      <c r="J17" s="169"/>
      <c r="K17" s="169">
        <f>SUM(K18:K18)</f>
        <v>1122.3599999999999</v>
      </c>
      <c r="L17" s="169"/>
      <c r="M17" s="169">
        <f>SUM(M18:M18)</f>
        <v>0</v>
      </c>
      <c r="N17" s="164"/>
      <c r="O17" s="164">
        <f>SUM(O18:O18)</f>
        <v>8.48E-2</v>
      </c>
      <c r="P17" s="164"/>
      <c r="Q17" s="164">
        <f>SUM(Q18:Q18)</f>
        <v>0</v>
      </c>
      <c r="R17" s="164"/>
      <c r="S17" s="164"/>
      <c r="T17" s="165"/>
      <c r="U17" s="164">
        <f>SUM(U18:U18)</f>
        <v>3.72</v>
      </c>
      <c r="AE17" t="s">
        <v>122</v>
      </c>
    </row>
    <row r="18" spans="1:60" outlineLevel="1" x14ac:dyDescent="0.25">
      <c r="A18" s="152">
        <v>9</v>
      </c>
      <c r="B18" s="158" t="s">
        <v>141</v>
      </c>
      <c r="C18" s="185" t="s">
        <v>142</v>
      </c>
      <c r="D18" s="160" t="s">
        <v>125</v>
      </c>
      <c r="E18" s="166">
        <v>14.325000000000001</v>
      </c>
      <c r="F18" s="168"/>
      <c r="G18" s="168">
        <f>E18*F18</f>
        <v>0</v>
      </c>
      <c r="H18" s="168">
        <v>75.150000000000006</v>
      </c>
      <c r="I18" s="168">
        <f>ROUND(E18*H18,2)</f>
        <v>1076.52</v>
      </c>
      <c r="J18" s="168">
        <v>78.349999999999994</v>
      </c>
      <c r="K18" s="168">
        <f>ROUND(E18*J18,2)</f>
        <v>1122.3599999999999</v>
      </c>
      <c r="L18" s="168">
        <v>21</v>
      </c>
      <c r="M18" s="168">
        <f>G18*(1+L18/100)</f>
        <v>0</v>
      </c>
      <c r="N18" s="161">
        <v>5.9199999999999999E-3</v>
      </c>
      <c r="O18" s="161">
        <f>ROUND(E18*N18,5)</f>
        <v>8.48E-2</v>
      </c>
      <c r="P18" s="161">
        <v>0</v>
      </c>
      <c r="Q18" s="161">
        <f>ROUND(E18*P18,5)</f>
        <v>0</v>
      </c>
      <c r="R18" s="161"/>
      <c r="S18" s="161"/>
      <c r="T18" s="162">
        <v>0.26</v>
      </c>
      <c r="U18" s="161">
        <f>ROUND(E18*T18,2)</f>
        <v>3.72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126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5">
      <c r="A19" s="153" t="s">
        <v>121</v>
      </c>
      <c r="B19" s="159" t="s">
        <v>62</v>
      </c>
      <c r="C19" s="186" t="s">
        <v>63</v>
      </c>
      <c r="D19" s="163"/>
      <c r="E19" s="167"/>
      <c r="F19" s="169"/>
      <c r="G19" s="169">
        <f>SUMIF(AE20:AE20,"&lt;&gt;NOR",G20:G20)</f>
        <v>0</v>
      </c>
      <c r="H19" s="169"/>
      <c r="I19" s="169">
        <f>SUM(I20:I20)</f>
        <v>0</v>
      </c>
      <c r="J19" s="169"/>
      <c r="K19" s="169">
        <f>SUM(K20:K20)</f>
        <v>267.12</v>
      </c>
      <c r="L19" s="169"/>
      <c r="M19" s="169">
        <f>SUM(M20:M20)</f>
        <v>0</v>
      </c>
      <c r="N19" s="164"/>
      <c r="O19" s="164">
        <f>SUM(O20:O20)</f>
        <v>0</v>
      </c>
      <c r="P19" s="164"/>
      <c r="Q19" s="164">
        <f>SUM(Q20:Q20)</f>
        <v>0</v>
      </c>
      <c r="R19" s="164"/>
      <c r="S19" s="164"/>
      <c r="T19" s="165"/>
      <c r="U19" s="164">
        <f>SUM(U20:U20)</f>
        <v>1.08</v>
      </c>
      <c r="AE19" t="s">
        <v>122</v>
      </c>
    </row>
    <row r="20" spans="1:60" outlineLevel="1" x14ac:dyDescent="0.25">
      <c r="A20" s="152">
        <v>10</v>
      </c>
      <c r="B20" s="158" t="s">
        <v>143</v>
      </c>
      <c r="C20" s="185" t="s">
        <v>144</v>
      </c>
      <c r="D20" s="160" t="s">
        <v>125</v>
      </c>
      <c r="E20" s="166">
        <v>72.194999999999993</v>
      </c>
      <c r="F20" s="168"/>
      <c r="G20" s="168">
        <f>E20*F20</f>
        <v>0</v>
      </c>
      <c r="H20" s="168">
        <v>0</v>
      </c>
      <c r="I20" s="168">
        <f>ROUND(E20*H20,2)</f>
        <v>0</v>
      </c>
      <c r="J20" s="168">
        <v>3.7</v>
      </c>
      <c r="K20" s="168">
        <f>ROUND(E20*J20,2)</f>
        <v>267.12</v>
      </c>
      <c r="L20" s="168">
        <v>21</v>
      </c>
      <c r="M20" s="168">
        <f>G20*(1+L20/100)</f>
        <v>0</v>
      </c>
      <c r="N20" s="161">
        <v>0</v>
      </c>
      <c r="O20" s="161">
        <f>ROUND(E20*N20,5)</f>
        <v>0</v>
      </c>
      <c r="P20" s="161">
        <v>0</v>
      </c>
      <c r="Q20" s="161">
        <f>ROUND(E20*P20,5)</f>
        <v>0</v>
      </c>
      <c r="R20" s="161"/>
      <c r="S20" s="161"/>
      <c r="T20" s="162">
        <v>1.4999999999999999E-2</v>
      </c>
      <c r="U20" s="161">
        <f>ROUND(E20*T20,2)</f>
        <v>1.08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126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5">
      <c r="A21" s="153" t="s">
        <v>121</v>
      </c>
      <c r="B21" s="159" t="s">
        <v>64</v>
      </c>
      <c r="C21" s="186" t="s">
        <v>65</v>
      </c>
      <c r="D21" s="163"/>
      <c r="E21" s="167"/>
      <c r="F21" s="169"/>
      <c r="G21" s="169">
        <f>SUMIF(AE22:AE23,"&lt;&gt;NOR",G22:G23)</f>
        <v>0</v>
      </c>
      <c r="H21" s="169"/>
      <c r="I21" s="169">
        <f>SUM(I22:I23)</f>
        <v>0</v>
      </c>
      <c r="J21" s="169"/>
      <c r="K21" s="169">
        <f>SUM(K22:K23)</f>
        <v>378.51</v>
      </c>
      <c r="L21" s="169"/>
      <c r="M21" s="169">
        <f>SUM(M22:M23)</f>
        <v>0</v>
      </c>
      <c r="N21" s="164"/>
      <c r="O21" s="164">
        <f>SUM(O22:O23)</f>
        <v>0</v>
      </c>
      <c r="P21" s="164"/>
      <c r="Q21" s="164">
        <f>SUM(Q22:Q23)</f>
        <v>7.3200000000000001E-3</v>
      </c>
      <c r="R21" s="164"/>
      <c r="S21" s="164"/>
      <c r="T21" s="165"/>
      <c r="U21" s="164">
        <f>SUM(U22:U23)</f>
        <v>1.43</v>
      </c>
      <c r="AE21" t="s">
        <v>122</v>
      </c>
    </row>
    <row r="22" spans="1:60" outlineLevel="1" x14ac:dyDescent="0.25">
      <c r="A22" s="152">
        <v>11</v>
      </c>
      <c r="B22" s="158" t="s">
        <v>145</v>
      </c>
      <c r="C22" s="185" t="s">
        <v>146</v>
      </c>
      <c r="D22" s="160" t="s">
        <v>147</v>
      </c>
      <c r="E22" s="166">
        <v>18.299999999999997</v>
      </c>
      <c r="F22" s="168"/>
      <c r="G22" s="168">
        <f>E22*F22</f>
        <v>0</v>
      </c>
      <c r="H22" s="168">
        <v>0</v>
      </c>
      <c r="I22" s="168">
        <f>ROUND(E22*H22,2)</f>
        <v>0</v>
      </c>
      <c r="J22" s="168">
        <v>18.7</v>
      </c>
      <c r="K22" s="168">
        <f>ROUND(E22*J22,2)</f>
        <v>342.21</v>
      </c>
      <c r="L22" s="168">
        <v>21</v>
      </c>
      <c r="M22" s="168">
        <f>G22*(1+L22/100)</f>
        <v>0</v>
      </c>
      <c r="N22" s="161">
        <v>0</v>
      </c>
      <c r="O22" s="161">
        <f>ROUND(E22*N22,5)</f>
        <v>0</v>
      </c>
      <c r="P22" s="161">
        <v>4.0000000000000002E-4</v>
      </c>
      <c r="Q22" s="161">
        <f>ROUND(E22*P22,5)</f>
        <v>7.3200000000000001E-3</v>
      </c>
      <c r="R22" s="161"/>
      <c r="S22" s="161"/>
      <c r="T22" s="162">
        <v>7.0000000000000007E-2</v>
      </c>
      <c r="U22" s="161">
        <f>ROUND(E22*T22,2)</f>
        <v>1.28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126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2">
        <v>12</v>
      </c>
      <c r="B23" s="158" t="s">
        <v>148</v>
      </c>
      <c r="C23" s="185" t="s">
        <v>149</v>
      </c>
      <c r="D23" s="160" t="s">
        <v>150</v>
      </c>
      <c r="E23" s="166">
        <v>3</v>
      </c>
      <c r="F23" s="168"/>
      <c r="G23" s="168">
        <f>E23*F23</f>
        <v>0</v>
      </c>
      <c r="H23" s="168">
        <v>0</v>
      </c>
      <c r="I23" s="168">
        <f>ROUND(E23*H23,2)</f>
        <v>0</v>
      </c>
      <c r="J23" s="168">
        <v>12.1</v>
      </c>
      <c r="K23" s="168">
        <f>ROUND(E23*J23,2)</f>
        <v>36.299999999999997</v>
      </c>
      <c r="L23" s="168">
        <v>21</v>
      </c>
      <c r="M23" s="168">
        <f>G23*(1+L23/100)</f>
        <v>0</v>
      </c>
      <c r="N23" s="161">
        <v>0</v>
      </c>
      <c r="O23" s="161">
        <f>ROUND(E23*N23,5)</f>
        <v>0</v>
      </c>
      <c r="P23" s="161">
        <v>0</v>
      </c>
      <c r="Q23" s="161">
        <f>ROUND(E23*P23,5)</f>
        <v>0</v>
      </c>
      <c r="R23" s="161"/>
      <c r="S23" s="161"/>
      <c r="T23" s="162">
        <v>0.05</v>
      </c>
      <c r="U23" s="161">
        <f>ROUND(E23*T23,2)</f>
        <v>0.15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126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5">
      <c r="A24" s="153" t="s">
        <v>121</v>
      </c>
      <c r="B24" s="159" t="s">
        <v>66</v>
      </c>
      <c r="C24" s="186" t="s">
        <v>67</v>
      </c>
      <c r="D24" s="163"/>
      <c r="E24" s="167"/>
      <c r="F24" s="169"/>
      <c r="G24" s="169">
        <f>SUMIF(AE25:AE31,"&lt;&gt;NOR",G25:G31)</f>
        <v>0</v>
      </c>
      <c r="H24" s="169"/>
      <c r="I24" s="169">
        <f>SUM(I25:I31)</f>
        <v>0</v>
      </c>
      <c r="J24" s="169"/>
      <c r="K24" s="169">
        <f>SUM(K25:K31)</f>
        <v>4318.49</v>
      </c>
      <c r="L24" s="169"/>
      <c r="M24" s="169">
        <f>SUM(M25:M31)</f>
        <v>0</v>
      </c>
      <c r="N24" s="164"/>
      <c r="O24" s="164">
        <f>SUM(O25:O31)</f>
        <v>0</v>
      </c>
      <c r="P24" s="164"/>
      <c r="Q24" s="164">
        <f>SUM(Q25:Q31)</f>
        <v>1.76922</v>
      </c>
      <c r="R24" s="164"/>
      <c r="S24" s="164"/>
      <c r="T24" s="165"/>
      <c r="U24" s="164">
        <f>SUM(U25:U31)</f>
        <v>14.729999999999999</v>
      </c>
      <c r="AE24" t="s">
        <v>122</v>
      </c>
    </row>
    <row r="25" spans="1:60" outlineLevel="1" x14ac:dyDescent="0.25">
      <c r="A25" s="152">
        <v>13</v>
      </c>
      <c r="B25" s="158" t="s">
        <v>151</v>
      </c>
      <c r="C25" s="185" t="s">
        <v>152</v>
      </c>
      <c r="D25" s="160" t="s">
        <v>125</v>
      </c>
      <c r="E25" s="166">
        <v>7.74</v>
      </c>
      <c r="F25" s="168"/>
      <c r="G25" s="168">
        <f>E25*F25</f>
        <v>0</v>
      </c>
      <c r="H25" s="168">
        <v>0</v>
      </c>
      <c r="I25" s="168">
        <f t="shared" ref="I25:I31" si="7">ROUND(E25*H25,2)</f>
        <v>0</v>
      </c>
      <c r="J25" s="168">
        <v>80.3</v>
      </c>
      <c r="K25" s="168">
        <f t="shared" ref="K25:K31" si="8">ROUND(E25*J25,2)</f>
        <v>621.52</v>
      </c>
      <c r="L25" s="168">
        <v>21</v>
      </c>
      <c r="M25" s="168">
        <f t="shared" ref="M25:M31" si="9">G25*(1+L25/100)</f>
        <v>0</v>
      </c>
      <c r="N25" s="161">
        <v>0</v>
      </c>
      <c r="O25" s="161">
        <f t="shared" ref="O25:O31" si="10">ROUND(E25*N25,5)</f>
        <v>0</v>
      </c>
      <c r="P25" s="161">
        <v>6.8000000000000005E-2</v>
      </c>
      <c r="Q25" s="161">
        <f t="shared" ref="Q25:Q31" si="11">ROUND(E25*P25,5)</f>
        <v>0.52632000000000001</v>
      </c>
      <c r="R25" s="161"/>
      <c r="S25" s="161"/>
      <c r="T25" s="162">
        <v>0.3</v>
      </c>
      <c r="U25" s="161">
        <f t="shared" ref="U25:U31" si="12">ROUND(E25*T25,2)</f>
        <v>2.3199999999999998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126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2">
        <v>14</v>
      </c>
      <c r="B26" s="158" t="s">
        <v>153</v>
      </c>
      <c r="C26" s="185" t="s">
        <v>154</v>
      </c>
      <c r="D26" s="160" t="s">
        <v>125</v>
      </c>
      <c r="E26" s="166">
        <v>108.47</v>
      </c>
      <c r="F26" s="168"/>
      <c r="G26" s="168">
        <f t="shared" ref="G26:G31" si="13">E26*F26</f>
        <v>0</v>
      </c>
      <c r="H26" s="168">
        <v>0</v>
      </c>
      <c r="I26" s="168">
        <f t="shared" si="7"/>
        <v>0</v>
      </c>
      <c r="J26" s="168">
        <v>4.8499999999999996</v>
      </c>
      <c r="K26" s="168">
        <f t="shared" si="8"/>
        <v>526.08000000000004</v>
      </c>
      <c r="L26" s="168">
        <v>21</v>
      </c>
      <c r="M26" s="168">
        <f t="shared" si="9"/>
        <v>0</v>
      </c>
      <c r="N26" s="161">
        <v>0</v>
      </c>
      <c r="O26" s="161">
        <f t="shared" si="10"/>
        <v>0</v>
      </c>
      <c r="P26" s="161">
        <v>2E-3</v>
      </c>
      <c r="Q26" s="161">
        <f t="shared" si="11"/>
        <v>0.21693999999999999</v>
      </c>
      <c r="R26" s="161"/>
      <c r="S26" s="161"/>
      <c r="T26" s="162">
        <v>0.02</v>
      </c>
      <c r="U26" s="161">
        <f t="shared" si="12"/>
        <v>2.17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126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2">
        <v>15</v>
      </c>
      <c r="B27" s="158" t="s">
        <v>155</v>
      </c>
      <c r="C27" s="185" t="s">
        <v>156</v>
      </c>
      <c r="D27" s="160" t="s">
        <v>125</v>
      </c>
      <c r="E27" s="166">
        <v>256.49</v>
      </c>
      <c r="F27" s="168"/>
      <c r="G27" s="168">
        <f t="shared" si="13"/>
        <v>0</v>
      </c>
      <c r="H27" s="168">
        <v>0</v>
      </c>
      <c r="I27" s="168">
        <f t="shared" si="7"/>
        <v>0</v>
      </c>
      <c r="J27" s="168">
        <v>7.3</v>
      </c>
      <c r="K27" s="168">
        <f t="shared" si="8"/>
        <v>1872.38</v>
      </c>
      <c r="L27" s="168">
        <v>21</v>
      </c>
      <c r="M27" s="168">
        <f t="shared" si="9"/>
        <v>0</v>
      </c>
      <c r="N27" s="161">
        <v>0</v>
      </c>
      <c r="O27" s="161">
        <f t="shared" si="10"/>
        <v>0</v>
      </c>
      <c r="P27" s="161">
        <v>4.0000000000000001E-3</v>
      </c>
      <c r="Q27" s="161">
        <f t="shared" si="11"/>
        <v>1.02596</v>
      </c>
      <c r="R27" s="161"/>
      <c r="S27" s="161"/>
      <c r="T27" s="162">
        <v>0.03</v>
      </c>
      <c r="U27" s="161">
        <f t="shared" si="12"/>
        <v>7.69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126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2">
        <v>16</v>
      </c>
      <c r="B28" s="158" t="s">
        <v>157</v>
      </c>
      <c r="C28" s="185" t="s">
        <v>158</v>
      </c>
      <c r="D28" s="160" t="s">
        <v>159</v>
      </c>
      <c r="E28" s="166">
        <v>1.78</v>
      </c>
      <c r="F28" s="168"/>
      <c r="G28" s="168">
        <f t="shared" si="13"/>
        <v>0</v>
      </c>
      <c r="H28" s="168">
        <v>0</v>
      </c>
      <c r="I28" s="168">
        <f t="shared" si="7"/>
        <v>0</v>
      </c>
      <c r="J28" s="168">
        <v>227.5</v>
      </c>
      <c r="K28" s="168">
        <f t="shared" si="8"/>
        <v>404.95</v>
      </c>
      <c r="L28" s="168">
        <v>21</v>
      </c>
      <c r="M28" s="168">
        <f t="shared" si="9"/>
        <v>0</v>
      </c>
      <c r="N28" s="161">
        <v>0</v>
      </c>
      <c r="O28" s="161">
        <f t="shared" si="10"/>
        <v>0</v>
      </c>
      <c r="P28" s="161">
        <v>0</v>
      </c>
      <c r="Q28" s="161">
        <f t="shared" si="11"/>
        <v>0</v>
      </c>
      <c r="R28" s="161"/>
      <c r="S28" s="161"/>
      <c r="T28" s="162">
        <v>0.94199999999999995</v>
      </c>
      <c r="U28" s="161">
        <f t="shared" si="12"/>
        <v>1.68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126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2">
        <v>17</v>
      </c>
      <c r="B29" s="158" t="s">
        <v>160</v>
      </c>
      <c r="C29" s="185" t="s">
        <v>161</v>
      </c>
      <c r="D29" s="160" t="s">
        <v>159</v>
      </c>
      <c r="E29" s="166">
        <v>1.78</v>
      </c>
      <c r="F29" s="168"/>
      <c r="G29" s="168">
        <f t="shared" si="13"/>
        <v>0</v>
      </c>
      <c r="H29" s="168">
        <v>0</v>
      </c>
      <c r="I29" s="168">
        <f t="shared" si="7"/>
        <v>0</v>
      </c>
      <c r="J29" s="168">
        <v>177</v>
      </c>
      <c r="K29" s="168">
        <f t="shared" si="8"/>
        <v>315.06</v>
      </c>
      <c r="L29" s="168">
        <v>21</v>
      </c>
      <c r="M29" s="168">
        <f t="shared" si="9"/>
        <v>0</v>
      </c>
      <c r="N29" s="161">
        <v>0</v>
      </c>
      <c r="O29" s="161">
        <f t="shared" si="10"/>
        <v>0</v>
      </c>
      <c r="P29" s="161">
        <v>0</v>
      </c>
      <c r="Q29" s="161">
        <f t="shared" si="11"/>
        <v>0</v>
      </c>
      <c r="R29" s="161"/>
      <c r="S29" s="161"/>
      <c r="T29" s="162">
        <v>0.49</v>
      </c>
      <c r="U29" s="161">
        <f t="shared" si="12"/>
        <v>0.87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126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2">
        <v>18</v>
      </c>
      <c r="B30" s="158" t="s">
        <v>162</v>
      </c>
      <c r="C30" s="185" t="s">
        <v>163</v>
      </c>
      <c r="D30" s="160" t="s">
        <v>159</v>
      </c>
      <c r="E30" s="166">
        <v>8.9</v>
      </c>
      <c r="F30" s="168"/>
      <c r="G30" s="168">
        <f t="shared" si="13"/>
        <v>0</v>
      </c>
      <c r="H30" s="168">
        <v>0</v>
      </c>
      <c r="I30" s="168">
        <f t="shared" si="7"/>
        <v>0</v>
      </c>
      <c r="J30" s="168">
        <v>15</v>
      </c>
      <c r="K30" s="168">
        <f t="shared" si="8"/>
        <v>133.5</v>
      </c>
      <c r="L30" s="168">
        <v>21</v>
      </c>
      <c r="M30" s="168">
        <f t="shared" si="9"/>
        <v>0</v>
      </c>
      <c r="N30" s="161">
        <v>0</v>
      </c>
      <c r="O30" s="161">
        <f t="shared" si="10"/>
        <v>0</v>
      </c>
      <c r="P30" s="161">
        <v>0</v>
      </c>
      <c r="Q30" s="161">
        <f t="shared" si="11"/>
        <v>0</v>
      </c>
      <c r="R30" s="161"/>
      <c r="S30" s="161"/>
      <c r="T30" s="162">
        <v>0</v>
      </c>
      <c r="U30" s="161">
        <f t="shared" si="12"/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126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2">
        <v>19</v>
      </c>
      <c r="B31" s="158" t="s">
        <v>164</v>
      </c>
      <c r="C31" s="185" t="s">
        <v>165</v>
      </c>
      <c r="D31" s="160" t="s">
        <v>159</v>
      </c>
      <c r="E31" s="166">
        <v>1.78</v>
      </c>
      <c r="F31" s="168"/>
      <c r="G31" s="168">
        <f t="shared" si="13"/>
        <v>0</v>
      </c>
      <c r="H31" s="168">
        <v>0</v>
      </c>
      <c r="I31" s="168">
        <f t="shared" si="7"/>
        <v>0</v>
      </c>
      <c r="J31" s="168">
        <v>250</v>
      </c>
      <c r="K31" s="168">
        <f t="shared" si="8"/>
        <v>445</v>
      </c>
      <c r="L31" s="168">
        <v>21</v>
      </c>
      <c r="M31" s="168">
        <f t="shared" si="9"/>
        <v>0</v>
      </c>
      <c r="N31" s="161">
        <v>0</v>
      </c>
      <c r="O31" s="161">
        <f t="shared" si="10"/>
        <v>0</v>
      </c>
      <c r="P31" s="161">
        <v>0</v>
      </c>
      <c r="Q31" s="161">
        <f t="shared" si="11"/>
        <v>0</v>
      </c>
      <c r="R31" s="161"/>
      <c r="S31" s="161"/>
      <c r="T31" s="162">
        <v>0</v>
      </c>
      <c r="U31" s="161">
        <f t="shared" si="12"/>
        <v>0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126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5">
      <c r="A32" s="153" t="s">
        <v>121</v>
      </c>
      <c r="B32" s="159" t="s">
        <v>68</v>
      </c>
      <c r="C32" s="186" t="s">
        <v>69</v>
      </c>
      <c r="D32" s="163"/>
      <c r="E32" s="167"/>
      <c r="F32" s="169"/>
      <c r="G32" s="169">
        <f>SUMIF(AE33:AE33,"&lt;&gt;NOR",G33:G33)</f>
        <v>0</v>
      </c>
      <c r="H32" s="169"/>
      <c r="I32" s="169">
        <f>SUM(I33:I33)</f>
        <v>0</v>
      </c>
      <c r="J32" s="169"/>
      <c r="K32" s="169">
        <f>SUM(K33:K33)</f>
        <v>2488.1999999999998</v>
      </c>
      <c r="L32" s="169"/>
      <c r="M32" s="169">
        <f>SUM(M33:M33)</f>
        <v>0</v>
      </c>
      <c r="N32" s="164"/>
      <c r="O32" s="164">
        <f>SUM(O33:O33)</f>
        <v>0</v>
      </c>
      <c r="P32" s="164"/>
      <c r="Q32" s="164">
        <f>SUM(Q33:Q33)</f>
        <v>0</v>
      </c>
      <c r="R32" s="164"/>
      <c r="S32" s="164"/>
      <c r="T32" s="165"/>
      <c r="U32" s="164">
        <f>SUM(U33:U33)</f>
        <v>8.23</v>
      </c>
      <c r="AE32" t="s">
        <v>122</v>
      </c>
    </row>
    <row r="33" spans="1:60" outlineLevel="1" x14ac:dyDescent="0.25">
      <c r="A33" s="152">
        <v>20</v>
      </c>
      <c r="B33" s="158" t="s">
        <v>166</v>
      </c>
      <c r="C33" s="185" t="s">
        <v>167</v>
      </c>
      <c r="D33" s="160" t="s">
        <v>159</v>
      </c>
      <c r="E33" s="166">
        <v>4.3499999999999996</v>
      </c>
      <c r="F33" s="168"/>
      <c r="G33" s="168">
        <f>E33*F33</f>
        <v>0</v>
      </c>
      <c r="H33" s="168">
        <v>0</v>
      </c>
      <c r="I33" s="168">
        <f>ROUND(E33*H33,2)</f>
        <v>0</v>
      </c>
      <c r="J33" s="168">
        <v>572</v>
      </c>
      <c r="K33" s="168">
        <f>ROUND(E33*J33,2)</f>
        <v>2488.1999999999998</v>
      </c>
      <c r="L33" s="168">
        <v>21</v>
      </c>
      <c r="M33" s="168">
        <f>G33*(1+L33/100)</f>
        <v>0</v>
      </c>
      <c r="N33" s="161">
        <v>0</v>
      </c>
      <c r="O33" s="161">
        <f>ROUND(E33*N33,5)</f>
        <v>0</v>
      </c>
      <c r="P33" s="161">
        <v>0</v>
      </c>
      <c r="Q33" s="161">
        <f>ROUND(E33*P33,5)</f>
        <v>0</v>
      </c>
      <c r="R33" s="161"/>
      <c r="S33" s="161"/>
      <c r="T33" s="162">
        <v>1.8919999999999999</v>
      </c>
      <c r="U33" s="161">
        <f>ROUND(E33*T33,2)</f>
        <v>8.23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126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5">
      <c r="A34" s="153" t="s">
        <v>121</v>
      </c>
      <c r="B34" s="159" t="s">
        <v>70</v>
      </c>
      <c r="C34" s="186" t="s">
        <v>71</v>
      </c>
      <c r="D34" s="163"/>
      <c r="E34" s="167"/>
      <c r="F34" s="169"/>
      <c r="G34" s="169">
        <f>SUMIF(AE35:AE41,"&lt;&gt;NOR",G35:G41)</f>
        <v>0</v>
      </c>
      <c r="H34" s="169"/>
      <c r="I34" s="169">
        <f>SUM(I35:I41)</f>
        <v>1798.97</v>
      </c>
      <c r="J34" s="169"/>
      <c r="K34" s="169">
        <f>SUM(K35:K41)</f>
        <v>3747.7799999999997</v>
      </c>
      <c r="L34" s="169"/>
      <c r="M34" s="169">
        <f>SUM(M35:M41)</f>
        <v>0</v>
      </c>
      <c r="N34" s="164"/>
      <c r="O34" s="164">
        <f>SUM(O35:O41)</f>
        <v>6.6309999999999994E-2</v>
      </c>
      <c r="P34" s="164"/>
      <c r="Q34" s="164">
        <f>SUM(Q35:Q41)</f>
        <v>6.3899999999999998E-3</v>
      </c>
      <c r="R34" s="164"/>
      <c r="S34" s="164"/>
      <c r="T34" s="165"/>
      <c r="U34" s="164">
        <f>SUM(U35:U41)</f>
        <v>10.479999999999999</v>
      </c>
      <c r="AE34" t="s">
        <v>122</v>
      </c>
    </row>
    <row r="35" spans="1:60" outlineLevel="1" x14ac:dyDescent="0.25">
      <c r="A35" s="152">
        <v>21</v>
      </c>
      <c r="B35" s="158" t="s">
        <v>168</v>
      </c>
      <c r="C35" s="185" t="s">
        <v>169</v>
      </c>
      <c r="D35" s="160" t="s">
        <v>147</v>
      </c>
      <c r="E35" s="166">
        <v>3</v>
      </c>
      <c r="F35" s="168"/>
      <c r="G35" s="168">
        <f>E35*F35</f>
        <v>0</v>
      </c>
      <c r="H35" s="168">
        <v>0</v>
      </c>
      <c r="I35" s="168">
        <f t="shared" ref="I35:I41" si="14">ROUND(E35*H35,2)</f>
        <v>0</v>
      </c>
      <c r="J35" s="168">
        <v>51.5</v>
      </c>
      <c r="K35" s="168">
        <f t="shared" ref="K35:K41" si="15">ROUND(E35*J35,2)</f>
        <v>154.5</v>
      </c>
      <c r="L35" s="168">
        <v>21</v>
      </c>
      <c r="M35" s="168">
        <f t="shared" ref="M35:M41" si="16">G35*(1+L35/100)</f>
        <v>0</v>
      </c>
      <c r="N35" s="161">
        <v>0</v>
      </c>
      <c r="O35" s="161">
        <f t="shared" ref="O35:O41" si="17">ROUND(E35*N35,5)</f>
        <v>0</v>
      </c>
      <c r="P35" s="161">
        <v>2.1299999999999999E-3</v>
      </c>
      <c r="Q35" s="161">
        <f t="shared" ref="Q35:Q41" si="18">ROUND(E35*P35,5)</f>
        <v>6.3899999999999998E-3</v>
      </c>
      <c r="R35" s="161"/>
      <c r="S35" s="161"/>
      <c r="T35" s="162">
        <v>0.17299999999999999</v>
      </c>
      <c r="U35" s="161">
        <f t="shared" ref="U35:U41" si="19">ROUND(E35*T35,2)</f>
        <v>0.52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126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2">
        <v>22</v>
      </c>
      <c r="B36" s="158" t="s">
        <v>170</v>
      </c>
      <c r="C36" s="185" t="s">
        <v>171</v>
      </c>
      <c r="D36" s="160" t="s">
        <v>147</v>
      </c>
      <c r="E36" s="166">
        <v>8</v>
      </c>
      <c r="F36" s="168"/>
      <c r="G36" s="168">
        <f t="shared" ref="G36:G41" si="20">E36*F36</f>
        <v>0</v>
      </c>
      <c r="H36" s="168">
        <v>61.61</v>
      </c>
      <c r="I36" s="168">
        <f t="shared" si="14"/>
        <v>492.88</v>
      </c>
      <c r="J36" s="168">
        <v>193.39</v>
      </c>
      <c r="K36" s="168">
        <f t="shared" si="15"/>
        <v>1547.12</v>
      </c>
      <c r="L36" s="168">
        <v>21</v>
      </c>
      <c r="M36" s="168">
        <f t="shared" si="16"/>
        <v>0</v>
      </c>
      <c r="N36" s="161">
        <v>4.0099999999999997E-3</v>
      </c>
      <c r="O36" s="161">
        <f t="shared" si="17"/>
        <v>3.2079999999999997E-2</v>
      </c>
      <c r="P36" s="161">
        <v>0</v>
      </c>
      <c r="Q36" s="161">
        <f t="shared" si="18"/>
        <v>0</v>
      </c>
      <c r="R36" s="161"/>
      <c r="S36" s="161"/>
      <c r="T36" s="162">
        <v>0.54290000000000005</v>
      </c>
      <c r="U36" s="161">
        <f t="shared" si="19"/>
        <v>4.34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126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2">
        <v>23</v>
      </c>
      <c r="B37" s="158" t="s">
        <v>170</v>
      </c>
      <c r="C37" s="185" t="s">
        <v>171</v>
      </c>
      <c r="D37" s="160" t="s">
        <v>147</v>
      </c>
      <c r="E37" s="166">
        <v>8</v>
      </c>
      <c r="F37" s="168"/>
      <c r="G37" s="168">
        <f t="shared" si="20"/>
        <v>0</v>
      </c>
      <c r="H37" s="168">
        <v>61.61</v>
      </c>
      <c r="I37" s="168">
        <f t="shared" si="14"/>
        <v>492.88</v>
      </c>
      <c r="J37" s="168">
        <v>193.39</v>
      </c>
      <c r="K37" s="168">
        <f t="shared" si="15"/>
        <v>1547.12</v>
      </c>
      <c r="L37" s="168">
        <v>21</v>
      </c>
      <c r="M37" s="168">
        <f t="shared" si="16"/>
        <v>0</v>
      </c>
      <c r="N37" s="161">
        <v>4.0099999999999997E-3</v>
      </c>
      <c r="O37" s="161">
        <f t="shared" si="17"/>
        <v>3.2079999999999997E-2</v>
      </c>
      <c r="P37" s="161">
        <v>0</v>
      </c>
      <c r="Q37" s="161">
        <f t="shared" si="18"/>
        <v>0</v>
      </c>
      <c r="R37" s="161"/>
      <c r="S37" s="161"/>
      <c r="T37" s="162">
        <v>0.54290000000000005</v>
      </c>
      <c r="U37" s="161">
        <f t="shared" si="19"/>
        <v>4.34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126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2">
        <v>24</v>
      </c>
      <c r="B38" s="158" t="s">
        <v>172</v>
      </c>
      <c r="C38" s="185" t="s">
        <v>173</v>
      </c>
      <c r="D38" s="160" t="s">
        <v>147</v>
      </c>
      <c r="E38" s="166">
        <v>8</v>
      </c>
      <c r="F38" s="168"/>
      <c r="G38" s="168">
        <f t="shared" si="20"/>
        <v>0</v>
      </c>
      <c r="H38" s="168">
        <v>0</v>
      </c>
      <c r="I38" s="168">
        <f t="shared" si="14"/>
        <v>0</v>
      </c>
      <c r="J38" s="168">
        <v>26.9</v>
      </c>
      <c r="K38" s="168">
        <f t="shared" si="15"/>
        <v>215.2</v>
      </c>
      <c r="L38" s="168">
        <v>21</v>
      </c>
      <c r="M38" s="168">
        <f t="shared" si="16"/>
        <v>0</v>
      </c>
      <c r="N38" s="161">
        <v>0</v>
      </c>
      <c r="O38" s="161">
        <f t="shared" si="17"/>
        <v>0</v>
      </c>
      <c r="P38" s="161">
        <v>0</v>
      </c>
      <c r="Q38" s="161">
        <f t="shared" si="18"/>
        <v>0</v>
      </c>
      <c r="R38" s="161"/>
      <c r="S38" s="161"/>
      <c r="T38" s="162">
        <v>8.2000000000000003E-2</v>
      </c>
      <c r="U38" s="161">
        <f t="shared" si="19"/>
        <v>0.66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126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2">
        <v>25</v>
      </c>
      <c r="B39" s="158" t="s">
        <v>174</v>
      </c>
      <c r="C39" s="185" t="s">
        <v>175</v>
      </c>
      <c r="D39" s="160" t="s">
        <v>150</v>
      </c>
      <c r="E39" s="166">
        <v>1</v>
      </c>
      <c r="F39" s="168"/>
      <c r="G39" s="168">
        <f t="shared" si="20"/>
        <v>0</v>
      </c>
      <c r="H39" s="168">
        <v>497.46</v>
      </c>
      <c r="I39" s="168">
        <f t="shared" si="14"/>
        <v>497.46</v>
      </c>
      <c r="J39" s="168">
        <v>137.54000000000002</v>
      </c>
      <c r="K39" s="168">
        <f t="shared" si="15"/>
        <v>137.54</v>
      </c>
      <c r="L39" s="168">
        <v>21</v>
      </c>
      <c r="M39" s="168">
        <f t="shared" si="16"/>
        <v>0</v>
      </c>
      <c r="N39" s="161">
        <v>2.15E-3</v>
      </c>
      <c r="O39" s="161">
        <f t="shared" si="17"/>
        <v>2.15E-3</v>
      </c>
      <c r="P39" s="161">
        <v>0</v>
      </c>
      <c r="Q39" s="161">
        <f t="shared" si="18"/>
        <v>0</v>
      </c>
      <c r="R39" s="161"/>
      <c r="S39" s="161"/>
      <c r="T39" s="162">
        <v>0.372</v>
      </c>
      <c r="U39" s="161">
        <f t="shared" si="19"/>
        <v>0.37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126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2">
        <v>26</v>
      </c>
      <c r="B40" s="158" t="s">
        <v>176</v>
      </c>
      <c r="C40" s="185" t="s">
        <v>177</v>
      </c>
      <c r="D40" s="160" t="s">
        <v>150</v>
      </c>
      <c r="E40" s="166">
        <v>3</v>
      </c>
      <c r="F40" s="168"/>
      <c r="G40" s="168">
        <f t="shared" si="20"/>
        <v>0</v>
      </c>
      <c r="H40" s="168">
        <v>105.25</v>
      </c>
      <c r="I40" s="168">
        <f t="shared" si="14"/>
        <v>315.75</v>
      </c>
      <c r="J40" s="168">
        <v>27.75</v>
      </c>
      <c r="K40" s="168">
        <f t="shared" si="15"/>
        <v>83.25</v>
      </c>
      <c r="L40" s="168">
        <v>21</v>
      </c>
      <c r="M40" s="168">
        <f t="shared" si="16"/>
        <v>0</v>
      </c>
      <c r="N40" s="161">
        <v>0</v>
      </c>
      <c r="O40" s="161">
        <f t="shared" si="17"/>
        <v>0</v>
      </c>
      <c r="P40" s="161">
        <v>0</v>
      </c>
      <c r="Q40" s="161">
        <f t="shared" si="18"/>
        <v>0</v>
      </c>
      <c r="R40" s="161"/>
      <c r="S40" s="161"/>
      <c r="T40" s="162">
        <v>8.3000000000000004E-2</v>
      </c>
      <c r="U40" s="161">
        <f t="shared" si="19"/>
        <v>0.25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126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2">
        <v>27</v>
      </c>
      <c r="B41" s="158" t="s">
        <v>178</v>
      </c>
      <c r="C41" s="185" t="s">
        <v>179</v>
      </c>
      <c r="D41" s="160" t="s">
        <v>0</v>
      </c>
      <c r="E41" s="166">
        <v>54.83</v>
      </c>
      <c r="F41" s="168"/>
      <c r="G41" s="168">
        <f t="shared" si="20"/>
        <v>0</v>
      </c>
      <c r="H41" s="168">
        <v>0</v>
      </c>
      <c r="I41" s="168">
        <f t="shared" si="14"/>
        <v>0</v>
      </c>
      <c r="J41" s="168">
        <v>1.1499999999999999</v>
      </c>
      <c r="K41" s="168">
        <f t="shared" si="15"/>
        <v>63.05</v>
      </c>
      <c r="L41" s="168">
        <v>21</v>
      </c>
      <c r="M41" s="168">
        <f t="shared" si="16"/>
        <v>0</v>
      </c>
      <c r="N41" s="161">
        <v>0</v>
      </c>
      <c r="O41" s="161">
        <f t="shared" si="17"/>
        <v>0</v>
      </c>
      <c r="P41" s="161">
        <v>0</v>
      </c>
      <c r="Q41" s="161">
        <f t="shared" si="18"/>
        <v>0</v>
      </c>
      <c r="R41" s="161"/>
      <c r="S41" s="161"/>
      <c r="T41" s="162">
        <v>0</v>
      </c>
      <c r="U41" s="161">
        <f t="shared" si="19"/>
        <v>0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126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5">
      <c r="A42" s="153" t="s">
        <v>121</v>
      </c>
      <c r="B42" s="159" t="s">
        <v>72</v>
      </c>
      <c r="C42" s="186" t="s">
        <v>73</v>
      </c>
      <c r="D42" s="163"/>
      <c r="E42" s="167"/>
      <c r="F42" s="169"/>
      <c r="G42" s="169">
        <f>SUMIF(AE43:AE58,"&lt;&gt;NOR",G43:G58)</f>
        <v>0</v>
      </c>
      <c r="H42" s="169"/>
      <c r="I42" s="169">
        <f>SUM(I43:I58)</f>
        <v>16790.13</v>
      </c>
      <c r="J42" s="169"/>
      <c r="K42" s="169">
        <f>SUM(K43:K58)</f>
        <v>3626.38</v>
      </c>
      <c r="L42" s="169"/>
      <c r="M42" s="169">
        <f>SUM(M43:M58)</f>
        <v>0</v>
      </c>
      <c r="N42" s="164"/>
      <c r="O42" s="164">
        <f>SUM(O43:O58)</f>
        <v>8.3099999999999993E-2</v>
      </c>
      <c r="P42" s="164"/>
      <c r="Q42" s="164">
        <f>SUM(Q43:Q58)</f>
        <v>5.0349999999999999E-2</v>
      </c>
      <c r="R42" s="164"/>
      <c r="S42" s="164"/>
      <c r="T42" s="165"/>
      <c r="U42" s="164">
        <f>SUM(U43:U58)</f>
        <v>9.7799999999999994</v>
      </c>
      <c r="AE42" t="s">
        <v>122</v>
      </c>
    </row>
    <row r="43" spans="1:60" outlineLevel="1" x14ac:dyDescent="0.25">
      <c r="A43" s="152">
        <v>28</v>
      </c>
      <c r="B43" s="158" t="s">
        <v>180</v>
      </c>
      <c r="C43" s="185" t="s">
        <v>181</v>
      </c>
      <c r="D43" s="160" t="s">
        <v>182</v>
      </c>
      <c r="E43" s="166">
        <v>1</v>
      </c>
      <c r="F43" s="168"/>
      <c r="G43" s="168">
        <f>E43*F43</f>
        <v>0</v>
      </c>
      <c r="H43" s="168">
        <v>0</v>
      </c>
      <c r="I43" s="168">
        <f t="shared" ref="I43:I58" si="21">ROUND(E43*H43,2)</f>
        <v>0</v>
      </c>
      <c r="J43" s="168">
        <v>175.5</v>
      </c>
      <c r="K43" s="168">
        <f t="shared" ref="K43:K58" si="22">ROUND(E43*J43,2)</f>
        <v>175.5</v>
      </c>
      <c r="L43" s="168">
        <v>21</v>
      </c>
      <c r="M43" s="168">
        <f t="shared" ref="M43:M58" si="23">G43*(1+L43/100)</f>
        <v>0</v>
      </c>
      <c r="N43" s="161">
        <v>0</v>
      </c>
      <c r="O43" s="161">
        <f t="shared" ref="O43:O58" si="24">ROUND(E43*N43,5)</f>
        <v>0</v>
      </c>
      <c r="P43" s="161">
        <v>1.933E-2</v>
      </c>
      <c r="Q43" s="161">
        <f t="shared" ref="Q43:Q58" si="25">ROUND(E43*P43,5)</f>
        <v>1.933E-2</v>
      </c>
      <c r="R43" s="161"/>
      <c r="S43" s="161"/>
      <c r="T43" s="162">
        <v>0.59</v>
      </c>
      <c r="U43" s="161">
        <f t="shared" ref="U43:U58" si="26">ROUND(E43*T43,2)</f>
        <v>0.59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126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2">
        <v>29</v>
      </c>
      <c r="B44" s="158" t="s">
        <v>183</v>
      </c>
      <c r="C44" s="185" t="s">
        <v>184</v>
      </c>
      <c r="D44" s="160" t="s">
        <v>182</v>
      </c>
      <c r="E44" s="166">
        <v>1</v>
      </c>
      <c r="F44" s="168"/>
      <c r="G44" s="168">
        <f t="shared" ref="G44:G58" si="27">E44*F44</f>
        <v>0</v>
      </c>
      <c r="H44" s="168">
        <v>0</v>
      </c>
      <c r="I44" s="168">
        <f t="shared" si="21"/>
        <v>0</v>
      </c>
      <c r="J44" s="168">
        <v>64.5</v>
      </c>
      <c r="K44" s="168">
        <f t="shared" si="22"/>
        <v>64.5</v>
      </c>
      <c r="L44" s="168">
        <v>21</v>
      </c>
      <c r="M44" s="168">
        <f t="shared" si="23"/>
        <v>0</v>
      </c>
      <c r="N44" s="161">
        <v>0</v>
      </c>
      <c r="O44" s="161">
        <f t="shared" si="24"/>
        <v>0</v>
      </c>
      <c r="P44" s="161">
        <v>1.56E-3</v>
      </c>
      <c r="Q44" s="161">
        <f t="shared" si="25"/>
        <v>1.56E-3</v>
      </c>
      <c r="R44" s="161"/>
      <c r="S44" s="161"/>
      <c r="T44" s="162">
        <v>0.217</v>
      </c>
      <c r="U44" s="161">
        <f t="shared" si="26"/>
        <v>0.22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126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2">
        <v>30</v>
      </c>
      <c r="B45" s="158" t="s">
        <v>185</v>
      </c>
      <c r="C45" s="185" t="s">
        <v>186</v>
      </c>
      <c r="D45" s="160" t="s">
        <v>182</v>
      </c>
      <c r="E45" s="166">
        <v>1</v>
      </c>
      <c r="F45" s="168"/>
      <c r="G45" s="168">
        <f t="shared" si="27"/>
        <v>0</v>
      </c>
      <c r="H45" s="168">
        <v>0</v>
      </c>
      <c r="I45" s="168">
        <f t="shared" si="21"/>
        <v>0</v>
      </c>
      <c r="J45" s="168">
        <v>113.5</v>
      </c>
      <c r="K45" s="168">
        <f t="shared" si="22"/>
        <v>113.5</v>
      </c>
      <c r="L45" s="168">
        <v>21</v>
      </c>
      <c r="M45" s="168">
        <f t="shared" si="23"/>
        <v>0</v>
      </c>
      <c r="N45" s="161">
        <v>0</v>
      </c>
      <c r="O45" s="161">
        <f t="shared" si="24"/>
        <v>0</v>
      </c>
      <c r="P45" s="161">
        <v>1.9460000000000002E-2</v>
      </c>
      <c r="Q45" s="161">
        <f t="shared" si="25"/>
        <v>1.9460000000000002E-2</v>
      </c>
      <c r="R45" s="161"/>
      <c r="S45" s="161"/>
      <c r="T45" s="162">
        <v>0.38200000000000001</v>
      </c>
      <c r="U45" s="161">
        <f t="shared" si="26"/>
        <v>0.38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126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52">
        <v>31</v>
      </c>
      <c r="B46" s="158" t="s">
        <v>187</v>
      </c>
      <c r="C46" s="185" t="s">
        <v>188</v>
      </c>
      <c r="D46" s="160" t="s">
        <v>150</v>
      </c>
      <c r="E46" s="166">
        <v>2</v>
      </c>
      <c r="F46" s="168"/>
      <c r="G46" s="168">
        <f t="shared" si="27"/>
        <v>0</v>
      </c>
      <c r="H46" s="168">
        <v>0</v>
      </c>
      <c r="I46" s="168">
        <f t="shared" si="21"/>
        <v>0</v>
      </c>
      <c r="J46" s="168">
        <v>25</v>
      </c>
      <c r="K46" s="168">
        <f t="shared" si="22"/>
        <v>50</v>
      </c>
      <c r="L46" s="168">
        <v>21</v>
      </c>
      <c r="M46" s="168">
        <f t="shared" si="23"/>
        <v>0</v>
      </c>
      <c r="N46" s="161">
        <v>0</v>
      </c>
      <c r="O46" s="161">
        <f t="shared" si="24"/>
        <v>0</v>
      </c>
      <c r="P46" s="161">
        <v>5.0000000000000001E-3</v>
      </c>
      <c r="Q46" s="161">
        <f t="shared" si="25"/>
        <v>0.01</v>
      </c>
      <c r="R46" s="161"/>
      <c r="S46" s="161"/>
      <c r="T46" s="162">
        <v>8.4000000000000005E-2</v>
      </c>
      <c r="U46" s="161">
        <f t="shared" si="26"/>
        <v>0.17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126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0.399999999999999" outlineLevel="1" x14ac:dyDescent="0.25">
      <c r="A47" s="152">
        <v>32</v>
      </c>
      <c r="B47" s="158" t="s">
        <v>189</v>
      </c>
      <c r="C47" s="185" t="s">
        <v>190</v>
      </c>
      <c r="D47" s="160" t="s">
        <v>182</v>
      </c>
      <c r="E47" s="166">
        <v>1</v>
      </c>
      <c r="F47" s="168"/>
      <c r="G47" s="168">
        <f t="shared" si="27"/>
        <v>0</v>
      </c>
      <c r="H47" s="168">
        <v>4509.6000000000004</v>
      </c>
      <c r="I47" s="168">
        <f t="shared" si="21"/>
        <v>4509.6000000000004</v>
      </c>
      <c r="J47" s="168">
        <v>620.39999999999964</v>
      </c>
      <c r="K47" s="168">
        <f t="shared" si="22"/>
        <v>620.4</v>
      </c>
      <c r="L47" s="168">
        <v>21</v>
      </c>
      <c r="M47" s="168">
        <f t="shared" si="23"/>
        <v>0</v>
      </c>
      <c r="N47" s="161">
        <v>2.8719999999999999E-2</v>
      </c>
      <c r="O47" s="161">
        <f t="shared" si="24"/>
        <v>2.8719999999999999E-2</v>
      </c>
      <c r="P47" s="161">
        <v>0</v>
      </c>
      <c r="Q47" s="161">
        <f t="shared" si="25"/>
        <v>0</v>
      </c>
      <c r="R47" s="161"/>
      <c r="S47" s="161"/>
      <c r="T47" s="162">
        <v>1.5</v>
      </c>
      <c r="U47" s="161">
        <f t="shared" si="26"/>
        <v>1.5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126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2">
        <v>33</v>
      </c>
      <c r="B48" s="158" t="s">
        <v>191</v>
      </c>
      <c r="C48" s="185" t="s">
        <v>192</v>
      </c>
      <c r="D48" s="160" t="s">
        <v>182</v>
      </c>
      <c r="E48" s="166">
        <v>1</v>
      </c>
      <c r="F48" s="168"/>
      <c r="G48" s="168">
        <f t="shared" si="27"/>
        <v>0</v>
      </c>
      <c r="H48" s="168">
        <v>1018.23</v>
      </c>
      <c r="I48" s="168">
        <f t="shared" si="21"/>
        <v>1018.23</v>
      </c>
      <c r="J48" s="168">
        <v>491.77</v>
      </c>
      <c r="K48" s="168">
        <f t="shared" si="22"/>
        <v>491.77</v>
      </c>
      <c r="L48" s="168">
        <v>21</v>
      </c>
      <c r="M48" s="168">
        <f t="shared" si="23"/>
        <v>0</v>
      </c>
      <c r="N48" s="161">
        <v>1.201E-2</v>
      </c>
      <c r="O48" s="161">
        <f t="shared" si="24"/>
        <v>1.201E-2</v>
      </c>
      <c r="P48" s="161">
        <v>0</v>
      </c>
      <c r="Q48" s="161">
        <f t="shared" si="25"/>
        <v>0</v>
      </c>
      <c r="R48" s="161"/>
      <c r="S48" s="161"/>
      <c r="T48" s="162">
        <v>1.1890000000000001</v>
      </c>
      <c r="U48" s="161">
        <f t="shared" si="26"/>
        <v>1.19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126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2">
        <v>34</v>
      </c>
      <c r="B49" s="158" t="s">
        <v>193</v>
      </c>
      <c r="C49" s="185" t="s">
        <v>194</v>
      </c>
      <c r="D49" s="160" t="s">
        <v>150</v>
      </c>
      <c r="E49" s="166">
        <v>1</v>
      </c>
      <c r="F49" s="168"/>
      <c r="G49" s="168">
        <f t="shared" si="27"/>
        <v>0</v>
      </c>
      <c r="H49" s="168">
        <v>185.53</v>
      </c>
      <c r="I49" s="168">
        <f t="shared" si="21"/>
        <v>185.53</v>
      </c>
      <c r="J49" s="168">
        <v>90.97</v>
      </c>
      <c r="K49" s="168">
        <f t="shared" si="22"/>
        <v>90.97</v>
      </c>
      <c r="L49" s="168">
        <v>21</v>
      </c>
      <c r="M49" s="168">
        <f t="shared" si="23"/>
        <v>0</v>
      </c>
      <c r="N49" s="161">
        <v>2.0000000000000001E-4</v>
      </c>
      <c r="O49" s="161">
        <f t="shared" si="24"/>
        <v>2.0000000000000001E-4</v>
      </c>
      <c r="P49" s="161">
        <v>0</v>
      </c>
      <c r="Q49" s="161">
        <f t="shared" si="25"/>
        <v>0</v>
      </c>
      <c r="R49" s="161"/>
      <c r="S49" s="161"/>
      <c r="T49" s="162">
        <v>0.246</v>
      </c>
      <c r="U49" s="161">
        <f t="shared" si="26"/>
        <v>0.25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126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2">
        <v>35</v>
      </c>
      <c r="B50" s="158" t="s">
        <v>195</v>
      </c>
      <c r="C50" s="185" t="s">
        <v>196</v>
      </c>
      <c r="D50" s="160" t="s">
        <v>182</v>
      </c>
      <c r="E50" s="166">
        <v>3</v>
      </c>
      <c r="F50" s="168"/>
      <c r="G50" s="168">
        <f t="shared" si="27"/>
        <v>0</v>
      </c>
      <c r="H50" s="168">
        <v>147.66</v>
      </c>
      <c r="I50" s="168">
        <f t="shared" si="21"/>
        <v>442.98</v>
      </c>
      <c r="J50" s="168">
        <v>45.84</v>
      </c>
      <c r="K50" s="168">
        <f t="shared" si="22"/>
        <v>137.52000000000001</v>
      </c>
      <c r="L50" s="168">
        <v>21</v>
      </c>
      <c r="M50" s="168">
        <f t="shared" si="23"/>
        <v>0</v>
      </c>
      <c r="N50" s="161">
        <v>2.4000000000000001E-4</v>
      </c>
      <c r="O50" s="161">
        <f t="shared" si="24"/>
        <v>7.2000000000000005E-4</v>
      </c>
      <c r="P50" s="161">
        <v>0</v>
      </c>
      <c r="Q50" s="161">
        <f t="shared" si="25"/>
        <v>0</v>
      </c>
      <c r="R50" s="161"/>
      <c r="S50" s="161"/>
      <c r="T50" s="162">
        <v>0.124</v>
      </c>
      <c r="U50" s="161">
        <f t="shared" si="26"/>
        <v>0.37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126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2">
        <v>36</v>
      </c>
      <c r="B51" s="158" t="s">
        <v>197</v>
      </c>
      <c r="C51" s="185" t="s">
        <v>198</v>
      </c>
      <c r="D51" s="160" t="s">
        <v>182</v>
      </c>
      <c r="E51" s="166">
        <v>1</v>
      </c>
      <c r="F51" s="168"/>
      <c r="G51" s="168">
        <f t="shared" si="27"/>
        <v>0</v>
      </c>
      <c r="H51" s="168">
        <v>474.9</v>
      </c>
      <c r="I51" s="168">
        <f t="shared" si="21"/>
        <v>474.9</v>
      </c>
      <c r="J51" s="168">
        <v>187.10000000000002</v>
      </c>
      <c r="K51" s="168">
        <f t="shared" si="22"/>
        <v>187.1</v>
      </c>
      <c r="L51" s="168">
        <v>21</v>
      </c>
      <c r="M51" s="168">
        <f t="shared" si="23"/>
        <v>0</v>
      </c>
      <c r="N51" s="161">
        <v>7.2000000000000005E-4</v>
      </c>
      <c r="O51" s="161">
        <f t="shared" si="24"/>
        <v>7.2000000000000005E-4</v>
      </c>
      <c r="P51" s="161">
        <v>0</v>
      </c>
      <c r="Q51" s="161">
        <f t="shared" si="25"/>
        <v>0</v>
      </c>
      <c r="R51" s="161"/>
      <c r="S51" s="161"/>
      <c r="T51" s="162">
        <v>0.50600000000000001</v>
      </c>
      <c r="U51" s="161">
        <f t="shared" si="26"/>
        <v>0.51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126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2">
        <v>37</v>
      </c>
      <c r="B52" s="158" t="s">
        <v>199</v>
      </c>
      <c r="C52" s="185" t="s">
        <v>200</v>
      </c>
      <c r="D52" s="160" t="s">
        <v>150</v>
      </c>
      <c r="E52" s="166">
        <v>1</v>
      </c>
      <c r="F52" s="191"/>
      <c r="G52" s="168">
        <f t="shared" si="27"/>
        <v>0</v>
      </c>
      <c r="H52" s="168">
        <v>2200</v>
      </c>
      <c r="I52" s="168">
        <f t="shared" si="21"/>
        <v>2200</v>
      </c>
      <c r="J52" s="168">
        <v>0</v>
      </c>
      <c r="K52" s="168">
        <f t="shared" si="22"/>
        <v>0</v>
      </c>
      <c r="L52" s="168">
        <v>21</v>
      </c>
      <c r="M52" s="168">
        <f t="shared" si="23"/>
        <v>0</v>
      </c>
      <c r="N52" s="161">
        <v>6.4999999999999997E-3</v>
      </c>
      <c r="O52" s="161">
        <f t="shared" si="24"/>
        <v>6.4999999999999997E-3</v>
      </c>
      <c r="P52" s="161">
        <v>0</v>
      </c>
      <c r="Q52" s="161">
        <f t="shared" si="25"/>
        <v>0</v>
      </c>
      <c r="R52" s="161"/>
      <c r="S52" s="161"/>
      <c r="T52" s="162">
        <v>0</v>
      </c>
      <c r="U52" s="161">
        <f t="shared" si="26"/>
        <v>0</v>
      </c>
      <c r="V52" s="151"/>
      <c r="W52" s="151"/>
      <c r="X52" s="190"/>
      <c r="Y52" s="190"/>
      <c r="Z52" s="151"/>
      <c r="AA52" s="151"/>
      <c r="AB52" s="151"/>
      <c r="AC52" s="151"/>
      <c r="AD52" s="151"/>
      <c r="AE52" s="151" t="s">
        <v>201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2">
        <v>38</v>
      </c>
      <c r="B53" s="158" t="s">
        <v>202</v>
      </c>
      <c r="C53" s="185" t="s">
        <v>203</v>
      </c>
      <c r="D53" s="160" t="s">
        <v>182</v>
      </c>
      <c r="E53" s="166">
        <v>1</v>
      </c>
      <c r="F53" s="191"/>
      <c r="G53" s="168">
        <f t="shared" si="27"/>
        <v>0</v>
      </c>
      <c r="H53" s="168">
        <v>181.1</v>
      </c>
      <c r="I53" s="168">
        <f t="shared" si="21"/>
        <v>181.1</v>
      </c>
      <c r="J53" s="168">
        <v>95.4</v>
      </c>
      <c r="K53" s="168">
        <f t="shared" si="22"/>
        <v>95.4</v>
      </c>
      <c r="L53" s="168">
        <v>21</v>
      </c>
      <c r="M53" s="168">
        <f t="shared" si="23"/>
        <v>0</v>
      </c>
      <c r="N53" s="161">
        <v>2.5000000000000001E-4</v>
      </c>
      <c r="O53" s="161">
        <f t="shared" si="24"/>
        <v>2.5000000000000001E-4</v>
      </c>
      <c r="P53" s="161">
        <v>0</v>
      </c>
      <c r="Q53" s="161">
        <f t="shared" si="25"/>
        <v>0</v>
      </c>
      <c r="R53" s="161"/>
      <c r="S53" s="161"/>
      <c r="T53" s="162">
        <v>0.25800000000000001</v>
      </c>
      <c r="U53" s="161">
        <f t="shared" si="26"/>
        <v>0.26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126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0.399999999999999" outlineLevel="1" x14ac:dyDescent="0.25">
      <c r="A54" s="152">
        <v>39</v>
      </c>
      <c r="B54" s="158" t="s">
        <v>204</v>
      </c>
      <c r="C54" s="185" t="s">
        <v>205</v>
      </c>
      <c r="D54" s="160" t="s">
        <v>150</v>
      </c>
      <c r="E54" s="166">
        <v>2</v>
      </c>
      <c r="F54" s="191"/>
      <c r="G54" s="168">
        <f t="shared" si="27"/>
        <v>0</v>
      </c>
      <c r="H54" s="168">
        <v>2053.9899999999998</v>
      </c>
      <c r="I54" s="168">
        <f t="shared" si="21"/>
        <v>4107.9799999999996</v>
      </c>
      <c r="J54" s="168">
        <v>176.01000000000022</v>
      </c>
      <c r="K54" s="168">
        <f t="shared" si="22"/>
        <v>352.02</v>
      </c>
      <c r="L54" s="168">
        <v>21</v>
      </c>
      <c r="M54" s="168">
        <f t="shared" si="23"/>
        <v>0</v>
      </c>
      <c r="N54" s="161">
        <v>1.72E-3</v>
      </c>
      <c r="O54" s="161">
        <f t="shared" si="24"/>
        <v>3.4399999999999999E-3</v>
      </c>
      <c r="P54" s="161">
        <v>0</v>
      </c>
      <c r="Q54" s="161">
        <f t="shared" si="25"/>
        <v>0</v>
      </c>
      <c r="R54" s="161"/>
      <c r="S54" s="161"/>
      <c r="T54" s="162">
        <v>0.47599999999999998</v>
      </c>
      <c r="U54" s="161">
        <f t="shared" si="26"/>
        <v>0.95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126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2">
        <v>40</v>
      </c>
      <c r="B55" s="158" t="s">
        <v>206</v>
      </c>
      <c r="C55" s="185" t="s">
        <v>207</v>
      </c>
      <c r="D55" s="160" t="s">
        <v>150</v>
      </c>
      <c r="E55" s="166">
        <v>1</v>
      </c>
      <c r="F55" s="191"/>
      <c r="G55" s="168">
        <f t="shared" si="27"/>
        <v>0</v>
      </c>
      <c r="H55" s="168">
        <v>224.53</v>
      </c>
      <c r="I55" s="168">
        <f t="shared" si="21"/>
        <v>224.53</v>
      </c>
      <c r="J55" s="168">
        <v>90.97</v>
      </c>
      <c r="K55" s="168">
        <f t="shared" si="22"/>
        <v>90.97</v>
      </c>
      <c r="L55" s="168">
        <v>21</v>
      </c>
      <c r="M55" s="168">
        <f t="shared" si="23"/>
        <v>0</v>
      </c>
      <c r="N55" s="161">
        <v>2.2000000000000001E-4</v>
      </c>
      <c r="O55" s="161">
        <f t="shared" si="24"/>
        <v>2.2000000000000001E-4</v>
      </c>
      <c r="P55" s="161">
        <v>0</v>
      </c>
      <c r="Q55" s="161">
        <f t="shared" si="25"/>
        <v>0</v>
      </c>
      <c r="R55" s="161"/>
      <c r="S55" s="161"/>
      <c r="T55" s="162">
        <v>0.246</v>
      </c>
      <c r="U55" s="161">
        <f t="shared" si="26"/>
        <v>0.25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126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2">
        <v>41</v>
      </c>
      <c r="B56" s="158" t="s">
        <v>208</v>
      </c>
      <c r="C56" s="185" t="s">
        <v>209</v>
      </c>
      <c r="D56" s="160" t="s">
        <v>182</v>
      </c>
      <c r="E56" s="166">
        <v>1</v>
      </c>
      <c r="F56" s="191"/>
      <c r="G56" s="168">
        <f t="shared" si="27"/>
        <v>0</v>
      </c>
      <c r="H56" s="168">
        <v>945.28</v>
      </c>
      <c r="I56" s="168">
        <f t="shared" si="21"/>
        <v>945.28</v>
      </c>
      <c r="J56" s="168">
        <v>1099.72</v>
      </c>
      <c r="K56" s="168">
        <f t="shared" si="22"/>
        <v>1099.72</v>
      </c>
      <c r="L56" s="168">
        <v>21</v>
      </c>
      <c r="M56" s="168">
        <f t="shared" si="23"/>
        <v>0</v>
      </c>
      <c r="N56" s="161">
        <v>2.8819999999999998E-2</v>
      </c>
      <c r="O56" s="161">
        <f t="shared" si="24"/>
        <v>2.8819999999999998E-2</v>
      </c>
      <c r="P56" s="161">
        <v>0</v>
      </c>
      <c r="Q56" s="161">
        <f t="shared" si="25"/>
        <v>0</v>
      </c>
      <c r="R56" s="161"/>
      <c r="S56" s="161"/>
      <c r="T56" s="162">
        <v>3.1440000000000001</v>
      </c>
      <c r="U56" s="161">
        <f t="shared" si="26"/>
        <v>3.14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126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2">
        <v>42</v>
      </c>
      <c r="B57" s="158" t="s">
        <v>210</v>
      </c>
      <c r="C57" s="185" t="s">
        <v>211</v>
      </c>
      <c r="D57" s="160" t="s">
        <v>150</v>
      </c>
      <c r="E57" s="166">
        <v>1</v>
      </c>
      <c r="F57" s="191"/>
      <c r="G57" s="168">
        <f t="shared" si="27"/>
        <v>0</v>
      </c>
      <c r="H57" s="168">
        <v>2500</v>
      </c>
      <c r="I57" s="168">
        <f t="shared" si="21"/>
        <v>2500</v>
      </c>
      <c r="J57" s="168">
        <v>0</v>
      </c>
      <c r="K57" s="168">
        <f t="shared" si="22"/>
        <v>0</v>
      </c>
      <c r="L57" s="168">
        <v>21</v>
      </c>
      <c r="M57" s="168">
        <f t="shared" si="23"/>
        <v>0</v>
      </c>
      <c r="N57" s="161">
        <v>1.5E-3</v>
      </c>
      <c r="O57" s="161">
        <f t="shared" si="24"/>
        <v>1.5E-3</v>
      </c>
      <c r="P57" s="161">
        <v>0</v>
      </c>
      <c r="Q57" s="161">
        <f t="shared" si="25"/>
        <v>0</v>
      </c>
      <c r="R57" s="161"/>
      <c r="S57" s="161"/>
      <c r="T57" s="162">
        <v>0</v>
      </c>
      <c r="U57" s="161">
        <f t="shared" si="26"/>
        <v>0</v>
      </c>
      <c r="V57" s="151"/>
      <c r="W57" s="151"/>
      <c r="X57" s="190"/>
      <c r="Y57" s="190"/>
      <c r="Z57" s="151"/>
      <c r="AA57" s="151"/>
      <c r="AB57" s="151"/>
      <c r="AC57" s="151"/>
      <c r="AD57" s="151"/>
      <c r="AE57" s="151" t="s">
        <v>201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2">
        <v>43</v>
      </c>
      <c r="B58" s="158" t="s">
        <v>212</v>
      </c>
      <c r="C58" s="185" t="s">
        <v>213</v>
      </c>
      <c r="D58" s="160" t="s">
        <v>0</v>
      </c>
      <c r="E58" s="166">
        <v>203.59</v>
      </c>
      <c r="F58" s="168"/>
      <c r="G58" s="168">
        <f t="shared" si="27"/>
        <v>0</v>
      </c>
      <c r="H58" s="168">
        <v>0</v>
      </c>
      <c r="I58" s="168">
        <f t="shared" si="21"/>
        <v>0</v>
      </c>
      <c r="J58" s="168">
        <v>0.28000000000000003</v>
      </c>
      <c r="K58" s="168">
        <f t="shared" si="22"/>
        <v>57.01</v>
      </c>
      <c r="L58" s="168">
        <v>21</v>
      </c>
      <c r="M58" s="168">
        <f t="shared" si="23"/>
        <v>0</v>
      </c>
      <c r="N58" s="161">
        <v>0</v>
      </c>
      <c r="O58" s="161">
        <f t="shared" si="24"/>
        <v>0</v>
      </c>
      <c r="P58" s="161">
        <v>0</v>
      </c>
      <c r="Q58" s="161">
        <f t="shared" si="25"/>
        <v>0</v>
      </c>
      <c r="R58" s="161"/>
      <c r="S58" s="161"/>
      <c r="T58" s="162">
        <v>0</v>
      </c>
      <c r="U58" s="161">
        <f t="shared" si="26"/>
        <v>0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126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5">
      <c r="A59" s="153" t="s">
        <v>121</v>
      </c>
      <c r="B59" s="159" t="s">
        <v>74</v>
      </c>
      <c r="C59" s="186" t="s">
        <v>75</v>
      </c>
      <c r="D59" s="163"/>
      <c r="E59" s="167"/>
      <c r="F59" s="169"/>
      <c r="G59" s="169">
        <f>SUMIF(AE60:AE64,"&lt;&gt;NOR",G60:G64)</f>
        <v>0</v>
      </c>
      <c r="H59" s="169"/>
      <c r="I59" s="169">
        <f>SUM(I60:I64)</f>
        <v>8068.5999999999995</v>
      </c>
      <c r="J59" s="169"/>
      <c r="K59" s="169">
        <f>SUM(K60:K64)</f>
        <v>6197.130000000001</v>
      </c>
      <c r="L59" s="169"/>
      <c r="M59" s="169">
        <f>SUM(M60:M64)</f>
        <v>0</v>
      </c>
      <c r="N59" s="164"/>
      <c r="O59" s="164">
        <f>SUM(O60:O64)</f>
        <v>3.5369999999999999E-2</v>
      </c>
      <c r="P59" s="164"/>
      <c r="Q59" s="164">
        <f>SUM(Q60:Q64)</f>
        <v>0</v>
      </c>
      <c r="R59" s="164"/>
      <c r="S59" s="164"/>
      <c r="T59" s="165"/>
      <c r="U59" s="164">
        <f>SUM(U60:U64)</f>
        <v>12.540000000000001</v>
      </c>
      <c r="AE59" t="s">
        <v>122</v>
      </c>
    </row>
    <row r="60" spans="1:60" outlineLevel="1" x14ac:dyDescent="0.25">
      <c r="A60" s="152">
        <v>44</v>
      </c>
      <c r="B60" s="158" t="s">
        <v>214</v>
      </c>
      <c r="C60" s="185" t="s">
        <v>215</v>
      </c>
      <c r="D60" s="160" t="s">
        <v>147</v>
      </c>
      <c r="E60" s="166">
        <v>20</v>
      </c>
      <c r="F60" s="168"/>
      <c r="G60" s="168">
        <f>E60*F60</f>
        <v>0</v>
      </c>
      <c r="H60" s="168">
        <v>161.58000000000001</v>
      </c>
      <c r="I60" s="168">
        <f>ROUND(E60*H60,2)</f>
        <v>3231.6</v>
      </c>
      <c r="J60" s="168">
        <v>121.41999999999999</v>
      </c>
      <c r="K60" s="168">
        <f>ROUND(E60*J60,2)</f>
        <v>2428.4</v>
      </c>
      <c r="L60" s="168">
        <v>21</v>
      </c>
      <c r="M60" s="168">
        <f>G60*(1+L60/100)</f>
        <v>0</v>
      </c>
      <c r="N60" s="161">
        <v>7.6000000000000004E-4</v>
      </c>
      <c r="O60" s="161">
        <f>ROUND(E60*N60,5)</f>
        <v>1.52E-2</v>
      </c>
      <c r="P60" s="161">
        <v>0</v>
      </c>
      <c r="Q60" s="161">
        <f>ROUND(E60*P60,5)</f>
        <v>0</v>
      </c>
      <c r="R60" s="161"/>
      <c r="S60" s="161"/>
      <c r="T60" s="162">
        <v>0.29737999999999998</v>
      </c>
      <c r="U60" s="161">
        <f>ROUND(E60*T60,2)</f>
        <v>5.95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126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2">
        <v>45</v>
      </c>
      <c r="B61" s="158" t="s">
        <v>216</v>
      </c>
      <c r="C61" s="185" t="s">
        <v>217</v>
      </c>
      <c r="D61" s="160" t="s">
        <v>147</v>
      </c>
      <c r="E61" s="166">
        <v>8</v>
      </c>
      <c r="F61" s="168"/>
      <c r="G61" s="168">
        <f t="shared" ref="G61:G64" si="28">E61*F61</f>
        <v>0</v>
      </c>
      <c r="H61" s="168">
        <v>201.95</v>
      </c>
      <c r="I61" s="168">
        <f>ROUND(E61*H61,2)</f>
        <v>1615.6</v>
      </c>
      <c r="J61" s="168">
        <v>125.55000000000001</v>
      </c>
      <c r="K61" s="168">
        <f>ROUND(E61*J61,2)</f>
        <v>1004.4</v>
      </c>
      <c r="L61" s="168">
        <v>21</v>
      </c>
      <c r="M61" s="168">
        <f>G61*(1+L61/100)</f>
        <v>0</v>
      </c>
      <c r="N61" s="161">
        <v>8.8000000000000003E-4</v>
      </c>
      <c r="O61" s="161">
        <f>ROUND(E61*N61,5)</f>
        <v>7.0400000000000003E-3</v>
      </c>
      <c r="P61" s="161">
        <v>0</v>
      </c>
      <c r="Q61" s="161">
        <f>ROUND(E61*P61,5)</f>
        <v>0</v>
      </c>
      <c r="R61" s="161"/>
      <c r="S61" s="161"/>
      <c r="T61" s="162">
        <v>0.30737999999999999</v>
      </c>
      <c r="U61" s="161">
        <f>ROUND(E61*T61,2)</f>
        <v>2.46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126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2">
        <v>46</v>
      </c>
      <c r="B62" s="158" t="s">
        <v>218</v>
      </c>
      <c r="C62" s="185" t="s">
        <v>219</v>
      </c>
      <c r="D62" s="160" t="s">
        <v>147</v>
      </c>
      <c r="E62" s="166">
        <v>12</v>
      </c>
      <c r="F62" s="168"/>
      <c r="G62" s="168">
        <f t="shared" si="28"/>
        <v>0</v>
      </c>
      <c r="H62" s="168">
        <v>247.8</v>
      </c>
      <c r="I62" s="168">
        <f>ROUND(E62*H62,2)</f>
        <v>2973.6</v>
      </c>
      <c r="J62" s="168">
        <v>129.69999999999999</v>
      </c>
      <c r="K62" s="168">
        <f>ROUND(E62*J62,2)</f>
        <v>1556.4</v>
      </c>
      <c r="L62" s="168">
        <v>21</v>
      </c>
      <c r="M62" s="168">
        <f>G62*(1+L62/100)</f>
        <v>0</v>
      </c>
      <c r="N62" s="161">
        <v>1.01E-3</v>
      </c>
      <c r="O62" s="161">
        <f>ROUND(E62*N62,5)</f>
        <v>1.2120000000000001E-2</v>
      </c>
      <c r="P62" s="161">
        <v>0</v>
      </c>
      <c r="Q62" s="161">
        <f>ROUND(E62*P62,5)</f>
        <v>0</v>
      </c>
      <c r="R62" s="161"/>
      <c r="S62" s="161"/>
      <c r="T62" s="162">
        <v>0.31738</v>
      </c>
      <c r="U62" s="161">
        <f>ROUND(E62*T62,2)</f>
        <v>3.81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126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2">
        <v>47</v>
      </c>
      <c r="B63" s="158" t="s">
        <v>220</v>
      </c>
      <c r="C63" s="185" t="s">
        <v>221</v>
      </c>
      <c r="D63" s="160" t="s">
        <v>150</v>
      </c>
      <c r="E63" s="166">
        <v>1</v>
      </c>
      <c r="F63" s="168"/>
      <c r="G63" s="168">
        <f t="shared" si="28"/>
        <v>0</v>
      </c>
      <c r="H63" s="168">
        <v>247.8</v>
      </c>
      <c r="I63" s="168">
        <f>ROUND(E63*H63,2)</f>
        <v>247.8</v>
      </c>
      <c r="J63" s="168">
        <v>752.2</v>
      </c>
      <c r="K63" s="168">
        <f>ROUND(E63*J63,2)</f>
        <v>752.2</v>
      </c>
      <c r="L63" s="168">
        <v>21</v>
      </c>
      <c r="M63" s="168">
        <f>G63*(1+L63/100)</f>
        <v>0</v>
      </c>
      <c r="N63" s="161">
        <v>1.01E-3</v>
      </c>
      <c r="O63" s="161">
        <f>ROUND(E63*N63,5)</f>
        <v>1.01E-3</v>
      </c>
      <c r="P63" s="161">
        <v>0</v>
      </c>
      <c r="Q63" s="161">
        <f>ROUND(E63*P63,5)</f>
        <v>0</v>
      </c>
      <c r="R63" s="161"/>
      <c r="S63" s="161"/>
      <c r="T63" s="162">
        <v>0.31738</v>
      </c>
      <c r="U63" s="161">
        <f>ROUND(E63*T63,2)</f>
        <v>0.32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126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2">
        <v>48</v>
      </c>
      <c r="B64" s="158" t="s">
        <v>222</v>
      </c>
      <c r="C64" s="185" t="s">
        <v>223</v>
      </c>
      <c r="D64" s="160" t="s">
        <v>0</v>
      </c>
      <c r="E64" s="166">
        <v>138.1</v>
      </c>
      <c r="F64" s="168"/>
      <c r="G64" s="168">
        <f t="shared" si="28"/>
        <v>0</v>
      </c>
      <c r="H64" s="168">
        <v>0</v>
      </c>
      <c r="I64" s="168">
        <f>ROUND(E64*H64,2)</f>
        <v>0</v>
      </c>
      <c r="J64" s="168">
        <v>3.3</v>
      </c>
      <c r="K64" s="168">
        <f>ROUND(E64*J64,2)</f>
        <v>455.73</v>
      </c>
      <c r="L64" s="168">
        <v>21</v>
      </c>
      <c r="M64" s="168">
        <f>G64*(1+L64/100)</f>
        <v>0</v>
      </c>
      <c r="N64" s="161">
        <v>0</v>
      </c>
      <c r="O64" s="161">
        <f>ROUND(E64*N64,5)</f>
        <v>0</v>
      </c>
      <c r="P64" s="161">
        <v>0</v>
      </c>
      <c r="Q64" s="161">
        <f>ROUND(E64*P64,5)</f>
        <v>0</v>
      </c>
      <c r="R64" s="161"/>
      <c r="S64" s="161"/>
      <c r="T64" s="162">
        <v>0</v>
      </c>
      <c r="U64" s="161">
        <f>ROUND(E64*T64,2)</f>
        <v>0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126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5">
      <c r="A65" s="153" t="s">
        <v>121</v>
      </c>
      <c r="B65" s="159" t="s">
        <v>76</v>
      </c>
      <c r="C65" s="186" t="s">
        <v>77</v>
      </c>
      <c r="D65" s="163"/>
      <c r="E65" s="167"/>
      <c r="F65" s="169"/>
      <c r="G65" s="169">
        <f>SUMIF(AE66:AE71,"&lt;&gt;NOR",G66:G71)</f>
        <v>0</v>
      </c>
      <c r="H65" s="169"/>
      <c r="I65" s="169">
        <f>SUM(I66:I71)</f>
        <v>1624.83</v>
      </c>
      <c r="J65" s="169"/>
      <c r="K65" s="169">
        <f>SUM(K66:K71)</f>
        <v>2068.79</v>
      </c>
      <c r="L65" s="169"/>
      <c r="M65" s="169">
        <f>SUM(M66:M71)</f>
        <v>0</v>
      </c>
      <c r="N65" s="164"/>
      <c r="O65" s="164">
        <f>SUM(O66:O71)</f>
        <v>3.2500000000000003E-3</v>
      </c>
      <c r="P65" s="164"/>
      <c r="Q65" s="164">
        <f>SUM(Q66:Q71)</f>
        <v>0</v>
      </c>
      <c r="R65" s="164"/>
      <c r="S65" s="164"/>
      <c r="T65" s="165"/>
      <c r="U65" s="164">
        <f>SUM(U66:U71)</f>
        <v>2.16</v>
      </c>
      <c r="AE65" t="s">
        <v>122</v>
      </c>
    </row>
    <row r="66" spans="1:60" outlineLevel="1" x14ac:dyDescent="0.25">
      <c r="A66" s="152">
        <v>49</v>
      </c>
      <c r="B66" s="158" t="s">
        <v>224</v>
      </c>
      <c r="C66" s="185" t="s">
        <v>225</v>
      </c>
      <c r="D66" s="160" t="s">
        <v>150</v>
      </c>
      <c r="E66" s="166">
        <v>4</v>
      </c>
      <c r="F66" s="168"/>
      <c r="G66" s="168">
        <f>E66*F66</f>
        <v>0</v>
      </c>
      <c r="H66" s="168">
        <v>132.16999999999999</v>
      </c>
      <c r="I66" s="168">
        <f t="shared" ref="I66:I71" si="29">ROUND(E66*H66,2)</f>
        <v>528.67999999999995</v>
      </c>
      <c r="J66" s="168">
        <v>34.830000000000013</v>
      </c>
      <c r="K66" s="168">
        <f t="shared" ref="K66:K71" si="30">ROUND(E66*J66,2)</f>
        <v>139.32</v>
      </c>
      <c r="L66" s="168">
        <v>21</v>
      </c>
      <c r="M66" s="168">
        <f t="shared" ref="M66:M71" si="31">G66*(1+L66/100)</f>
        <v>0</v>
      </c>
      <c r="N66" s="161">
        <v>2.5000000000000001E-4</v>
      </c>
      <c r="O66" s="161">
        <f t="shared" ref="O66:O71" si="32">ROUND(E66*N66,5)</f>
        <v>1E-3</v>
      </c>
      <c r="P66" s="161">
        <v>0</v>
      </c>
      <c r="Q66" s="161">
        <f t="shared" ref="Q66:Q71" si="33">ROUND(E66*P66,5)</f>
        <v>0</v>
      </c>
      <c r="R66" s="161"/>
      <c r="S66" s="161"/>
      <c r="T66" s="162">
        <v>0.16500000000000001</v>
      </c>
      <c r="U66" s="161">
        <f t="shared" ref="U66:U71" si="34">ROUND(E66*T66,2)</f>
        <v>0.66</v>
      </c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126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2">
        <v>50</v>
      </c>
      <c r="B67" s="158" t="s">
        <v>226</v>
      </c>
      <c r="C67" s="185" t="s">
        <v>227</v>
      </c>
      <c r="D67" s="160" t="s">
        <v>150</v>
      </c>
      <c r="E67" s="166">
        <v>4</v>
      </c>
      <c r="F67" s="168"/>
      <c r="G67" s="168">
        <f t="shared" ref="G67:G71" si="35">E67*F67</f>
        <v>0</v>
      </c>
      <c r="H67" s="168">
        <v>132.16999999999999</v>
      </c>
      <c r="I67" s="168">
        <f t="shared" si="29"/>
        <v>528.67999999999995</v>
      </c>
      <c r="J67" s="168">
        <v>305.83000000000004</v>
      </c>
      <c r="K67" s="168">
        <f t="shared" si="30"/>
        <v>1223.32</v>
      </c>
      <c r="L67" s="168">
        <v>21</v>
      </c>
      <c r="M67" s="168">
        <f t="shared" si="31"/>
        <v>0</v>
      </c>
      <c r="N67" s="161">
        <v>2.5000000000000001E-4</v>
      </c>
      <c r="O67" s="161">
        <f t="shared" si="32"/>
        <v>1E-3</v>
      </c>
      <c r="P67" s="161">
        <v>0</v>
      </c>
      <c r="Q67" s="161">
        <f t="shared" si="33"/>
        <v>0</v>
      </c>
      <c r="R67" s="161"/>
      <c r="S67" s="161"/>
      <c r="T67" s="162">
        <v>0.16500000000000001</v>
      </c>
      <c r="U67" s="161">
        <f t="shared" si="34"/>
        <v>0.66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126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2">
        <v>51</v>
      </c>
      <c r="B68" s="158" t="s">
        <v>228</v>
      </c>
      <c r="C68" s="185" t="s">
        <v>229</v>
      </c>
      <c r="D68" s="160" t="s">
        <v>150</v>
      </c>
      <c r="E68" s="166">
        <v>3</v>
      </c>
      <c r="F68" s="168"/>
      <c r="G68" s="168">
        <f t="shared" si="35"/>
        <v>0</v>
      </c>
      <c r="H68" s="168">
        <v>132.16999999999999</v>
      </c>
      <c r="I68" s="168">
        <f t="shared" si="29"/>
        <v>396.51</v>
      </c>
      <c r="J68" s="168">
        <v>215.83</v>
      </c>
      <c r="K68" s="168">
        <f t="shared" si="30"/>
        <v>647.49</v>
      </c>
      <c r="L68" s="168">
        <v>21</v>
      </c>
      <c r="M68" s="168">
        <f t="shared" si="31"/>
        <v>0</v>
      </c>
      <c r="N68" s="161">
        <v>2.5000000000000001E-4</v>
      </c>
      <c r="O68" s="161">
        <f t="shared" si="32"/>
        <v>7.5000000000000002E-4</v>
      </c>
      <c r="P68" s="161">
        <v>0</v>
      </c>
      <c r="Q68" s="161">
        <f t="shared" si="33"/>
        <v>0</v>
      </c>
      <c r="R68" s="161"/>
      <c r="S68" s="161"/>
      <c r="T68" s="162">
        <v>0.16500000000000001</v>
      </c>
      <c r="U68" s="161">
        <f t="shared" si="34"/>
        <v>0.5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126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2">
        <v>52</v>
      </c>
      <c r="B69" s="158" t="s">
        <v>230</v>
      </c>
      <c r="C69" s="185" t="s">
        <v>231</v>
      </c>
      <c r="D69" s="160" t="s">
        <v>150</v>
      </c>
      <c r="E69" s="166">
        <v>1</v>
      </c>
      <c r="F69" s="168"/>
      <c r="G69" s="168">
        <f t="shared" si="35"/>
        <v>0</v>
      </c>
      <c r="H69" s="168">
        <v>85.48</v>
      </c>
      <c r="I69" s="168">
        <f t="shared" si="29"/>
        <v>85.48</v>
      </c>
      <c r="J69" s="168">
        <v>22.519999999999996</v>
      </c>
      <c r="K69" s="168">
        <f t="shared" si="30"/>
        <v>22.52</v>
      </c>
      <c r="L69" s="168">
        <v>21</v>
      </c>
      <c r="M69" s="168">
        <f t="shared" si="31"/>
        <v>0</v>
      </c>
      <c r="N69" s="161">
        <v>2.5000000000000001E-4</v>
      </c>
      <c r="O69" s="161">
        <f t="shared" si="32"/>
        <v>2.5000000000000001E-4</v>
      </c>
      <c r="P69" s="161">
        <v>0</v>
      </c>
      <c r="Q69" s="161">
        <f t="shared" si="33"/>
        <v>0</v>
      </c>
      <c r="R69" s="161"/>
      <c r="S69" s="161"/>
      <c r="T69" s="162">
        <v>0.16500000000000001</v>
      </c>
      <c r="U69" s="161">
        <f t="shared" si="34"/>
        <v>0.17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126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2">
        <v>53</v>
      </c>
      <c r="B70" s="158" t="s">
        <v>230</v>
      </c>
      <c r="C70" s="185" t="s">
        <v>231</v>
      </c>
      <c r="D70" s="160" t="s">
        <v>150</v>
      </c>
      <c r="E70" s="166">
        <v>1</v>
      </c>
      <c r="F70" s="168"/>
      <c r="G70" s="168">
        <f t="shared" si="35"/>
        <v>0</v>
      </c>
      <c r="H70" s="168">
        <v>85.48</v>
      </c>
      <c r="I70" s="168">
        <f t="shared" si="29"/>
        <v>85.48</v>
      </c>
      <c r="J70" s="168">
        <v>22.519999999999996</v>
      </c>
      <c r="K70" s="168">
        <f t="shared" si="30"/>
        <v>22.52</v>
      </c>
      <c r="L70" s="168">
        <v>21</v>
      </c>
      <c r="M70" s="168">
        <f t="shared" si="31"/>
        <v>0</v>
      </c>
      <c r="N70" s="161">
        <v>2.5000000000000001E-4</v>
      </c>
      <c r="O70" s="161">
        <f t="shared" si="32"/>
        <v>2.5000000000000001E-4</v>
      </c>
      <c r="P70" s="161">
        <v>0</v>
      </c>
      <c r="Q70" s="161">
        <f t="shared" si="33"/>
        <v>0</v>
      </c>
      <c r="R70" s="161"/>
      <c r="S70" s="161"/>
      <c r="T70" s="162">
        <v>0.16500000000000001</v>
      </c>
      <c r="U70" s="161">
        <f t="shared" si="34"/>
        <v>0.17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126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2">
        <v>54</v>
      </c>
      <c r="B71" s="158" t="s">
        <v>232</v>
      </c>
      <c r="C71" s="185" t="s">
        <v>233</v>
      </c>
      <c r="D71" s="160" t="s">
        <v>0</v>
      </c>
      <c r="E71" s="166">
        <v>36.799999999999997</v>
      </c>
      <c r="F71" s="168"/>
      <c r="G71" s="168">
        <f t="shared" si="35"/>
        <v>0</v>
      </c>
      <c r="H71" s="168">
        <v>0</v>
      </c>
      <c r="I71" s="168">
        <f t="shared" si="29"/>
        <v>0</v>
      </c>
      <c r="J71" s="168">
        <v>0.37</v>
      </c>
      <c r="K71" s="168">
        <f t="shared" si="30"/>
        <v>13.62</v>
      </c>
      <c r="L71" s="168">
        <v>21</v>
      </c>
      <c r="M71" s="168">
        <f t="shared" si="31"/>
        <v>0</v>
      </c>
      <c r="N71" s="161">
        <v>0</v>
      </c>
      <c r="O71" s="161">
        <f t="shared" si="32"/>
        <v>0</v>
      </c>
      <c r="P71" s="161">
        <v>0</v>
      </c>
      <c r="Q71" s="161">
        <f t="shared" si="33"/>
        <v>0</v>
      </c>
      <c r="R71" s="161"/>
      <c r="S71" s="161"/>
      <c r="T71" s="162">
        <v>0</v>
      </c>
      <c r="U71" s="161">
        <f t="shared" si="34"/>
        <v>0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126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5">
      <c r="A72" s="153" t="s">
        <v>121</v>
      </c>
      <c r="B72" s="159" t="s">
        <v>78</v>
      </c>
      <c r="C72" s="186" t="s">
        <v>79</v>
      </c>
      <c r="D72" s="163"/>
      <c r="E72" s="167"/>
      <c r="F72" s="169"/>
      <c r="G72" s="169">
        <f>SUMIF(AE73:AE81,"&lt;&gt;NOR",G73:G81)</f>
        <v>0</v>
      </c>
      <c r="H72" s="169"/>
      <c r="I72" s="169">
        <f>SUM(I73:I81)</f>
        <v>10992.75</v>
      </c>
      <c r="J72" s="169"/>
      <c r="K72" s="169">
        <f>SUM(K73:K81)</f>
        <v>2016.62</v>
      </c>
      <c r="L72" s="169"/>
      <c r="M72" s="169">
        <f>SUM(M73:M81)</f>
        <v>0</v>
      </c>
      <c r="N72" s="164"/>
      <c r="O72" s="164">
        <f>SUM(O73:O81)</f>
        <v>0.10582</v>
      </c>
      <c r="P72" s="164"/>
      <c r="Q72" s="164">
        <f>SUM(Q73:Q81)</f>
        <v>7.848999999999999E-2</v>
      </c>
      <c r="R72" s="164"/>
      <c r="S72" s="164"/>
      <c r="T72" s="165"/>
      <c r="U72" s="164">
        <f>SUM(U73:U81)</f>
        <v>5.3000000000000007</v>
      </c>
      <c r="AE72" t="s">
        <v>122</v>
      </c>
    </row>
    <row r="73" spans="1:60" outlineLevel="1" x14ac:dyDescent="0.25">
      <c r="A73" s="152">
        <v>55</v>
      </c>
      <c r="B73" s="158" t="s">
        <v>234</v>
      </c>
      <c r="C73" s="185" t="s">
        <v>235</v>
      </c>
      <c r="D73" s="160" t="s">
        <v>125</v>
      </c>
      <c r="E73" s="166">
        <v>2.6099999999999994</v>
      </c>
      <c r="F73" s="168"/>
      <c r="G73" s="168">
        <f>E73*F73</f>
        <v>0</v>
      </c>
      <c r="H73" s="168">
        <v>0</v>
      </c>
      <c r="I73" s="168">
        <f t="shared" ref="I73:I81" si="36">ROUND(E73*H73,2)</f>
        <v>0</v>
      </c>
      <c r="J73" s="168">
        <v>17.100000000000001</v>
      </c>
      <c r="K73" s="168">
        <f t="shared" ref="K73:K81" si="37">ROUND(E73*J73,2)</f>
        <v>44.63</v>
      </c>
      <c r="L73" s="168">
        <v>21</v>
      </c>
      <c r="M73" s="168">
        <f t="shared" ref="M73:M81" si="38">G73*(1+L73/100)</f>
        <v>0</v>
      </c>
      <c r="N73" s="161">
        <v>0</v>
      </c>
      <c r="O73" s="161">
        <f t="shared" ref="O73:O81" si="39">ROUND(E73*N73,5)</f>
        <v>0</v>
      </c>
      <c r="P73" s="161">
        <v>0</v>
      </c>
      <c r="Q73" s="161">
        <f t="shared" ref="Q73:Q81" si="40">ROUND(E73*P73,5)</f>
        <v>0</v>
      </c>
      <c r="R73" s="161"/>
      <c r="S73" s="161"/>
      <c r="T73" s="162">
        <v>5.1999999999999998E-2</v>
      </c>
      <c r="U73" s="161">
        <f t="shared" ref="U73:U81" si="41">ROUND(E73*T73,2)</f>
        <v>0.14000000000000001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126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2">
        <v>56</v>
      </c>
      <c r="B74" s="158" t="s">
        <v>236</v>
      </c>
      <c r="C74" s="185" t="s">
        <v>237</v>
      </c>
      <c r="D74" s="160" t="s">
        <v>150</v>
      </c>
      <c r="E74" s="166">
        <v>2</v>
      </c>
      <c r="F74" s="168"/>
      <c r="G74" s="168">
        <f t="shared" ref="G74:G81" si="42">E74*F74</f>
        <v>0</v>
      </c>
      <c r="H74" s="168">
        <v>9.84</v>
      </c>
      <c r="I74" s="168">
        <f t="shared" si="36"/>
        <v>19.68</v>
      </c>
      <c r="J74" s="168">
        <v>77.759999999999991</v>
      </c>
      <c r="K74" s="168">
        <f t="shared" si="37"/>
        <v>155.52000000000001</v>
      </c>
      <c r="L74" s="168">
        <v>21</v>
      </c>
      <c r="M74" s="168">
        <f t="shared" si="38"/>
        <v>0</v>
      </c>
      <c r="N74" s="161">
        <v>5.0000000000000002E-5</v>
      </c>
      <c r="O74" s="161">
        <f t="shared" si="39"/>
        <v>1E-4</v>
      </c>
      <c r="P74" s="161">
        <v>1.235E-2</v>
      </c>
      <c r="Q74" s="161">
        <f t="shared" si="40"/>
        <v>2.47E-2</v>
      </c>
      <c r="R74" s="161"/>
      <c r="S74" s="161"/>
      <c r="T74" s="162">
        <v>0.23699999999999999</v>
      </c>
      <c r="U74" s="161">
        <f t="shared" si="41"/>
        <v>0.47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126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2">
        <v>57</v>
      </c>
      <c r="B75" s="158" t="s">
        <v>238</v>
      </c>
      <c r="C75" s="185" t="s">
        <v>239</v>
      </c>
      <c r="D75" s="160" t="s">
        <v>150</v>
      </c>
      <c r="E75" s="166">
        <v>1</v>
      </c>
      <c r="F75" s="168"/>
      <c r="G75" s="168">
        <f t="shared" si="42"/>
        <v>0</v>
      </c>
      <c r="H75" s="168">
        <v>17.16</v>
      </c>
      <c r="I75" s="168">
        <f t="shared" si="36"/>
        <v>17.16</v>
      </c>
      <c r="J75" s="168">
        <v>108.34</v>
      </c>
      <c r="K75" s="168">
        <f t="shared" si="37"/>
        <v>108.34</v>
      </c>
      <c r="L75" s="168">
        <v>21</v>
      </c>
      <c r="M75" s="168">
        <f t="shared" si="38"/>
        <v>0</v>
      </c>
      <c r="N75" s="161">
        <v>8.0000000000000007E-5</v>
      </c>
      <c r="O75" s="161">
        <f t="shared" si="39"/>
        <v>8.0000000000000007E-5</v>
      </c>
      <c r="P75" s="161">
        <v>2.06E-2</v>
      </c>
      <c r="Q75" s="161">
        <f t="shared" si="40"/>
        <v>2.06E-2</v>
      </c>
      <c r="R75" s="161"/>
      <c r="S75" s="161"/>
      <c r="T75" s="162">
        <v>0.33</v>
      </c>
      <c r="U75" s="161">
        <f t="shared" si="41"/>
        <v>0.33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126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2">
        <v>58</v>
      </c>
      <c r="B76" s="158" t="s">
        <v>240</v>
      </c>
      <c r="C76" s="185" t="s">
        <v>241</v>
      </c>
      <c r="D76" s="160" t="s">
        <v>150</v>
      </c>
      <c r="E76" s="166">
        <v>1</v>
      </c>
      <c r="F76" s="168"/>
      <c r="G76" s="168">
        <f t="shared" si="42"/>
        <v>0</v>
      </c>
      <c r="H76" s="168">
        <v>34.49</v>
      </c>
      <c r="I76" s="168">
        <f t="shared" si="36"/>
        <v>34.49</v>
      </c>
      <c r="J76" s="168">
        <v>101.50999999999999</v>
      </c>
      <c r="K76" s="168">
        <f t="shared" si="37"/>
        <v>101.51</v>
      </c>
      <c r="L76" s="168">
        <v>21</v>
      </c>
      <c r="M76" s="168">
        <f t="shared" si="38"/>
        <v>0</v>
      </c>
      <c r="N76" s="161">
        <v>1.7000000000000001E-4</v>
      </c>
      <c r="O76" s="161">
        <f t="shared" si="39"/>
        <v>1.7000000000000001E-4</v>
      </c>
      <c r="P76" s="161">
        <v>2.419E-2</v>
      </c>
      <c r="Q76" s="161">
        <f t="shared" si="40"/>
        <v>2.419E-2</v>
      </c>
      <c r="R76" s="161"/>
      <c r="S76" s="161"/>
      <c r="T76" s="162">
        <v>0.309</v>
      </c>
      <c r="U76" s="161">
        <f t="shared" si="41"/>
        <v>0.31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126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2">
        <v>59</v>
      </c>
      <c r="B77" s="158" t="s">
        <v>242</v>
      </c>
      <c r="C77" s="185" t="s">
        <v>243</v>
      </c>
      <c r="D77" s="160" t="s">
        <v>150</v>
      </c>
      <c r="E77" s="166">
        <v>12</v>
      </c>
      <c r="F77" s="168"/>
      <c r="G77" s="168">
        <f t="shared" si="42"/>
        <v>0</v>
      </c>
      <c r="H77" s="168">
        <v>0.57999999999999996</v>
      </c>
      <c r="I77" s="168">
        <f t="shared" si="36"/>
        <v>6.96</v>
      </c>
      <c r="J77" s="168">
        <v>9.52</v>
      </c>
      <c r="K77" s="168">
        <f t="shared" si="37"/>
        <v>114.24</v>
      </c>
      <c r="L77" s="168">
        <v>21</v>
      </c>
      <c r="M77" s="168">
        <f t="shared" si="38"/>
        <v>0</v>
      </c>
      <c r="N77" s="161">
        <v>1.0000000000000001E-5</v>
      </c>
      <c r="O77" s="161">
        <f t="shared" si="39"/>
        <v>1.2E-4</v>
      </c>
      <c r="P77" s="161">
        <v>7.5000000000000002E-4</v>
      </c>
      <c r="Q77" s="161">
        <f t="shared" si="40"/>
        <v>8.9999999999999993E-3</v>
      </c>
      <c r="R77" s="161"/>
      <c r="S77" s="161"/>
      <c r="T77" s="162">
        <v>2.9000000000000001E-2</v>
      </c>
      <c r="U77" s="161">
        <f t="shared" si="41"/>
        <v>0.35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126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2">
        <v>60</v>
      </c>
      <c r="B78" s="158" t="s">
        <v>244</v>
      </c>
      <c r="C78" s="185" t="s">
        <v>245</v>
      </c>
      <c r="D78" s="160" t="s">
        <v>150</v>
      </c>
      <c r="E78" s="166">
        <v>3</v>
      </c>
      <c r="F78" s="168"/>
      <c r="G78" s="168">
        <f t="shared" si="42"/>
        <v>0</v>
      </c>
      <c r="H78" s="168">
        <v>0</v>
      </c>
      <c r="I78" s="168">
        <f t="shared" si="36"/>
        <v>0</v>
      </c>
      <c r="J78" s="168">
        <v>265.5</v>
      </c>
      <c r="K78" s="168">
        <f t="shared" si="37"/>
        <v>796.5</v>
      </c>
      <c r="L78" s="168">
        <v>21</v>
      </c>
      <c r="M78" s="168">
        <f t="shared" si="38"/>
        <v>0</v>
      </c>
      <c r="N78" s="161">
        <v>0</v>
      </c>
      <c r="O78" s="161">
        <f t="shared" si="39"/>
        <v>0</v>
      </c>
      <c r="P78" s="161">
        <v>0</v>
      </c>
      <c r="Q78" s="161">
        <f t="shared" si="40"/>
        <v>0</v>
      </c>
      <c r="R78" s="161"/>
      <c r="S78" s="161"/>
      <c r="T78" s="162">
        <v>0.86799999999999999</v>
      </c>
      <c r="U78" s="161">
        <f t="shared" si="41"/>
        <v>2.6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126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2">
        <v>61</v>
      </c>
      <c r="B79" s="158" t="s">
        <v>246</v>
      </c>
      <c r="C79" s="185" t="s">
        <v>247</v>
      </c>
      <c r="D79" s="160" t="s">
        <v>150</v>
      </c>
      <c r="E79" s="166">
        <v>1</v>
      </c>
      <c r="F79" s="168"/>
      <c r="G79" s="168">
        <f t="shared" si="42"/>
        <v>0</v>
      </c>
      <c r="H79" s="168">
        <v>8408.4599999999991</v>
      </c>
      <c r="I79" s="168">
        <f t="shared" si="36"/>
        <v>8408.4599999999991</v>
      </c>
      <c r="J79" s="168">
        <v>341.54000000000087</v>
      </c>
      <c r="K79" s="168">
        <f t="shared" si="37"/>
        <v>341.54</v>
      </c>
      <c r="L79" s="168">
        <v>21</v>
      </c>
      <c r="M79" s="168">
        <f t="shared" si="38"/>
        <v>0</v>
      </c>
      <c r="N79" s="161">
        <v>9.2749999999999999E-2</v>
      </c>
      <c r="O79" s="161">
        <f t="shared" si="39"/>
        <v>9.2749999999999999E-2</v>
      </c>
      <c r="P79" s="161">
        <v>0</v>
      </c>
      <c r="Q79" s="161">
        <f t="shared" si="40"/>
        <v>0</v>
      </c>
      <c r="R79" s="161"/>
      <c r="S79" s="161"/>
      <c r="T79" s="162">
        <v>1.1000000000000001</v>
      </c>
      <c r="U79" s="161">
        <f t="shared" si="41"/>
        <v>1.1000000000000001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126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2">
        <v>62</v>
      </c>
      <c r="B80" s="158" t="s">
        <v>248</v>
      </c>
      <c r="C80" s="185" t="s">
        <v>249</v>
      </c>
      <c r="D80" s="160" t="s">
        <v>150</v>
      </c>
      <c r="E80" s="166">
        <v>1</v>
      </c>
      <c r="F80" s="168"/>
      <c r="G80" s="168">
        <f t="shared" si="42"/>
        <v>0</v>
      </c>
      <c r="H80" s="168">
        <v>2506</v>
      </c>
      <c r="I80" s="168">
        <f t="shared" si="36"/>
        <v>2506</v>
      </c>
      <c r="J80" s="168">
        <v>0</v>
      </c>
      <c r="K80" s="168">
        <f t="shared" si="37"/>
        <v>0</v>
      </c>
      <c r="L80" s="168">
        <v>21</v>
      </c>
      <c r="M80" s="168">
        <f t="shared" si="38"/>
        <v>0</v>
      </c>
      <c r="N80" s="161">
        <v>1.26E-2</v>
      </c>
      <c r="O80" s="161">
        <f t="shared" si="39"/>
        <v>1.26E-2</v>
      </c>
      <c r="P80" s="161">
        <v>0</v>
      </c>
      <c r="Q80" s="161">
        <f t="shared" si="40"/>
        <v>0</v>
      </c>
      <c r="R80" s="161"/>
      <c r="S80" s="161"/>
      <c r="T80" s="162">
        <v>0</v>
      </c>
      <c r="U80" s="161">
        <f t="shared" si="41"/>
        <v>0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201</v>
      </c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2">
        <v>63</v>
      </c>
      <c r="B81" s="158" t="s">
        <v>250</v>
      </c>
      <c r="C81" s="185" t="s">
        <v>251</v>
      </c>
      <c r="D81" s="160" t="s">
        <v>0</v>
      </c>
      <c r="E81" s="166">
        <v>126.55</v>
      </c>
      <c r="F81" s="168"/>
      <c r="G81" s="168">
        <f t="shared" si="42"/>
        <v>0</v>
      </c>
      <c r="H81" s="168">
        <v>0</v>
      </c>
      <c r="I81" s="168">
        <f t="shared" si="36"/>
        <v>0</v>
      </c>
      <c r="J81" s="168">
        <v>2.8</v>
      </c>
      <c r="K81" s="168">
        <f t="shared" si="37"/>
        <v>354.34</v>
      </c>
      <c r="L81" s="168">
        <v>21</v>
      </c>
      <c r="M81" s="168">
        <f t="shared" si="38"/>
        <v>0</v>
      </c>
      <c r="N81" s="161">
        <v>0</v>
      </c>
      <c r="O81" s="161">
        <f t="shared" si="39"/>
        <v>0</v>
      </c>
      <c r="P81" s="161">
        <v>0</v>
      </c>
      <c r="Q81" s="161">
        <f t="shared" si="40"/>
        <v>0</v>
      </c>
      <c r="R81" s="161"/>
      <c r="S81" s="161"/>
      <c r="T81" s="162">
        <v>0</v>
      </c>
      <c r="U81" s="161">
        <f t="shared" si="41"/>
        <v>0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126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5">
      <c r="A82" s="153" t="s">
        <v>121</v>
      </c>
      <c r="B82" s="159" t="s">
        <v>80</v>
      </c>
      <c r="C82" s="186" t="s">
        <v>81</v>
      </c>
      <c r="D82" s="163"/>
      <c r="E82" s="167"/>
      <c r="F82" s="169"/>
      <c r="G82" s="169">
        <f>SUMIF(AE83:AE84,"&lt;&gt;NOR",G83:G84)</f>
        <v>0</v>
      </c>
      <c r="H82" s="169"/>
      <c r="I82" s="169">
        <f>SUM(I83:I84)</f>
        <v>0</v>
      </c>
      <c r="J82" s="169"/>
      <c r="K82" s="169">
        <f>SUM(K83:K84)</f>
        <v>533.69000000000005</v>
      </c>
      <c r="L82" s="169"/>
      <c r="M82" s="169">
        <f>SUM(M83:M84)</f>
        <v>0</v>
      </c>
      <c r="N82" s="164"/>
      <c r="O82" s="164">
        <f>SUM(O83:O84)</f>
        <v>0</v>
      </c>
      <c r="P82" s="164"/>
      <c r="Q82" s="164">
        <f>SUM(Q83:Q84)</f>
        <v>0.14094000000000001</v>
      </c>
      <c r="R82" s="164"/>
      <c r="S82" s="164"/>
      <c r="T82" s="165"/>
      <c r="U82" s="164">
        <f>SUM(U83:U84)</f>
        <v>1.53</v>
      </c>
      <c r="AE82" t="s">
        <v>122</v>
      </c>
    </row>
    <row r="83" spans="1:60" outlineLevel="1" x14ac:dyDescent="0.25">
      <c r="A83" s="152">
        <v>64</v>
      </c>
      <c r="B83" s="158" t="s">
        <v>252</v>
      </c>
      <c r="C83" s="185" t="s">
        <v>253</v>
      </c>
      <c r="D83" s="160" t="s">
        <v>125</v>
      </c>
      <c r="E83" s="166">
        <v>7.8299999999999992</v>
      </c>
      <c r="F83" s="168"/>
      <c r="G83" s="168">
        <f>E83*F83</f>
        <v>0</v>
      </c>
      <c r="H83" s="168">
        <v>0</v>
      </c>
      <c r="I83" s="168">
        <f>ROUND(E83*H83,2)</f>
        <v>0</v>
      </c>
      <c r="J83" s="168">
        <v>64</v>
      </c>
      <c r="K83" s="168">
        <f>ROUND(E83*J83,2)</f>
        <v>501.12</v>
      </c>
      <c r="L83" s="168">
        <v>21</v>
      </c>
      <c r="M83" s="168">
        <f>G83*(1+L83/100)</f>
        <v>0</v>
      </c>
      <c r="N83" s="161">
        <v>0</v>
      </c>
      <c r="O83" s="161">
        <f>ROUND(E83*N83,5)</f>
        <v>0</v>
      </c>
      <c r="P83" s="161">
        <v>1.7999999999999999E-2</v>
      </c>
      <c r="Q83" s="161">
        <f>ROUND(E83*P83,5)</f>
        <v>0.14094000000000001</v>
      </c>
      <c r="R83" s="161"/>
      <c r="S83" s="161"/>
      <c r="T83" s="162">
        <v>0.19500000000000001</v>
      </c>
      <c r="U83" s="161">
        <f>ROUND(E83*T83,2)</f>
        <v>1.53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126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2">
        <v>65</v>
      </c>
      <c r="B84" s="158" t="s">
        <v>254</v>
      </c>
      <c r="C84" s="185" t="s">
        <v>255</v>
      </c>
      <c r="D84" s="160" t="s">
        <v>0</v>
      </c>
      <c r="E84" s="166">
        <v>5.01</v>
      </c>
      <c r="F84" s="168"/>
      <c r="G84" s="168">
        <f>E84*F84</f>
        <v>0</v>
      </c>
      <c r="H84" s="168">
        <v>0</v>
      </c>
      <c r="I84" s="168">
        <f>ROUND(E84*H84,2)</f>
        <v>0</v>
      </c>
      <c r="J84" s="168">
        <v>6.5</v>
      </c>
      <c r="K84" s="168">
        <f>ROUND(E84*J84,2)</f>
        <v>32.57</v>
      </c>
      <c r="L84" s="168">
        <v>21</v>
      </c>
      <c r="M84" s="168">
        <f>G84*(1+L84/100)</f>
        <v>0</v>
      </c>
      <c r="N84" s="161">
        <v>0</v>
      </c>
      <c r="O84" s="161">
        <f>ROUND(E84*N84,5)</f>
        <v>0</v>
      </c>
      <c r="P84" s="161">
        <v>0</v>
      </c>
      <c r="Q84" s="161">
        <f>ROUND(E84*P84,5)</f>
        <v>0</v>
      </c>
      <c r="R84" s="161"/>
      <c r="S84" s="161"/>
      <c r="T84" s="162">
        <v>0</v>
      </c>
      <c r="U84" s="161">
        <f>ROUND(E84*T84,2)</f>
        <v>0</v>
      </c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126</v>
      </c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5">
      <c r="A85" s="153" t="s">
        <v>121</v>
      </c>
      <c r="B85" s="159" t="s">
        <v>82</v>
      </c>
      <c r="C85" s="186" t="s">
        <v>83</v>
      </c>
      <c r="D85" s="163"/>
      <c r="E85" s="167"/>
      <c r="F85" s="169"/>
      <c r="G85" s="169">
        <f>SUMIF(AE86:AE99,"&lt;&gt;NOR",G86:G99)</f>
        <v>0</v>
      </c>
      <c r="H85" s="169"/>
      <c r="I85" s="169">
        <f>SUM(I86:I99)</f>
        <v>9430.6</v>
      </c>
      <c r="J85" s="169"/>
      <c r="K85" s="169">
        <f>SUM(K86:K99)</f>
        <v>7233.2</v>
      </c>
      <c r="L85" s="169"/>
      <c r="M85" s="169">
        <f>SUM(M86:M99)</f>
        <v>0</v>
      </c>
      <c r="N85" s="164"/>
      <c r="O85" s="164">
        <f>SUM(O86:O99)</f>
        <v>0.16652</v>
      </c>
      <c r="P85" s="164"/>
      <c r="Q85" s="164">
        <f>SUM(Q86:Q99)</f>
        <v>0.98229</v>
      </c>
      <c r="R85" s="164"/>
      <c r="S85" s="164"/>
      <c r="T85" s="165"/>
      <c r="U85" s="164">
        <f>SUM(U86:U99)</f>
        <v>19.979999999999997</v>
      </c>
      <c r="AE85" t="s">
        <v>122</v>
      </c>
    </row>
    <row r="86" spans="1:60" outlineLevel="1" x14ac:dyDescent="0.25">
      <c r="A86" s="152">
        <v>66</v>
      </c>
      <c r="B86" s="158" t="s">
        <v>256</v>
      </c>
      <c r="C86" s="185" t="s">
        <v>257</v>
      </c>
      <c r="D86" s="160" t="s">
        <v>125</v>
      </c>
      <c r="E86" s="166">
        <v>29.919999999999998</v>
      </c>
      <c r="F86" s="168"/>
      <c r="G86" s="168">
        <f>E86*F86</f>
        <v>0</v>
      </c>
      <c r="H86" s="168">
        <v>0</v>
      </c>
      <c r="I86" s="168">
        <f t="shared" ref="I86:I99" si="43">ROUND(E86*H86,2)</f>
        <v>0</v>
      </c>
      <c r="J86" s="168">
        <v>24.4</v>
      </c>
      <c r="K86" s="168">
        <f t="shared" ref="K86:K99" si="44">ROUND(E86*J86,2)</f>
        <v>730.05</v>
      </c>
      <c r="L86" s="168">
        <v>21</v>
      </c>
      <c r="M86" s="168">
        <f t="shared" ref="M86:M99" si="45">G86*(1+L86/100)</f>
        <v>0</v>
      </c>
      <c r="N86" s="161">
        <v>0</v>
      </c>
      <c r="O86" s="161">
        <f t="shared" ref="O86:O99" si="46">ROUND(E86*N86,5)</f>
        <v>0</v>
      </c>
      <c r="P86" s="161">
        <v>8.0000000000000002E-3</v>
      </c>
      <c r="Q86" s="161">
        <f t="shared" ref="Q86:Q99" si="47">ROUND(E86*P86,5)</f>
        <v>0.23935999999999999</v>
      </c>
      <c r="R86" s="161"/>
      <c r="S86" s="161"/>
      <c r="T86" s="162">
        <v>6.6000000000000003E-2</v>
      </c>
      <c r="U86" s="161">
        <f t="shared" ref="U86:U99" si="48">ROUND(E86*T86,2)</f>
        <v>1.97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126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2">
        <v>67</v>
      </c>
      <c r="B87" s="158" t="s">
        <v>258</v>
      </c>
      <c r="C87" s="185" t="s">
        <v>259</v>
      </c>
      <c r="D87" s="160" t="s">
        <v>125</v>
      </c>
      <c r="E87" s="166">
        <v>29.92</v>
      </c>
      <c r="F87" s="191"/>
      <c r="G87" s="168">
        <f t="shared" ref="G87:G99" si="49">E87*F87</f>
        <v>0</v>
      </c>
      <c r="H87" s="168">
        <v>0</v>
      </c>
      <c r="I87" s="168">
        <f t="shared" si="43"/>
        <v>0</v>
      </c>
      <c r="J87" s="168">
        <v>92.4</v>
      </c>
      <c r="K87" s="168">
        <f t="shared" si="44"/>
        <v>2764.61</v>
      </c>
      <c r="L87" s="168">
        <v>21</v>
      </c>
      <c r="M87" s="168">
        <f t="shared" si="45"/>
        <v>0</v>
      </c>
      <c r="N87" s="161">
        <v>0</v>
      </c>
      <c r="O87" s="161">
        <f t="shared" si="46"/>
        <v>0</v>
      </c>
      <c r="P87" s="161">
        <v>2.4649999999999998E-2</v>
      </c>
      <c r="Q87" s="161">
        <f t="shared" si="47"/>
        <v>0.73753000000000002</v>
      </c>
      <c r="R87" s="161"/>
      <c r="S87" s="161"/>
      <c r="T87" s="162">
        <v>0.25</v>
      </c>
      <c r="U87" s="161">
        <f t="shared" si="48"/>
        <v>7.48</v>
      </c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126</v>
      </c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2">
        <v>68</v>
      </c>
      <c r="B88" s="158" t="s">
        <v>260</v>
      </c>
      <c r="C88" s="185" t="s">
        <v>261</v>
      </c>
      <c r="D88" s="160" t="s">
        <v>150</v>
      </c>
      <c r="E88" s="166">
        <v>1</v>
      </c>
      <c r="F88" s="191"/>
      <c r="G88" s="168">
        <f t="shared" si="49"/>
        <v>0</v>
      </c>
      <c r="H88" s="168">
        <v>0</v>
      </c>
      <c r="I88" s="168">
        <f t="shared" si="43"/>
        <v>0</v>
      </c>
      <c r="J88" s="168">
        <v>1155</v>
      </c>
      <c r="K88" s="168">
        <f t="shared" si="44"/>
        <v>1155</v>
      </c>
      <c r="L88" s="168">
        <v>21</v>
      </c>
      <c r="M88" s="168">
        <f t="shared" si="45"/>
        <v>0</v>
      </c>
      <c r="N88" s="161">
        <v>0</v>
      </c>
      <c r="O88" s="161">
        <f t="shared" si="46"/>
        <v>0</v>
      </c>
      <c r="P88" s="161">
        <v>0</v>
      </c>
      <c r="Q88" s="161">
        <f t="shared" si="47"/>
        <v>0</v>
      </c>
      <c r="R88" s="161">
        <f>SUM(A88:B88)</f>
        <v>68</v>
      </c>
      <c r="S88" s="161"/>
      <c r="T88" s="162">
        <v>3.5169999999999999</v>
      </c>
      <c r="U88" s="161">
        <f t="shared" si="48"/>
        <v>3.52</v>
      </c>
      <c r="V88" s="151"/>
      <c r="W88" s="151"/>
      <c r="X88" s="190"/>
      <c r="Y88" s="190"/>
      <c r="Z88" s="151"/>
      <c r="AA88" s="151"/>
      <c r="AB88" s="151"/>
      <c r="AC88" s="151"/>
      <c r="AD88" s="151"/>
      <c r="AE88" s="151" t="s">
        <v>126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2">
        <v>69</v>
      </c>
      <c r="B89" s="158" t="s">
        <v>262</v>
      </c>
      <c r="C89" s="185" t="s">
        <v>263</v>
      </c>
      <c r="D89" s="160" t="s">
        <v>182</v>
      </c>
      <c r="E89" s="166">
        <v>1</v>
      </c>
      <c r="F89" s="191"/>
      <c r="G89" s="168">
        <f t="shared" si="49"/>
        <v>0</v>
      </c>
      <c r="H89" s="168">
        <v>5000</v>
      </c>
      <c r="I89" s="168">
        <f t="shared" si="43"/>
        <v>5000</v>
      </c>
      <c r="J89" s="168">
        <v>0</v>
      </c>
      <c r="K89" s="168">
        <f t="shared" si="44"/>
        <v>0</v>
      </c>
      <c r="L89" s="168">
        <v>21</v>
      </c>
      <c r="M89" s="168">
        <f t="shared" si="45"/>
        <v>0</v>
      </c>
      <c r="N89" s="161">
        <v>0.11600000000000001</v>
      </c>
      <c r="O89" s="161">
        <f t="shared" si="46"/>
        <v>0.11600000000000001</v>
      </c>
      <c r="P89" s="161">
        <v>0</v>
      </c>
      <c r="Q89" s="161">
        <f t="shared" si="47"/>
        <v>0</v>
      </c>
      <c r="R89" s="161">
        <f>SUM(A89:B89)</f>
        <v>69</v>
      </c>
      <c r="S89" s="161"/>
      <c r="T89" s="162">
        <v>0</v>
      </c>
      <c r="U89" s="161">
        <f t="shared" si="48"/>
        <v>0</v>
      </c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201</v>
      </c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2">
        <v>70</v>
      </c>
      <c r="B90" s="158" t="s">
        <v>264</v>
      </c>
      <c r="C90" s="185" t="s">
        <v>265</v>
      </c>
      <c r="D90" s="160" t="s">
        <v>150</v>
      </c>
      <c r="E90" s="166">
        <v>3</v>
      </c>
      <c r="F90" s="191"/>
      <c r="G90" s="168">
        <f t="shared" si="49"/>
        <v>0</v>
      </c>
      <c r="H90" s="168">
        <v>0</v>
      </c>
      <c r="I90" s="168">
        <f t="shared" si="43"/>
        <v>0</v>
      </c>
      <c r="J90" s="168">
        <v>36.1</v>
      </c>
      <c r="K90" s="168">
        <f t="shared" si="44"/>
        <v>108.3</v>
      </c>
      <c r="L90" s="168">
        <v>21</v>
      </c>
      <c r="M90" s="168">
        <f t="shared" si="45"/>
        <v>0</v>
      </c>
      <c r="N90" s="161">
        <v>0</v>
      </c>
      <c r="O90" s="161">
        <f t="shared" si="46"/>
        <v>0</v>
      </c>
      <c r="P90" s="161">
        <v>1.8E-3</v>
      </c>
      <c r="Q90" s="161">
        <f t="shared" si="47"/>
        <v>5.4000000000000003E-3</v>
      </c>
      <c r="R90" s="161"/>
      <c r="S90" s="161"/>
      <c r="T90" s="162">
        <v>0.11</v>
      </c>
      <c r="U90" s="161">
        <f t="shared" si="48"/>
        <v>0.33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126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2">
        <v>71</v>
      </c>
      <c r="B91" s="158" t="s">
        <v>266</v>
      </c>
      <c r="C91" s="185" t="s">
        <v>267</v>
      </c>
      <c r="D91" s="160" t="s">
        <v>150</v>
      </c>
      <c r="E91" s="166">
        <v>3</v>
      </c>
      <c r="F91" s="191"/>
      <c r="G91" s="168">
        <f t="shared" si="49"/>
        <v>0</v>
      </c>
      <c r="H91" s="168">
        <v>0</v>
      </c>
      <c r="I91" s="168">
        <f t="shared" si="43"/>
        <v>0</v>
      </c>
      <c r="J91" s="168">
        <v>476</v>
      </c>
      <c r="K91" s="168">
        <f t="shared" si="44"/>
        <v>1428</v>
      </c>
      <c r="L91" s="168">
        <v>21</v>
      </c>
      <c r="M91" s="168">
        <f t="shared" si="45"/>
        <v>0</v>
      </c>
      <c r="N91" s="161">
        <v>0</v>
      </c>
      <c r="O91" s="161">
        <f t="shared" si="46"/>
        <v>0</v>
      </c>
      <c r="P91" s="161">
        <v>0</v>
      </c>
      <c r="Q91" s="161">
        <f t="shared" si="47"/>
        <v>0</v>
      </c>
      <c r="R91" s="161"/>
      <c r="S91" s="161"/>
      <c r="T91" s="162">
        <v>1.45</v>
      </c>
      <c r="U91" s="161">
        <f t="shared" si="48"/>
        <v>4.3499999999999996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126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2">
        <v>72</v>
      </c>
      <c r="B92" s="158" t="s">
        <v>268</v>
      </c>
      <c r="C92" s="185" t="s">
        <v>269</v>
      </c>
      <c r="D92" s="160" t="s">
        <v>150</v>
      </c>
      <c r="E92" s="166">
        <v>3</v>
      </c>
      <c r="F92" s="191"/>
      <c r="G92" s="168">
        <f t="shared" si="49"/>
        <v>0</v>
      </c>
      <c r="H92" s="168">
        <v>0</v>
      </c>
      <c r="I92" s="168">
        <f t="shared" si="43"/>
        <v>0</v>
      </c>
      <c r="J92" s="168">
        <v>286.5</v>
      </c>
      <c r="K92" s="168">
        <f t="shared" si="44"/>
        <v>859.5</v>
      </c>
      <c r="L92" s="168">
        <v>21</v>
      </c>
      <c r="M92" s="168">
        <f t="shared" si="45"/>
        <v>0</v>
      </c>
      <c r="N92" s="161">
        <v>0</v>
      </c>
      <c r="O92" s="161">
        <f t="shared" si="46"/>
        <v>0</v>
      </c>
      <c r="P92" s="161">
        <v>0</v>
      </c>
      <c r="Q92" s="161">
        <f t="shared" si="47"/>
        <v>0</v>
      </c>
      <c r="R92" s="161"/>
      <c r="S92" s="161"/>
      <c r="T92" s="162">
        <v>0.77500000000000002</v>
      </c>
      <c r="U92" s="161">
        <f t="shared" si="48"/>
        <v>2.33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126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2">
        <v>73</v>
      </c>
      <c r="B93" s="158" t="s">
        <v>270</v>
      </c>
      <c r="C93" s="185" t="s">
        <v>271</v>
      </c>
      <c r="D93" s="160" t="s">
        <v>150</v>
      </c>
      <c r="E93" s="166">
        <v>3</v>
      </c>
      <c r="F93" s="191"/>
      <c r="G93" s="168">
        <f t="shared" si="49"/>
        <v>0</v>
      </c>
      <c r="H93" s="168">
        <v>542</v>
      </c>
      <c r="I93" s="168">
        <f t="shared" si="43"/>
        <v>1626</v>
      </c>
      <c r="J93" s="168">
        <v>0</v>
      </c>
      <c r="K93" s="168">
        <f t="shared" si="44"/>
        <v>0</v>
      </c>
      <c r="L93" s="168">
        <v>21</v>
      </c>
      <c r="M93" s="168">
        <f t="shared" si="45"/>
        <v>0</v>
      </c>
      <c r="N93" s="161">
        <v>7.5000000000000002E-4</v>
      </c>
      <c r="O93" s="161">
        <f t="shared" si="46"/>
        <v>2.2499999999999998E-3</v>
      </c>
      <c r="P93" s="161">
        <v>0</v>
      </c>
      <c r="Q93" s="161">
        <f t="shared" si="47"/>
        <v>0</v>
      </c>
      <c r="R93" s="161"/>
      <c r="S93" s="161"/>
      <c r="T93" s="162">
        <v>0</v>
      </c>
      <c r="U93" s="161">
        <f t="shared" si="48"/>
        <v>0</v>
      </c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201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2">
        <v>74</v>
      </c>
      <c r="B94" s="158" t="s">
        <v>272</v>
      </c>
      <c r="C94" s="185" t="s">
        <v>273</v>
      </c>
      <c r="D94" s="160" t="s">
        <v>150</v>
      </c>
      <c r="E94" s="166">
        <v>2</v>
      </c>
      <c r="F94" s="191"/>
      <c r="G94" s="168">
        <f t="shared" si="49"/>
        <v>0</v>
      </c>
      <c r="H94" s="168">
        <v>856</v>
      </c>
      <c r="I94" s="168">
        <f t="shared" si="43"/>
        <v>1712</v>
      </c>
      <c r="J94" s="168">
        <v>0</v>
      </c>
      <c r="K94" s="168">
        <f t="shared" si="44"/>
        <v>0</v>
      </c>
      <c r="L94" s="168">
        <v>21</v>
      </c>
      <c r="M94" s="168">
        <f t="shared" si="45"/>
        <v>0</v>
      </c>
      <c r="N94" s="161">
        <v>1.6E-2</v>
      </c>
      <c r="O94" s="161">
        <f t="shared" si="46"/>
        <v>3.2000000000000001E-2</v>
      </c>
      <c r="P94" s="161">
        <v>0</v>
      </c>
      <c r="Q94" s="161">
        <f t="shared" si="47"/>
        <v>0</v>
      </c>
      <c r="R94" s="161"/>
      <c r="S94" s="161"/>
      <c r="T94" s="162">
        <v>0</v>
      </c>
      <c r="U94" s="161">
        <f t="shared" si="48"/>
        <v>0</v>
      </c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201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2">
        <v>75</v>
      </c>
      <c r="B95" s="158" t="s">
        <v>274</v>
      </c>
      <c r="C95" s="185" t="s">
        <v>275</v>
      </c>
      <c r="D95" s="160" t="s">
        <v>150</v>
      </c>
      <c r="E95" s="166">
        <v>1</v>
      </c>
      <c r="F95" s="168"/>
      <c r="G95" s="168">
        <f t="shared" si="49"/>
        <v>0</v>
      </c>
      <c r="H95" s="168">
        <v>856</v>
      </c>
      <c r="I95" s="168">
        <f t="shared" si="43"/>
        <v>856</v>
      </c>
      <c r="J95" s="168">
        <v>0</v>
      </c>
      <c r="K95" s="168">
        <f t="shared" si="44"/>
        <v>0</v>
      </c>
      <c r="L95" s="168">
        <v>21</v>
      </c>
      <c r="M95" s="168">
        <f t="shared" si="45"/>
        <v>0</v>
      </c>
      <c r="N95" s="161">
        <v>1.2999999999999999E-2</v>
      </c>
      <c r="O95" s="161">
        <f t="shared" si="46"/>
        <v>1.2999999999999999E-2</v>
      </c>
      <c r="P95" s="161">
        <v>0</v>
      </c>
      <c r="Q95" s="161">
        <f t="shared" si="47"/>
        <v>0</v>
      </c>
      <c r="R95" s="161"/>
      <c r="S95" s="161"/>
      <c r="T95" s="162">
        <v>0</v>
      </c>
      <c r="U95" s="161">
        <f t="shared" si="48"/>
        <v>0</v>
      </c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201</v>
      </c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52">
        <v>76</v>
      </c>
      <c r="B96" s="158" t="s">
        <v>276</v>
      </c>
      <c r="C96" s="185" t="s">
        <v>277</v>
      </c>
      <c r="D96" s="160" t="s">
        <v>150</v>
      </c>
      <c r="E96" s="166">
        <v>1</v>
      </c>
      <c r="F96" s="168"/>
      <c r="G96" s="168">
        <f t="shared" si="49"/>
        <v>0</v>
      </c>
      <c r="H96" s="168">
        <v>61</v>
      </c>
      <c r="I96" s="168">
        <f t="shared" si="43"/>
        <v>61</v>
      </c>
      <c r="J96" s="168">
        <v>0</v>
      </c>
      <c r="K96" s="168">
        <f t="shared" si="44"/>
        <v>0</v>
      </c>
      <c r="L96" s="168">
        <v>21</v>
      </c>
      <c r="M96" s="168">
        <f t="shared" si="45"/>
        <v>0</v>
      </c>
      <c r="N96" s="161">
        <v>8.0000000000000004E-4</v>
      </c>
      <c r="O96" s="161">
        <f t="shared" si="46"/>
        <v>8.0000000000000004E-4</v>
      </c>
      <c r="P96" s="161">
        <v>0</v>
      </c>
      <c r="Q96" s="161">
        <f t="shared" si="47"/>
        <v>0</v>
      </c>
      <c r="R96" s="161"/>
      <c r="S96" s="161"/>
      <c r="T96" s="162">
        <v>0</v>
      </c>
      <c r="U96" s="161">
        <f t="shared" si="48"/>
        <v>0</v>
      </c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201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52">
        <v>77</v>
      </c>
      <c r="B97" s="158" t="s">
        <v>278</v>
      </c>
      <c r="C97" s="185" t="s">
        <v>279</v>
      </c>
      <c r="D97" s="160" t="s">
        <v>150</v>
      </c>
      <c r="E97" s="166">
        <v>1</v>
      </c>
      <c r="F97" s="168"/>
      <c r="G97" s="168">
        <f t="shared" si="49"/>
        <v>0</v>
      </c>
      <c r="H97" s="168">
        <v>66.099999999999994</v>
      </c>
      <c r="I97" s="168">
        <f t="shared" si="43"/>
        <v>66.099999999999994</v>
      </c>
      <c r="J97" s="168">
        <v>0</v>
      </c>
      <c r="K97" s="168">
        <f t="shared" si="44"/>
        <v>0</v>
      </c>
      <c r="L97" s="168">
        <v>21</v>
      </c>
      <c r="M97" s="168">
        <f t="shared" si="45"/>
        <v>0</v>
      </c>
      <c r="N97" s="161">
        <v>8.5999999999999998E-4</v>
      </c>
      <c r="O97" s="161">
        <f t="shared" si="46"/>
        <v>8.5999999999999998E-4</v>
      </c>
      <c r="P97" s="161">
        <v>0</v>
      </c>
      <c r="Q97" s="161">
        <f t="shared" si="47"/>
        <v>0</v>
      </c>
      <c r="R97" s="161"/>
      <c r="S97" s="161"/>
      <c r="T97" s="162">
        <v>0</v>
      </c>
      <c r="U97" s="161">
        <f t="shared" si="48"/>
        <v>0</v>
      </c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201</v>
      </c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2">
        <v>78</v>
      </c>
      <c r="B98" s="158" t="s">
        <v>280</v>
      </c>
      <c r="C98" s="185" t="s">
        <v>281</v>
      </c>
      <c r="D98" s="160" t="s">
        <v>150</v>
      </c>
      <c r="E98" s="166">
        <v>1</v>
      </c>
      <c r="F98" s="168"/>
      <c r="G98" s="168">
        <f t="shared" si="49"/>
        <v>0</v>
      </c>
      <c r="H98" s="168">
        <v>109.5</v>
      </c>
      <c r="I98" s="168">
        <f t="shared" si="43"/>
        <v>109.5</v>
      </c>
      <c r="J98" s="168">
        <v>0</v>
      </c>
      <c r="K98" s="168">
        <f t="shared" si="44"/>
        <v>0</v>
      </c>
      <c r="L98" s="168">
        <v>21</v>
      </c>
      <c r="M98" s="168">
        <f t="shared" si="45"/>
        <v>0</v>
      </c>
      <c r="N98" s="161">
        <v>1.6100000000000001E-3</v>
      </c>
      <c r="O98" s="161">
        <f t="shared" si="46"/>
        <v>1.6100000000000001E-3</v>
      </c>
      <c r="P98" s="161">
        <v>0</v>
      </c>
      <c r="Q98" s="161">
        <f t="shared" si="47"/>
        <v>0</v>
      </c>
      <c r="R98" s="161"/>
      <c r="S98" s="161"/>
      <c r="T98" s="162">
        <v>0</v>
      </c>
      <c r="U98" s="161">
        <f t="shared" si="48"/>
        <v>0</v>
      </c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201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52">
        <v>79</v>
      </c>
      <c r="B99" s="158" t="s">
        <v>282</v>
      </c>
      <c r="C99" s="185" t="s">
        <v>283</v>
      </c>
      <c r="D99" s="160" t="s">
        <v>0</v>
      </c>
      <c r="E99" s="166">
        <v>187.74</v>
      </c>
      <c r="F99" s="168"/>
      <c r="G99" s="168">
        <f t="shared" si="49"/>
        <v>0</v>
      </c>
      <c r="H99" s="168">
        <v>0</v>
      </c>
      <c r="I99" s="168">
        <f t="shared" si="43"/>
        <v>0</v>
      </c>
      <c r="J99" s="168">
        <v>1</v>
      </c>
      <c r="K99" s="168">
        <f t="shared" si="44"/>
        <v>187.74</v>
      </c>
      <c r="L99" s="168">
        <v>21</v>
      </c>
      <c r="M99" s="168">
        <f t="shared" si="45"/>
        <v>0</v>
      </c>
      <c r="N99" s="161">
        <v>0</v>
      </c>
      <c r="O99" s="161">
        <f t="shared" si="46"/>
        <v>0</v>
      </c>
      <c r="P99" s="161">
        <v>0</v>
      </c>
      <c r="Q99" s="161">
        <f t="shared" si="47"/>
        <v>0</v>
      </c>
      <c r="R99" s="161"/>
      <c r="S99" s="161"/>
      <c r="T99" s="162">
        <v>0</v>
      </c>
      <c r="U99" s="161">
        <f t="shared" si="48"/>
        <v>0</v>
      </c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126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5">
      <c r="A100" s="153" t="s">
        <v>121</v>
      </c>
      <c r="B100" s="159" t="s">
        <v>84</v>
      </c>
      <c r="C100" s="186" t="s">
        <v>85</v>
      </c>
      <c r="D100" s="163"/>
      <c r="E100" s="167"/>
      <c r="F100" s="169"/>
      <c r="G100" s="169">
        <f>SUMIF(AE101:AE108,"&lt;&gt;NOR",G101:G108)</f>
        <v>0</v>
      </c>
      <c r="H100" s="169"/>
      <c r="I100" s="169">
        <f>SUM(I101:I108)</f>
        <v>0</v>
      </c>
      <c r="J100" s="169"/>
      <c r="K100" s="169">
        <f>SUM(K101:K108)</f>
        <v>168.67</v>
      </c>
      <c r="L100" s="169"/>
      <c r="M100" s="169">
        <f>SUM(M101:M108)</f>
        <v>0</v>
      </c>
      <c r="N100" s="164"/>
      <c r="O100" s="164">
        <f>SUM(O101:O108)</f>
        <v>0</v>
      </c>
      <c r="P100" s="164"/>
      <c r="Q100" s="164">
        <f>SUM(Q101:Q108)</f>
        <v>0</v>
      </c>
      <c r="R100" s="164"/>
      <c r="S100" s="164"/>
      <c r="T100" s="165"/>
      <c r="U100" s="164">
        <f>SUM(U101:U108)</f>
        <v>0.57999999999999996</v>
      </c>
      <c r="AE100" t="s">
        <v>122</v>
      </c>
    </row>
    <row r="101" spans="1:60" outlineLevel="1" x14ac:dyDescent="0.25">
      <c r="A101" s="152">
        <v>80</v>
      </c>
      <c r="B101" s="158" t="s">
        <v>284</v>
      </c>
      <c r="C101" s="185" t="s">
        <v>285</v>
      </c>
      <c r="D101" s="160" t="s">
        <v>147</v>
      </c>
      <c r="E101" s="166">
        <v>16.7</v>
      </c>
      <c r="F101" s="191"/>
      <c r="G101" s="168">
        <f>E101*F101</f>
        <v>0</v>
      </c>
      <c r="H101" s="168">
        <v>0</v>
      </c>
      <c r="I101" s="168">
        <f t="shared" ref="I101:I108" si="50">ROUND(E101*H101,2)</f>
        <v>0</v>
      </c>
      <c r="J101" s="168">
        <v>10.1</v>
      </c>
      <c r="K101" s="168">
        <f t="shared" ref="K101:K108" si="51">ROUND(E101*J101,2)</f>
        <v>168.67</v>
      </c>
      <c r="L101" s="168">
        <v>21</v>
      </c>
      <c r="M101" s="168">
        <f t="shared" ref="M101:M108" si="52">G101*(1+L101/100)</f>
        <v>0</v>
      </c>
      <c r="N101" s="161">
        <v>0</v>
      </c>
      <c r="O101" s="161">
        <f t="shared" ref="O101:O108" si="53">ROUND(E101*N101,5)</f>
        <v>0</v>
      </c>
      <c r="P101" s="161">
        <v>0</v>
      </c>
      <c r="Q101" s="161">
        <f t="shared" ref="Q101:Q108" si="54">ROUND(E101*P101,5)</f>
        <v>0</v>
      </c>
      <c r="R101" s="161"/>
      <c r="S101" s="161"/>
      <c r="T101" s="162">
        <v>3.5000000000000003E-2</v>
      </c>
      <c r="U101" s="161">
        <f t="shared" ref="U101:U108" si="55">ROUND(E101*T101,2)</f>
        <v>0.57999999999999996</v>
      </c>
      <c r="V101" s="194"/>
      <c r="W101" s="195"/>
      <c r="X101" s="151"/>
      <c r="Y101" s="151"/>
      <c r="Z101" s="151"/>
      <c r="AA101" s="151"/>
      <c r="AB101" s="151"/>
      <c r="AC101" s="151"/>
      <c r="AD101" s="151"/>
      <c r="AE101" s="151" t="s">
        <v>126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idden="1" outlineLevel="1" x14ac:dyDescent="0.25">
      <c r="A102" s="152">
        <v>81</v>
      </c>
      <c r="B102" s="158" t="s">
        <v>286</v>
      </c>
      <c r="C102" s="185" t="s">
        <v>287</v>
      </c>
      <c r="D102" s="160" t="s">
        <v>125</v>
      </c>
      <c r="E102" s="166">
        <v>0</v>
      </c>
      <c r="F102" s="191"/>
      <c r="G102" s="168">
        <f t="shared" ref="G102:G108" si="56">E102*F102</f>
        <v>0</v>
      </c>
      <c r="H102" s="168">
        <v>0</v>
      </c>
      <c r="I102" s="168">
        <f t="shared" si="50"/>
        <v>0</v>
      </c>
      <c r="J102" s="168">
        <v>30.4</v>
      </c>
      <c r="K102" s="168">
        <f t="shared" si="51"/>
        <v>0</v>
      </c>
      <c r="L102" s="168">
        <v>21</v>
      </c>
      <c r="M102" s="168">
        <f t="shared" si="52"/>
        <v>0</v>
      </c>
      <c r="N102" s="161">
        <v>0</v>
      </c>
      <c r="O102" s="161">
        <f t="shared" si="53"/>
        <v>0</v>
      </c>
      <c r="P102" s="161">
        <v>1E-3</v>
      </c>
      <c r="Q102" s="161">
        <f t="shared" si="54"/>
        <v>0</v>
      </c>
      <c r="R102" s="161"/>
      <c r="S102" s="161"/>
      <c r="T102" s="162">
        <v>0.105</v>
      </c>
      <c r="U102" s="161">
        <f t="shared" si="55"/>
        <v>0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126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idden="1" outlineLevel="1" x14ac:dyDescent="0.25">
      <c r="A103" s="152">
        <v>82</v>
      </c>
      <c r="B103" s="158" t="s">
        <v>288</v>
      </c>
      <c r="C103" s="185" t="s">
        <v>289</v>
      </c>
      <c r="D103" s="160" t="s">
        <v>125</v>
      </c>
      <c r="E103" s="166">
        <v>0</v>
      </c>
      <c r="F103" s="191"/>
      <c r="G103" s="168">
        <f t="shared" si="56"/>
        <v>0</v>
      </c>
      <c r="H103" s="168">
        <v>0</v>
      </c>
      <c r="I103" s="168">
        <f t="shared" si="50"/>
        <v>0</v>
      </c>
      <c r="J103" s="168">
        <v>55.9</v>
      </c>
      <c r="K103" s="168">
        <f t="shared" si="51"/>
        <v>0</v>
      </c>
      <c r="L103" s="168">
        <v>21</v>
      </c>
      <c r="M103" s="168">
        <f t="shared" si="52"/>
        <v>0</v>
      </c>
      <c r="N103" s="161">
        <v>0</v>
      </c>
      <c r="O103" s="161">
        <f t="shared" si="53"/>
        <v>0</v>
      </c>
      <c r="P103" s="161">
        <v>0</v>
      </c>
      <c r="Q103" s="161">
        <f t="shared" si="54"/>
        <v>0</v>
      </c>
      <c r="R103" s="161"/>
      <c r="S103" s="161"/>
      <c r="T103" s="162">
        <v>0.14699999999999999</v>
      </c>
      <c r="U103" s="161">
        <f t="shared" si="55"/>
        <v>0</v>
      </c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126</v>
      </c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idden="1" outlineLevel="1" x14ac:dyDescent="0.25">
      <c r="A104" s="152">
        <v>83</v>
      </c>
      <c r="B104" s="158" t="s">
        <v>290</v>
      </c>
      <c r="C104" s="185" t="s">
        <v>291</v>
      </c>
      <c r="D104" s="160" t="s">
        <v>147</v>
      </c>
      <c r="E104" s="166">
        <v>0</v>
      </c>
      <c r="F104" s="191"/>
      <c r="G104" s="168">
        <f t="shared" si="56"/>
        <v>0</v>
      </c>
      <c r="H104" s="168">
        <v>4.97</v>
      </c>
      <c r="I104" s="168">
        <f t="shared" si="50"/>
        <v>0</v>
      </c>
      <c r="J104" s="168">
        <v>24.130000000000003</v>
      </c>
      <c r="K104" s="168">
        <f t="shared" si="51"/>
        <v>0</v>
      </c>
      <c r="L104" s="168">
        <v>21</v>
      </c>
      <c r="M104" s="168">
        <f t="shared" si="52"/>
        <v>0</v>
      </c>
      <c r="N104" s="161">
        <v>2.0000000000000002E-5</v>
      </c>
      <c r="O104" s="161">
        <f t="shared" si="53"/>
        <v>0</v>
      </c>
      <c r="P104" s="161">
        <v>0</v>
      </c>
      <c r="Q104" s="161">
        <f t="shared" si="54"/>
        <v>0</v>
      </c>
      <c r="R104" s="161"/>
      <c r="S104" s="161"/>
      <c r="T104" s="162">
        <v>7.2599999999999998E-2</v>
      </c>
      <c r="U104" s="161">
        <f t="shared" si="55"/>
        <v>0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126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idden="1" outlineLevel="1" x14ac:dyDescent="0.25">
      <c r="A105" s="152">
        <v>84</v>
      </c>
      <c r="B105" s="158" t="s">
        <v>292</v>
      </c>
      <c r="C105" s="185" t="s">
        <v>293</v>
      </c>
      <c r="D105" s="160" t="s">
        <v>125</v>
      </c>
      <c r="E105" s="166">
        <v>0</v>
      </c>
      <c r="F105" s="191"/>
      <c r="G105" s="168">
        <f t="shared" si="56"/>
        <v>0</v>
      </c>
      <c r="H105" s="168">
        <v>65.33</v>
      </c>
      <c r="I105" s="168">
        <f t="shared" si="50"/>
        <v>0</v>
      </c>
      <c r="J105" s="168">
        <v>98.17</v>
      </c>
      <c r="K105" s="168">
        <f t="shared" si="51"/>
        <v>0</v>
      </c>
      <c r="L105" s="168">
        <v>21</v>
      </c>
      <c r="M105" s="168">
        <f t="shared" si="52"/>
        <v>0</v>
      </c>
      <c r="N105" s="161">
        <v>2.5000000000000001E-4</v>
      </c>
      <c r="O105" s="161">
        <f t="shared" si="53"/>
        <v>0</v>
      </c>
      <c r="P105" s="161">
        <v>0</v>
      </c>
      <c r="Q105" s="161">
        <f t="shared" si="54"/>
        <v>0</v>
      </c>
      <c r="R105" s="161"/>
      <c r="S105" s="161"/>
      <c r="T105" s="162">
        <v>0.25840000000000002</v>
      </c>
      <c r="U105" s="161">
        <f t="shared" si="55"/>
        <v>0</v>
      </c>
      <c r="V105" s="151"/>
      <c r="W105" s="151"/>
      <c r="X105" s="190"/>
      <c r="Y105" s="190"/>
      <c r="Z105" s="151"/>
      <c r="AA105" s="151"/>
      <c r="AB105" s="151"/>
      <c r="AC105" s="151"/>
      <c r="AD105" s="151"/>
      <c r="AE105" s="151" t="s">
        <v>126</v>
      </c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0.399999999999999" hidden="1" outlineLevel="1" x14ac:dyDescent="0.25">
      <c r="A106" s="152">
        <v>85</v>
      </c>
      <c r="B106" s="158" t="s">
        <v>294</v>
      </c>
      <c r="C106" s="185" t="s">
        <v>295</v>
      </c>
      <c r="D106" s="160" t="s">
        <v>125</v>
      </c>
      <c r="E106" s="166">
        <v>0</v>
      </c>
      <c r="F106" s="191"/>
      <c r="G106" s="168">
        <f t="shared" si="56"/>
        <v>0</v>
      </c>
      <c r="H106" s="168">
        <v>356.5</v>
      </c>
      <c r="I106" s="168">
        <f t="shared" si="50"/>
        <v>0</v>
      </c>
      <c r="J106" s="168">
        <v>0</v>
      </c>
      <c r="K106" s="168">
        <f t="shared" si="51"/>
        <v>0</v>
      </c>
      <c r="L106" s="168">
        <v>21</v>
      </c>
      <c r="M106" s="168">
        <f t="shared" si="52"/>
        <v>0</v>
      </c>
      <c r="N106" s="161">
        <v>1.8500000000000001E-3</v>
      </c>
      <c r="O106" s="161">
        <f t="shared" si="53"/>
        <v>0</v>
      </c>
      <c r="P106" s="161">
        <v>0</v>
      </c>
      <c r="Q106" s="161">
        <f t="shared" si="54"/>
        <v>0</v>
      </c>
      <c r="R106" s="161"/>
      <c r="S106" s="161"/>
      <c r="T106" s="162">
        <v>0</v>
      </c>
      <c r="U106" s="161">
        <f t="shared" si="55"/>
        <v>0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201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idden="1" outlineLevel="1" x14ac:dyDescent="0.25">
      <c r="A107" s="152">
        <v>86</v>
      </c>
      <c r="B107" s="158" t="s">
        <v>296</v>
      </c>
      <c r="C107" s="185" t="s">
        <v>297</v>
      </c>
      <c r="D107" s="160" t="s">
        <v>147</v>
      </c>
      <c r="E107" s="166">
        <v>0</v>
      </c>
      <c r="F107" s="191"/>
      <c r="G107" s="168">
        <f t="shared" si="56"/>
        <v>0</v>
      </c>
      <c r="H107" s="168">
        <v>20.2</v>
      </c>
      <c r="I107" s="168">
        <f t="shared" si="50"/>
        <v>0</v>
      </c>
      <c r="J107" s="168">
        <v>0</v>
      </c>
      <c r="K107" s="168">
        <f t="shared" si="51"/>
        <v>0</v>
      </c>
      <c r="L107" s="168">
        <v>21</v>
      </c>
      <c r="M107" s="168">
        <f t="shared" si="52"/>
        <v>0</v>
      </c>
      <c r="N107" s="161">
        <v>5.0000000000000002E-5</v>
      </c>
      <c r="O107" s="161">
        <f t="shared" si="53"/>
        <v>0</v>
      </c>
      <c r="P107" s="161">
        <v>0</v>
      </c>
      <c r="Q107" s="161">
        <f t="shared" si="54"/>
        <v>0</v>
      </c>
      <c r="R107" s="161"/>
      <c r="S107" s="161"/>
      <c r="T107" s="162">
        <v>0</v>
      </c>
      <c r="U107" s="161">
        <f t="shared" si="55"/>
        <v>0</v>
      </c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201</v>
      </c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idden="1" outlineLevel="1" x14ac:dyDescent="0.25">
      <c r="A108" s="152">
        <v>87</v>
      </c>
      <c r="B108" s="158" t="s">
        <v>298</v>
      </c>
      <c r="C108" s="185" t="s">
        <v>299</v>
      </c>
      <c r="D108" s="160" t="s">
        <v>0</v>
      </c>
      <c r="E108" s="166">
        <v>0</v>
      </c>
      <c r="F108" s="191"/>
      <c r="G108" s="168">
        <f t="shared" si="56"/>
        <v>0</v>
      </c>
      <c r="H108" s="168">
        <v>0</v>
      </c>
      <c r="I108" s="168">
        <f t="shared" si="50"/>
        <v>0</v>
      </c>
      <c r="J108" s="168">
        <v>0.77</v>
      </c>
      <c r="K108" s="168">
        <f t="shared" si="51"/>
        <v>0</v>
      </c>
      <c r="L108" s="168">
        <v>21</v>
      </c>
      <c r="M108" s="168">
        <f t="shared" si="52"/>
        <v>0</v>
      </c>
      <c r="N108" s="161">
        <v>0</v>
      </c>
      <c r="O108" s="161">
        <f t="shared" si="53"/>
        <v>0</v>
      </c>
      <c r="P108" s="161">
        <v>0</v>
      </c>
      <c r="Q108" s="161">
        <f t="shared" si="54"/>
        <v>0</v>
      </c>
      <c r="R108" s="161"/>
      <c r="S108" s="161"/>
      <c r="T108" s="162">
        <v>0</v>
      </c>
      <c r="U108" s="161">
        <f t="shared" si="55"/>
        <v>0</v>
      </c>
      <c r="V108" s="194"/>
      <c r="W108" s="195"/>
      <c r="X108" s="151"/>
      <c r="Y108" s="151"/>
      <c r="Z108" s="151"/>
      <c r="AA108" s="151"/>
      <c r="AB108" s="151"/>
      <c r="AC108" s="151"/>
      <c r="AD108" s="151"/>
      <c r="AE108" s="151" t="s">
        <v>126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5">
      <c r="A109" s="153" t="s">
        <v>121</v>
      </c>
      <c r="B109" s="159" t="s">
        <v>86</v>
      </c>
      <c r="C109" s="186" t="s">
        <v>87</v>
      </c>
      <c r="D109" s="163"/>
      <c r="E109" s="167"/>
      <c r="F109" s="169"/>
      <c r="G109" s="169">
        <f>SUMIF(AE110:AE114,"&lt;&gt;NOR",G110:G114)</f>
        <v>0</v>
      </c>
      <c r="H109" s="169"/>
      <c r="I109" s="169">
        <f>SUM(I110:I114)</f>
        <v>3094.33</v>
      </c>
      <c r="J109" s="169"/>
      <c r="K109" s="169">
        <f>SUM(K110:K114)</f>
        <v>3515.66</v>
      </c>
      <c r="L109" s="169"/>
      <c r="M109" s="169">
        <f>SUM(M110:M114)</f>
        <v>0</v>
      </c>
      <c r="N109" s="164"/>
      <c r="O109" s="164">
        <f>SUM(O110:O114)</f>
        <v>0.15914</v>
      </c>
      <c r="P109" s="164"/>
      <c r="Q109" s="164">
        <f>SUM(Q110:Q114)</f>
        <v>0</v>
      </c>
      <c r="R109" s="164"/>
      <c r="S109" s="164"/>
      <c r="T109" s="165"/>
      <c r="U109" s="164">
        <f>SUM(U110:U114)</f>
        <v>8.74</v>
      </c>
      <c r="AE109" t="s">
        <v>122</v>
      </c>
    </row>
    <row r="110" spans="1:60" outlineLevel="1" x14ac:dyDescent="0.25">
      <c r="A110" s="152">
        <v>88</v>
      </c>
      <c r="B110" s="158" t="s">
        <v>300</v>
      </c>
      <c r="C110" s="185" t="s">
        <v>301</v>
      </c>
      <c r="D110" s="160" t="s">
        <v>125</v>
      </c>
      <c r="E110" s="166">
        <v>8.4599999999999991</v>
      </c>
      <c r="F110" s="168"/>
      <c r="G110" s="168">
        <f>E110*F110</f>
        <v>0</v>
      </c>
      <c r="H110" s="168">
        <v>20.58</v>
      </c>
      <c r="I110" s="168">
        <f>ROUND(E110*H110,2)</f>
        <v>174.11</v>
      </c>
      <c r="J110" s="168">
        <v>18.72</v>
      </c>
      <c r="K110" s="168">
        <f>ROUND(E110*J110,2)</f>
        <v>158.37</v>
      </c>
      <c r="L110" s="168">
        <v>21</v>
      </c>
      <c r="M110" s="168">
        <f>G110*(1+L110/100)</f>
        <v>0</v>
      </c>
      <c r="N110" s="161">
        <v>2.1000000000000001E-4</v>
      </c>
      <c r="O110" s="161">
        <f>ROUND(E110*N110,5)</f>
        <v>1.7799999999999999E-3</v>
      </c>
      <c r="P110" s="161">
        <v>0</v>
      </c>
      <c r="Q110" s="161">
        <f>ROUND(E110*P110,5)</f>
        <v>0</v>
      </c>
      <c r="R110" s="161"/>
      <c r="S110" s="161"/>
      <c r="T110" s="162">
        <v>0.05</v>
      </c>
      <c r="U110" s="161">
        <f>ROUND(E110*T110,2)</f>
        <v>0.42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126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52">
        <v>89</v>
      </c>
      <c r="B111" s="158" t="s">
        <v>302</v>
      </c>
      <c r="C111" s="185" t="s">
        <v>303</v>
      </c>
      <c r="D111" s="160" t="s">
        <v>125</v>
      </c>
      <c r="E111" s="166">
        <v>8.4600000000000009</v>
      </c>
      <c r="F111" s="168"/>
      <c r="G111" s="168">
        <f t="shared" ref="G111:G114" si="57">E111*F111</f>
        <v>0</v>
      </c>
      <c r="H111" s="168">
        <v>79.48</v>
      </c>
      <c r="I111" s="168">
        <f>ROUND(E111*H111,2)</f>
        <v>672.4</v>
      </c>
      <c r="J111" s="168">
        <v>371.52</v>
      </c>
      <c r="K111" s="168">
        <f>ROUND(E111*J111,2)</f>
        <v>3143.06</v>
      </c>
      <c r="L111" s="168">
        <v>21</v>
      </c>
      <c r="M111" s="168">
        <f>G111*(1+L111/100)</f>
        <v>0</v>
      </c>
      <c r="N111" s="161">
        <v>4.9699999999999996E-3</v>
      </c>
      <c r="O111" s="161">
        <f>ROUND(E111*N111,5)</f>
        <v>4.2049999999999997E-2</v>
      </c>
      <c r="P111" s="161">
        <v>0</v>
      </c>
      <c r="Q111" s="161">
        <f>ROUND(E111*P111,5)</f>
        <v>0</v>
      </c>
      <c r="R111" s="161"/>
      <c r="S111" s="161"/>
      <c r="T111" s="162">
        <v>0.98399999999999999</v>
      </c>
      <c r="U111" s="161">
        <f>ROUND(E111*T111,2)</f>
        <v>8.32</v>
      </c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126</v>
      </c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2">
        <v>90</v>
      </c>
      <c r="B112" s="158" t="s">
        <v>304</v>
      </c>
      <c r="C112" s="185" t="s">
        <v>305</v>
      </c>
      <c r="D112" s="160" t="s">
        <v>125</v>
      </c>
      <c r="E112" s="166">
        <v>8.4600000000000009</v>
      </c>
      <c r="F112" s="168"/>
      <c r="G112" s="168">
        <f t="shared" si="57"/>
        <v>0</v>
      </c>
      <c r="H112" s="168">
        <v>3.2</v>
      </c>
      <c r="I112" s="168">
        <f>ROUND(E112*H112,2)</f>
        <v>27.07</v>
      </c>
      <c r="J112" s="168">
        <v>0</v>
      </c>
      <c r="K112" s="168">
        <f>ROUND(E112*J112,2)</f>
        <v>0</v>
      </c>
      <c r="L112" s="168">
        <v>21</v>
      </c>
      <c r="M112" s="168">
        <f>G112*(1+L112/100)</f>
        <v>0</v>
      </c>
      <c r="N112" s="161">
        <v>4.0000000000000002E-4</v>
      </c>
      <c r="O112" s="161">
        <f>ROUND(E112*N112,5)</f>
        <v>3.3800000000000002E-3</v>
      </c>
      <c r="P112" s="161">
        <v>0</v>
      </c>
      <c r="Q112" s="161">
        <f>ROUND(E112*P112,5)</f>
        <v>0</v>
      </c>
      <c r="R112" s="161"/>
      <c r="S112" s="161"/>
      <c r="T112" s="162">
        <v>0</v>
      </c>
      <c r="U112" s="161">
        <f>ROUND(E112*T112,2)</f>
        <v>0</v>
      </c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126</v>
      </c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2">
        <v>91</v>
      </c>
      <c r="B113" s="158" t="s">
        <v>306</v>
      </c>
      <c r="C113" s="185" t="s">
        <v>307</v>
      </c>
      <c r="D113" s="160" t="s">
        <v>125</v>
      </c>
      <c r="E113" s="166">
        <v>8.8830000000000009</v>
      </c>
      <c r="F113" s="168"/>
      <c r="G113" s="168">
        <f t="shared" si="57"/>
        <v>0</v>
      </c>
      <c r="H113" s="168">
        <v>250</v>
      </c>
      <c r="I113" s="168">
        <f>ROUND(E113*H113,2)</f>
        <v>2220.75</v>
      </c>
      <c r="J113" s="168">
        <v>0</v>
      </c>
      <c r="K113" s="168">
        <f>ROUND(E113*J113,2)</f>
        <v>0</v>
      </c>
      <c r="L113" s="168">
        <v>21</v>
      </c>
      <c r="M113" s="168">
        <f>G113*(1+L113/100)</f>
        <v>0</v>
      </c>
      <c r="N113" s="161">
        <v>1.26E-2</v>
      </c>
      <c r="O113" s="161">
        <f>ROUND(E113*N113,5)</f>
        <v>0.11193</v>
      </c>
      <c r="P113" s="161">
        <v>0</v>
      </c>
      <c r="Q113" s="161">
        <f>ROUND(E113*P113,5)</f>
        <v>0</v>
      </c>
      <c r="R113" s="161"/>
      <c r="S113" s="161"/>
      <c r="T113" s="162">
        <v>0</v>
      </c>
      <c r="U113" s="161">
        <f>ROUND(E113*T113,2)</f>
        <v>0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201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52">
        <v>92</v>
      </c>
      <c r="B114" s="158" t="s">
        <v>308</v>
      </c>
      <c r="C114" s="185" t="s">
        <v>309</v>
      </c>
      <c r="D114" s="160" t="s">
        <v>0</v>
      </c>
      <c r="E114" s="166">
        <v>63.95</v>
      </c>
      <c r="F114" s="168"/>
      <c r="G114" s="168">
        <f t="shared" si="57"/>
        <v>0</v>
      </c>
      <c r="H114" s="168">
        <v>0</v>
      </c>
      <c r="I114" s="168">
        <f>ROUND(E114*H114,2)</f>
        <v>0</v>
      </c>
      <c r="J114" s="168">
        <v>3.35</v>
      </c>
      <c r="K114" s="168">
        <f>ROUND(E114*J114,2)</f>
        <v>214.23</v>
      </c>
      <c r="L114" s="168">
        <v>21</v>
      </c>
      <c r="M114" s="168">
        <f>G114*(1+L114/100)</f>
        <v>0</v>
      </c>
      <c r="N114" s="161">
        <v>0</v>
      </c>
      <c r="O114" s="161">
        <f>ROUND(E114*N114,5)</f>
        <v>0</v>
      </c>
      <c r="P114" s="161">
        <v>0</v>
      </c>
      <c r="Q114" s="161">
        <f>ROUND(E114*P114,5)</f>
        <v>0</v>
      </c>
      <c r="R114" s="161"/>
      <c r="S114" s="161"/>
      <c r="T114" s="162">
        <v>0</v>
      </c>
      <c r="U114" s="161">
        <f>ROUND(E114*T114,2)</f>
        <v>0</v>
      </c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126</v>
      </c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5">
      <c r="A115" s="153" t="s">
        <v>121</v>
      </c>
      <c r="B115" s="159" t="s">
        <v>88</v>
      </c>
      <c r="C115" s="186" t="s">
        <v>89</v>
      </c>
      <c r="D115" s="163"/>
      <c r="E115" s="167"/>
      <c r="F115" s="169"/>
      <c r="G115" s="169">
        <f>SUMIF(AE116:AE118,"&lt;&gt;NOR",G116:G118)</f>
        <v>0</v>
      </c>
      <c r="H115" s="169"/>
      <c r="I115" s="169">
        <f>SUM(I116:I118)</f>
        <v>82.1</v>
      </c>
      <c r="J115" s="169"/>
      <c r="K115" s="169">
        <f>SUM(K116:K118)</f>
        <v>414.79</v>
      </c>
      <c r="L115" s="169"/>
      <c r="M115" s="169">
        <f>SUM(M116:M118)</f>
        <v>0</v>
      </c>
      <c r="N115" s="164"/>
      <c r="O115" s="164">
        <f>SUM(O116:O118)</f>
        <v>9.0999999999999989E-4</v>
      </c>
      <c r="P115" s="164"/>
      <c r="Q115" s="164">
        <f>SUM(Q116:Q118)</f>
        <v>0</v>
      </c>
      <c r="R115" s="164"/>
      <c r="S115" s="164"/>
      <c r="T115" s="165"/>
      <c r="U115" s="164">
        <f>SUM(U116:U118)</f>
        <v>1.28</v>
      </c>
      <c r="AE115" t="s">
        <v>122</v>
      </c>
    </row>
    <row r="116" spans="1:60" outlineLevel="1" x14ac:dyDescent="0.25">
      <c r="A116" s="152">
        <v>93</v>
      </c>
      <c r="B116" s="158" t="s">
        <v>310</v>
      </c>
      <c r="C116" s="185" t="s">
        <v>311</v>
      </c>
      <c r="D116" s="160" t="s">
        <v>125</v>
      </c>
      <c r="E116" s="166">
        <v>3.0409999999999999</v>
      </c>
      <c r="F116" s="168"/>
      <c r="G116" s="168">
        <f>E116*F116</f>
        <v>0</v>
      </c>
      <c r="H116" s="168">
        <v>22.97</v>
      </c>
      <c r="I116" s="168">
        <f>ROUND(E116*H116,2)</f>
        <v>69.849999999999994</v>
      </c>
      <c r="J116" s="168">
        <v>97.03</v>
      </c>
      <c r="K116" s="168">
        <f>ROUND(E116*J116,2)</f>
        <v>295.07</v>
      </c>
      <c r="L116" s="168">
        <v>21</v>
      </c>
      <c r="M116" s="168">
        <f>G116*(1+L116/100)</f>
        <v>0</v>
      </c>
      <c r="N116" s="161">
        <v>2.4000000000000001E-4</v>
      </c>
      <c r="O116" s="161">
        <f>ROUND(E116*N116,5)</f>
        <v>7.2999999999999996E-4</v>
      </c>
      <c r="P116" s="161">
        <v>0</v>
      </c>
      <c r="Q116" s="161">
        <f>ROUND(E116*P116,5)</f>
        <v>0</v>
      </c>
      <c r="R116" s="161"/>
      <c r="S116" s="161"/>
      <c r="T116" s="162">
        <v>0.28699999999999998</v>
      </c>
      <c r="U116" s="161">
        <f>ROUND(E116*T116,2)</f>
        <v>0.87</v>
      </c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126</v>
      </c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52">
        <v>94</v>
      </c>
      <c r="B117" s="158" t="s">
        <v>312</v>
      </c>
      <c r="C117" s="185" t="s">
        <v>313</v>
      </c>
      <c r="D117" s="160" t="s">
        <v>125</v>
      </c>
      <c r="E117" s="166">
        <v>3.0409999999999999</v>
      </c>
      <c r="F117" s="168"/>
      <c r="G117" s="168">
        <f t="shared" ref="G117:G118" si="58">E117*F117</f>
        <v>0</v>
      </c>
      <c r="H117" s="168">
        <v>1.26</v>
      </c>
      <c r="I117" s="168">
        <f>ROUND(E117*H117,2)</f>
        <v>3.83</v>
      </c>
      <c r="J117" s="168">
        <v>21.04</v>
      </c>
      <c r="K117" s="168">
        <f>ROUND(E117*J117,2)</f>
        <v>63.98</v>
      </c>
      <c r="L117" s="168">
        <v>21</v>
      </c>
      <c r="M117" s="168">
        <f>G117*(1+L117/100)</f>
        <v>0</v>
      </c>
      <c r="N117" s="161">
        <v>1.0000000000000001E-5</v>
      </c>
      <c r="O117" s="161">
        <f>ROUND(E117*N117,5)</f>
        <v>3.0000000000000001E-5</v>
      </c>
      <c r="P117" s="161">
        <v>0</v>
      </c>
      <c r="Q117" s="161">
        <f>ROUND(E117*P117,5)</f>
        <v>0</v>
      </c>
      <c r="R117" s="161"/>
      <c r="S117" s="161"/>
      <c r="T117" s="162">
        <v>7.1999999999999995E-2</v>
      </c>
      <c r="U117" s="161">
        <f>ROUND(E117*T117,2)</f>
        <v>0.22</v>
      </c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126</v>
      </c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52">
        <v>95</v>
      </c>
      <c r="B118" s="158" t="s">
        <v>314</v>
      </c>
      <c r="C118" s="185" t="s">
        <v>315</v>
      </c>
      <c r="D118" s="160" t="s">
        <v>125</v>
      </c>
      <c r="E118" s="166">
        <v>3.0409999999999999</v>
      </c>
      <c r="F118" s="168"/>
      <c r="G118" s="168">
        <f t="shared" si="58"/>
        <v>0</v>
      </c>
      <c r="H118" s="168">
        <v>2.77</v>
      </c>
      <c r="I118" s="168">
        <f>ROUND(E118*H118,2)</f>
        <v>8.42</v>
      </c>
      <c r="J118" s="168">
        <v>18.330000000000002</v>
      </c>
      <c r="K118" s="168">
        <f>ROUND(E118*J118,2)</f>
        <v>55.74</v>
      </c>
      <c r="L118" s="168">
        <v>21</v>
      </c>
      <c r="M118" s="168">
        <f>G118*(1+L118/100)</f>
        <v>0</v>
      </c>
      <c r="N118" s="161">
        <v>5.0000000000000002E-5</v>
      </c>
      <c r="O118" s="161">
        <f>ROUND(E118*N118,5)</f>
        <v>1.4999999999999999E-4</v>
      </c>
      <c r="P118" s="161">
        <v>0</v>
      </c>
      <c r="Q118" s="161">
        <f>ROUND(E118*P118,5)</f>
        <v>0</v>
      </c>
      <c r="R118" s="161"/>
      <c r="S118" s="161"/>
      <c r="T118" s="162">
        <v>6.3E-2</v>
      </c>
      <c r="U118" s="161">
        <f>ROUND(E118*T118,2)</f>
        <v>0.19</v>
      </c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126</v>
      </c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5">
      <c r="A119" s="153" t="s">
        <v>121</v>
      </c>
      <c r="B119" s="159" t="s">
        <v>90</v>
      </c>
      <c r="C119" s="186" t="s">
        <v>91</v>
      </c>
      <c r="D119" s="163"/>
      <c r="E119" s="167"/>
      <c r="F119" s="169"/>
      <c r="G119" s="169">
        <f>SUMIF(AE120:AE123,"&lt;&gt;NOR",G120:G123)</f>
        <v>0</v>
      </c>
      <c r="H119" s="169"/>
      <c r="I119" s="169">
        <f>SUM(I120:I123)</f>
        <v>2274.7900000000004</v>
      </c>
      <c r="J119" s="169"/>
      <c r="K119" s="169">
        <f>SUM(K120:K123)</f>
        <v>18645.550000000003</v>
      </c>
      <c r="L119" s="169"/>
      <c r="M119" s="169">
        <f>SUM(M120:M123)</f>
        <v>0</v>
      </c>
      <c r="N119" s="164"/>
      <c r="O119" s="164">
        <f>SUM(O120:O123)</f>
        <v>7.7189999999999995E-2</v>
      </c>
      <c r="P119" s="164"/>
      <c r="Q119" s="164">
        <f>SUM(Q120:Q123)</f>
        <v>0</v>
      </c>
      <c r="R119" s="164"/>
      <c r="S119" s="164"/>
      <c r="T119" s="165"/>
      <c r="U119" s="164">
        <f>SUM(U120:U123)</f>
        <v>52.49</v>
      </c>
      <c r="AE119" t="s">
        <v>122</v>
      </c>
    </row>
    <row r="120" spans="1:60" outlineLevel="1" x14ac:dyDescent="0.25">
      <c r="A120" s="152">
        <v>96</v>
      </c>
      <c r="B120" s="158" t="s">
        <v>316</v>
      </c>
      <c r="C120" s="185" t="s">
        <v>317</v>
      </c>
      <c r="D120" s="160" t="s">
        <v>125</v>
      </c>
      <c r="E120" s="166">
        <v>364.96000000000004</v>
      </c>
      <c r="F120" s="168"/>
      <c r="G120" s="168">
        <f>E120*F120</f>
        <v>0</v>
      </c>
      <c r="H120" s="168">
        <v>3.17</v>
      </c>
      <c r="I120" s="168">
        <f>ROUND(E120*H120,2)</f>
        <v>1156.92</v>
      </c>
      <c r="J120" s="168">
        <v>11.63</v>
      </c>
      <c r="K120" s="168">
        <f>ROUND(E120*J120,2)</f>
        <v>4244.4799999999996</v>
      </c>
      <c r="L120" s="168">
        <v>21</v>
      </c>
      <c r="M120" s="168">
        <f>G120*(1+L120/100)</f>
        <v>0</v>
      </c>
      <c r="N120" s="161">
        <v>6.9999999999999994E-5</v>
      </c>
      <c r="O120" s="161">
        <f>ROUND(E120*N120,5)</f>
        <v>2.555E-2</v>
      </c>
      <c r="P120" s="161">
        <v>0</v>
      </c>
      <c r="Q120" s="161">
        <f>ROUND(E120*P120,5)</f>
        <v>0</v>
      </c>
      <c r="R120" s="161"/>
      <c r="S120" s="161"/>
      <c r="T120" s="162">
        <v>3.2480000000000002E-2</v>
      </c>
      <c r="U120" s="161">
        <f>ROUND(E120*T120,2)</f>
        <v>11.85</v>
      </c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126</v>
      </c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52">
        <v>97</v>
      </c>
      <c r="B121" s="158" t="s">
        <v>318</v>
      </c>
      <c r="C121" s="185" t="s">
        <v>319</v>
      </c>
      <c r="D121" s="160" t="s">
        <v>125</v>
      </c>
      <c r="E121" s="166">
        <v>364.96</v>
      </c>
      <c r="F121" s="168"/>
      <c r="G121" s="168">
        <f t="shared" ref="G121:G123" si="59">E121*F121</f>
        <v>0</v>
      </c>
      <c r="H121" s="168">
        <v>2.82</v>
      </c>
      <c r="I121" s="168">
        <f>ROUND(E121*H121,2)</f>
        <v>1029.19</v>
      </c>
      <c r="J121" s="168">
        <v>36.380000000000003</v>
      </c>
      <c r="K121" s="168">
        <f>ROUND(E121*J121,2)</f>
        <v>13277.24</v>
      </c>
      <c r="L121" s="168">
        <v>21</v>
      </c>
      <c r="M121" s="168">
        <f>G121*(1+L121/100)</f>
        <v>0</v>
      </c>
      <c r="N121" s="161">
        <v>1.3999999999999999E-4</v>
      </c>
      <c r="O121" s="161">
        <f>ROUND(E121*N121,5)</f>
        <v>5.1090000000000003E-2</v>
      </c>
      <c r="P121" s="161">
        <v>0</v>
      </c>
      <c r="Q121" s="161">
        <f>ROUND(E121*P121,5)</f>
        <v>0</v>
      </c>
      <c r="R121" s="161"/>
      <c r="S121" s="161"/>
      <c r="T121" s="162">
        <v>0.10191</v>
      </c>
      <c r="U121" s="161">
        <f>ROUND(E121*T121,2)</f>
        <v>37.19</v>
      </c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126</v>
      </c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5">
      <c r="A122" s="152">
        <v>98</v>
      </c>
      <c r="B122" s="158" t="s">
        <v>320</v>
      </c>
      <c r="C122" s="185" t="s">
        <v>321</v>
      </c>
      <c r="D122" s="160" t="s">
        <v>125</v>
      </c>
      <c r="E122" s="166">
        <v>54.743999999999993</v>
      </c>
      <c r="F122" s="168"/>
      <c r="G122" s="168">
        <f t="shared" si="59"/>
        <v>0</v>
      </c>
      <c r="H122" s="168">
        <v>0.23</v>
      </c>
      <c r="I122" s="168">
        <f>ROUND(E122*H122,2)</f>
        <v>12.59</v>
      </c>
      <c r="J122" s="168">
        <v>4.22</v>
      </c>
      <c r="K122" s="168">
        <f>ROUND(E122*J122,2)</f>
        <v>231.02</v>
      </c>
      <c r="L122" s="168">
        <v>21</v>
      </c>
      <c r="M122" s="168">
        <f>G122*(1+L122/100)</f>
        <v>0</v>
      </c>
      <c r="N122" s="161">
        <v>0</v>
      </c>
      <c r="O122" s="161">
        <f>ROUND(E122*N122,5)</f>
        <v>0</v>
      </c>
      <c r="P122" s="161">
        <v>0</v>
      </c>
      <c r="Q122" s="161">
        <f>ROUND(E122*P122,5)</f>
        <v>0</v>
      </c>
      <c r="R122" s="161"/>
      <c r="S122" s="161"/>
      <c r="T122" s="162">
        <v>1.2999999999999999E-2</v>
      </c>
      <c r="U122" s="161">
        <f>ROUND(E122*T122,2)</f>
        <v>0.71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126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52">
        <v>99</v>
      </c>
      <c r="B123" s="158" t="s">
        <v>322</v>
      </c>
      <c r="C123" s="185" t="s">
        <v>323</v>
      </c>
      <c r="D123" s="160" t="s">
        <v>125</v>
      </c>
      <c r="E123" s="166">
        <v>54.74</v>
      </c>
      <c r="F123" s="168"/>
      <c r="G123" s="168">
        <f t="shared" si="59"/>
        <v>0</v>
      </c>
      <c r="H123" s="168">
        <v>1.39</v>
      </c>
      <c r="I123" s="168">
        <f>ROUND(E123*H123,2)</f>
        <v>76.09</v>
      </c>
      <c r="J123" s="168">
        <v>16.309999999999999</v>
      </c>
      <c r="K123" s="168">
        <f>ROUND(E123*J123,2)</f>
        <v>892.81</v>
      </c>
      <c r="L123" s="168">
        <v>21</v>
      </c>
      <c r="M123" s="168">
        <f>G123*(1+L123/100)</f>
        <v>0</v>
      </c>
      <c r="N123" s="161">
        <v>1.0000000000000001E-5</v>
      </c>
      <c r="O123" s="161">
        <f>ROUND(E123*N123,5)</f>
        <v>5.5000000000000003E-4</v>
      </c>
      <c r="P123" s="161">
        <v>0</v>
      </c>
      <c r="Q123" s="161">
        <f>ROUND(E123*P123,5)</f>
        <v>0</v>
      </c>
      <c r="R123" s="161"/>
      <c r="S123" s="161"/>
      <c r="T123" s="162">
        <v>0.05</v>
      </c>
      <c r="U123" s="161">
        <f>ROUND(E123*T123,2)</f>
        <v>2.74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126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5">
      <c r="A124" s="153" t="s">
        <v>121</v>
      </c>
      <c r="B124" s="159" t="s">
        <v>92</v>
      </c>
      <c r="C124" s="186" t="s">
        <v>93</v>
      </c>
      <c r="D124" s="163"/>
      <c r="E124" s="167"/>
      <c r="F124" s="169"/>
      <c r="G124" s="169">
        <f>SUMIF(AE125:AE135,"&lt;&gt;NOR",G125:G135)</f>
        <v>0</v>
      </c>
      <c r="H124" s="169"/>
      <c r="I124" s="169">
        <f>SUM(I125:I135)</f>
        <v>19792.400000000001</v>
      </c>
      <c r="J124" s="169"/>
      <c r="K124" s="169">
        <f>SUM(K125:K135)</f>
        <v>20431.099999999999</v>
      </c>
      <c r="L124" s="169"/>
      <c r="M124" s="169">
        <f>SUM(M125:M135)</f>
        <v>0</v>
      </c>
      <c r="N124" s="164"/>
      <c r="O124" s="164">
        <f>SUM(O125:O135)</f>
        <v>5.7480000000000003E-2</v>
      </c>
      <c r="P124" s="164"/>
      <c r="Q124" s="164">
        <f>SUM(Q125:Q135)</f>
        <v>0</v>
      </c>
      <c r="R124" s="164"/>
      <c r="S124" s="164"/>
      <c r="T124" s="165"/>
      <c r="U124" s="164">
        <f>SUM(U125:U135)</f>
        <v>55.54</v>
      </c>
      <c r="V124" s="94"/>
      <c r="AE124" t="s">
        <v>122</v>
      </c>
    </row>
    <row r="125" spans="1:60" ht="20.399999999999999" outlineLevel="1" x14ac:dyDescent="0.25">
      <c r="A125" s="152">
        <v>100</v>
      </c>
      <c r="B125" s="158" t="s">
        <v>324</v>
      </c>
      <c r="C125" s="185" t="s">
        <v>325</v>
      </c>
      <c r="D125" s="160" t="s">
        <v>147</v>
      </c>
      <c r="E125" s="166">
        <v>100</v>
      </c>
      <c r="F125" s="168"/>
      <c r="G125" s="168">
        <f>E125*F125</f>
        <v>0</v>
      </c>
      <c r="H125" s="168">
        <v>20.05</v>
      </c>
      <c r="I125" s="168">
        <f t="shared" ref="I125:I135" si="60">ROUND(E125*H125,2)</f>
        <v>2005</v>
      </c>
      <c r="J125" s="168">
        <v>23.95</v>
      </c>
      <c r="K125" s="168">
        <f t="shared" ref="K125:K135" si="61">ROUND(E125*J125,2)</f>
        <v>2395</v>
      </c>
      <c r="L125" s="168">
        <v>21</v>
      </c>
      <c r="M125" s="168">
        <f t="shared" ref="M125:M135" si="62">G125*(1+L125/100)</f>
        <v>0</v>
      </c>
      <c r="N125" s="161">
        <v>1.3999999999999999E-4</v>
      </c>
      <c r="O125" s="161">
        <f t="shared" ref="O125:O135" si="63">ROUND(E125*N125,5)</f>
        <v>1.4E-2</v>
      </c>
      <c r="P125" s="161">
        <v>0</v>
      </c>
      <c r="Q125" s="161">
        <f t="shared" ref="Q125:Q135" si="64">ROUND(E125*P125,5)</f>
        <v>0</v>
      </c>
      <c r="R125" s="161"/>
      <c r="S125" s="161"/>
      <c r="T125" s="162">
        <v>6.4149999999999999E-2</v>
      </c>
      <c r="U125" s="161">
        <f t="shared" ref="U125:U135" si="65">ROUND(E125*T125,2)</f>
        <v>6.42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126</v>
      </c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0.399999999999999" outlineLevel="1" x14ac:dyDescent="0.25">
      <c r="A126" s="152">
        <v>101</v>
      </c>
      <c r="B126" s="158" t="s">
        <v>326</v>
      </c>
      <c r="C126" s="185" t="s">
        <v>327</v>
      </c>
      <c r="D126" s="160" t="s">
        <v>147</v>
      </c>
      <c r="E126" s="166">
        <v>130</v>
      </c>
      <c r="F126" s="168"/>
      <c r="G126" s="168">
        <f t="shared" ref="G126:G135" si="66">E126*F126</f>
        <v>0</v>
      </c>
      <c r="H126" s="168">
        <v>12.35</v>
      </c>
      <c r="I126" s="168">
        <f t="shared" si="60"/>
        <v>1605.5</v>
      </c>
      <c r="J126" s="168">
        <v>23.949999999999996</v>
      </c>
      <c r="K126" s="168">
        <f t="shared" si="61"/>
        <v>3113.5</v>
      </c>
      <c r="L126" s="168">
        <v>21</v>
      </c>
      <c r="M126" s="168">
        <f t="shared" si="62"/>
        <v>0</v>
      </c>
      <c r="N126" s="161">
        <v>9.0000000000000006E-5</v>
      </c>
      <c r="O126" s="161">
        <f t="shared" si="63"/>
        <v>1.17E-2</v>
      </c>
      <c r="P126" s="161">
        <v>0</v>
      </c>
      <c r="Q126" s="161">
        <f t="shared" si="64"/>
        <v>0</v>
      </c>
      <c r="R126" s="161"/>
      <c r="S126" s="161"/>
      <c r="T126" s="162">
        <v>6.4149999999999999E-2</v>
      </c>
      <c r="U126" s="161">
        <f t="shared" si="65"/>
        <v>8.34</v>
      </c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126</v>
      </c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52">
        <v>102</v>
      </c>
      <c r="B127" s="158" t="s">
        <v>328</v>
      </c>
      <c r="C127" s="185" t="s">
        <v>329</v>
      </c>
      <c r="D127" s="160" t="s">
        <v>150</v>
      </c>
      <c r="E127" s="166">
        <v>12</v>
      </c>
      <c r="F127" s="168"/>
      <c r="G127" s="168">
        <f t="shared" si="66"/>
        <v>0</v>
      </c>
      <c r="H127" s="168">
        <v>83.67</v>
      </c>
      <c r="I127" s="168">
        <f t="shared" si="60"/>
        <v>1004.04</v>
      </c>
      <c r="J127" s="168">
        <v>102.33</v>
      </c>
      <c r="K127" s="168">
        <f t="shared" si="61"/>
        <v>1227.96</v>
      </c>
      <c r="L127" s="168">
        <v>21</v>
      </c>
      <c r="M127" s="168">
        <f t="shared" si="62"/>
        <v>0</v>
      </c>
      <c r="N127" s="161">
        <v>1.2E-4</v>
      </c>
      <c r="O127" s="161">
        <f t="shared" si="63"/>
        <v>1.4400000000000001E-3</v>
      </c>
      <c r="P127" s="161">
        <v>0</v>
      </c>
      <c r="Q127" s="161">
        <f t="shared" si="64"/>
        <v>0</v>
      </c>
      <c r="R127" s="161"/>
      <c r="S127" s="161"/>
      <c r="T127" s="162">
        <v>0.27400000000000002</v>
      </c>
      <c r="U127" s="161">
        <f t="shared" si="65"/>
        <v>3.29</v>
      </c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126</v>
      </c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52">
        <v>103</v>
      </c>
      <c r="B128" s="158" t="s">
        <v>330</v>
      </c>
      <c r="C128" s="185" t="s">
        <v>331</v>
      </c>
      <c r="D128" s="160" t="s">
        <v>150</v>
      </c>
      <c r="E128" s="166">
        <v>10</v>
      </c>
      <c r="F128" s="168"/>
      <c r="G128" s="168">
        <f t="shared" si="66"/>
        <v>0</v>
      </c>
      <c r="H128" s="168">
        <v>80</v>
      </c>
      <c r="I128" s="168">
        <f t="shared" si="60"/>
        <v>800</v>
      </c>
      <c r="J128" s="168">
        <v>200.5</v>
      </c>
      <c r="K128" s="168">
        <f t="shared" si="61"/>
        <v>2005</v>
      </c>
      <c r="L128" s="168">
        <v>21</v>
      </c>
      <c r="M128" s="168">
        <f t="shared" si="62"/>
        <v>0</v>
      </c>
      <c r="N128" s="161">
        <v>0</v>
      </c>
      <c r="O128" s="161">
        <f t="shared" si="63"/>
        <v>0</v>
      </c>
      <c r="P128" s="161">
        <v>0</v>
      </c>
      <c r="Q128" s="161">
        <f t="shared" si="64"/>
        <v>0</v>
      </c>
      <c r="R128" s="161"/>
      <c r="S128" s="161"/>
      <c r="T128" s="162">
        <v>0.53749999999999998</v>
      </c>
      <c r="U128" s="161">
        <f t="shared" si="65"/>
        <v>5.38</v>
      </c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126</v>
      </c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52">
        <v>104</v>
      </c>
      <c r="B129" s="158" t="s">
        <v>332</v>
      </c>
      <c r="C129" s="185" t="s">
        <v>333</v>
      </c>
      <c r="D129" s="160" t="s">
        <v>150</v>
      </c>
      <c r="E129" s="166">
        <v>2</v>
      </c>
      <c r="F129" s="168"/>
      <c r="G129" s="168">
        <f t="shared" si="66"/>
        <v>0</v>
      </c>
      <c r="H129" s="168">
        <v>0</v>
      </c>
      <c r="I129" s="168">
        <f t="shared" si="60"/>
        <v>0</v>
      </c>
      <c r="J129" s="168">
        <v>1852</v>
      </c>
      <c r="K129" s="168">
        <f t="shared" si="61"/>
        <v>3704</v>
      </c>
      <c r="L129" s="168">
        <v>21</v>
      </c>
      <c r="M129" s="168">
        <f t="shared" si="62"/>
        <v>0</v>
      </c>
      <c r="N129" s="161">
        <v>0</v>
      </c>
      <c r="O129" s="161">
        <f t="shared" si="63"/>
        <v>0</v>
      </c>
      <c r="P129" s="161">
        <v>0</v>
      </c>
      <c r="Q129" s="161">
        <f t="shared" si="64"/>
        <v>0</v>
      </c>
      <c r="R129" s="161"/>
      <c r="S129" s="161"/>
      <c r="T129" s="162">
        <v>4.9580000000000002</v>
      </c>
      <c r="U129" s="161">
        <f t="shared" si="65"/>
        <v>9.92</v>
      </c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126</v>
      </c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52">
        <v>105</v>
      </c>
      <c r="B130" s="158" t="s">
        <v>334</v>
      </c>
      <c r="C130" s="185" t="s">
        <v>335</v>
      </c>
      <c r="D130" s="160" t="s">
        <v>150</v>
      </c>
      <c r="E130" s="166">
        <v>1</v>
      </c>
      <c r="F130" s="168"/>
      <c r="G130" s="168">
        <f t="shared" si="66"/>
        <v>0</v>
      </c>
      <c r="H130" s="168">
        <v>6000</v>
      </c>
      <c r="I130" s="168">
        <f t="shared" si="60"/>
        <v>6000</v>
      </c>
      <c r="J130" s="168">
        <v>0</v>
      </c>
      <c r="K130" s="168">
        <f t="shared" si="61"/>
        <v>0</v>
      </c>
      <c r="L130" s="168">
        <v>21</v>
      </c>
      <c r="M130" s="168">
        <f t="shared" si="62"/>
        <v>0</v>
      </c>
      <c r="N130" s="161">
        <v>1.2E-2</v>
      </c>
      <c r="O130" s="161">
        <f t="shared" si="63"/>
        <v>1.2E-2</v>
      </c>
      <c r="P130" s="161">
        <v>0</v>
      </c>
      <c r="Q130" s="161">
        <f t="shared" si="64"/>
        <v>0</v>
      </c>
      <c r="R130" s="161"/>
      <c r="S130" s="161"/>
      <c r="T130" s="162">
        <v>0</v>
      </c>
      <c r="U130" s="161">
        <f t="shared" si="65"/>
        <v>0</v>
      </c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201</v>
      </c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2">
        <v>106</v>
      </c>
      <c r="B131" s="158" t="s">
        <v>336</v>
      </c>
      <c r="C131" s="185" t="s">
        <v>337</v>
      </c>
      <c r="D131" s="160" t="s">
        <v>150</v>
      </c>
      <c r="E131" s="166">
        <v>1</v>
      </c>
      <c r="F131" s="168"/>
      <c r="G131" s="168">
        <f t="shared" si="66"/>
        <v>0</v>
      </c>
      <c r="H131" s="168">
        <v>5000</v>
      </c>
      <c r="I131" s="168">
        <f t="shared" si="60"/>
        <v>5000</v>
      </c>
      <c r="J131" s="168">
        <v>0</v>
      </c>
      <c r="K131" s="168">
        <f t="shared" si="61"/>
        <v>0</v>
      </c>
      <c r="L131" s="168">
        <v>21</v>
      </c>
      <c r="M131" s="168">
        <f t="shared" si="62"/>
        <v>0</v>
      </c>
      <c r="N131" s="161">
        <v>1.6E-2</v>
      </c>
      <c r="O131" s="161">
        <f t="shared" si="63"/>
        <v>1.6E-2</v>
      </c>
      <c r="P131" s="161">
        <v>0</v>
      </c>
      <c r="Q131" s="161">
        <f t="shared" si="64"/>
        <v>0</v>
      </c>
      <c r="R131" s="161"/>
      <c r="S131" s="161"/>
      <c r="T131" s="162">
        <v>0</v>
      </c>
      <c r="U131" s="161">
        <f t="shared" si="65"/>
        <v>0</v>
      </c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201</v>
      </c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52">
        <v>107</v>
      </c>
      <c r="B132" s="158" t="s">
        <v>338</v>
      </c>
      <c r="C132" s="185" t="s">
        <v>339</v>
      </c>
      <c r="D132" s="160" t="s">
        <v>150</v>
      </c>
      <c r="E132" s="166">
        <v>6</v>
      </c>
      <c r="F132" s="168"/>
      <c r="G132" s="168">
        <f t="shared" si="66"/>
        <v>0</v>
      </c>
      <c r="H132" s="168">
        <v>400</v>
      </c>
      <c r="I132" s="168">
        <f t="shared" si="60"/>
        <v>2400</v>
      </c>
      <c r="J132" s="168">
        <v>252</v>
      </c>
      <c r="K132" s="168">
        <f t="shared" si="61"/>
        <v>1512</v>
      </c>
      <c r="L132" s="168">
        <v>21</v>
      </c>
      <c r="M132" s="168">
        <f t="shared" si="62"/>
        <v>0</v>
      </c>
      <c r="N132" s="161">
        <v>0</v>
      </c>
      <c r="O132" s="161">
        <f t="shared" si="63"/>
        <v>0</v>
      </c>
      <c r="P132" s="161">
        <v>0</v>
      </c>
      <c r="Q132" s="161">
        <f t="shared" si="64"/>
        <v>0</v>
      </c>
      <c r="R132" s="161"/>
      <c r="S132" s="161"/>
      <c r="T132" s="162">
        <v>0.67466999999999999</v>
      </c>
      <c r="U132" s="161">
        <f t="shared" si="65"/>
        <v>4.05</v>
      </c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126</v>
      </c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0.399999999999999" outlineLevel="1" x14ac:dyDescent="0.25">
      <c r="A133" s="152">
        <v>108</v>
      </c>
      <c r="B133" s="158" t="s">
        <v>340</v>
      </c>
      <c r="C133" s="185" t="s">
        <v>341</v>
      </c>
      <c r="D133" s="160" t="s">
        <v>150</v>
      </c>
      <c r="E133" s="166">
        <v>25</v>
      </c>
      <c r="F133" s="168"/>
      <c r="G133" s="168">
        <f t="shared" si="66"/>
        <v>0</v>
      </c>
      <c r="H133" s="168">
        <v>37.61</v>
      </c>
      <c r="I133" s="168">
        <f t="shared" si="60"/>
        <v>940.25</v>
      </c>
      <c r="J133" s="168">
        <v>145.88999999999999</v>
      </c>
      <c r="K133" s="168">
        <f t="shared" si="61"/>
        <v>3647.25</v>
      </c>
      <c r="L133" s="168">
        <v>21</v>
      </c>
      <c r="M133" s="168">
        <f t="shared" si="62"/>
        <v>0</v>
      </c>
      <c r="N133" s="161">
        <v>9.0000000000000006E-5</v>
      </c>
      <c r="O133" s="161">
        <f t="shared" si="63"/>
        <v>2.2499999999999998E-3</v>
      </c>
      <c r="P133" s="161">
        <v>0</v>
      </c>
      <c r="Q133" s="161">
        <f t="shared" si="64"/>
        <v>0</v>
      </c>
      <c r="R133" s="161"/>
      <c r="S133" s="161"/>
      <c r="T133" s="162">
        <v>0.39017000000000002</v>
      </c>
      <c r="U133" s="161">
        <f t="shared" si="65"/>
        <v>9.75</v>
      </c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126</v>
      </c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5">
      <c r="A134" s="152">
        <v>109</v>
      </c>
      <c r="B134" s="158" t="s">
        <v>342</v>
      </c>
      <c r="C134" s="185" t="s">
        <v>343</v>
      </c>
      <c r="D134" s="160" t="s">
        <v>344</v>
      </c>
      <c r="E134" s="166">
        <v>1</v>
      </c>
      <c r="F134" s="168"/>
      <c r="G134" s="168">
        <f t="shared" si="66"/>
        <v>0</v>
      </c>
      <c r="H134" s="168">
        <v>37.61</v>
      </c>
      <c r="I134" s="168">
        <f t="shared" si="60"/>
        <v>37.61</v>
      </c>
      <c r="J134" s="168">
        <v>562.39</v>
      </c>
      <c r="K134" s="168">
        <f t="shared" si="61"/>
        <v>562.39</v>
      </c>
      <c r="L134" s="168">
        <v>21</v>
      </c>
      <c r="M134" s="168">
        <f t="shared" si="62"/>
        <v>0</v>
      </c>
      <c r="N134" s="161">
        <v>9.0000000000000006E-5</v>
      </c>
      <c r="O134" s="161">
        <f t="shared" si="63"/>
        <v>9.0000000000000006E-5</v>
      </c>
      <c r="P134" s="161">
        <v>0</v>
      </c>
      <c r="Q134" s="161">
        <f t="shared" si="64"/>
        <v>0</v>
      </c>
      <c r="R134" s="161"/>
      <c r="S134" s="161"/>
      <c r="T134" s="162">
        <v>0.39017000000000002</v>
      </c>
      <c r="U134" s="161">
        <f t="shared" si="65"/>
        <v>0.39</v>
      </c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126</v>
      </c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52">
        <v>110</v>
      </c>
      <c r="B135" s="158" t="s">
        <v>345</v>
      </c>
      <c r="C135" s="185" t="s">
        <v>346</v>
      </c>
      <c r="D135" s="160" t="s">
        <v>347</v>
      </c>
      <c r="E135" s="166">
        <v>8</v>
      </c>
      <c r="F135" s="168"/>
      <c r="G135" s="168">
        <f t="shared" si="66"/>
        <v>0</v>
      </c>
      <c r="H135" s="168">
        <v>0</v>
      </c>
      <c r="I135" s="168">
        <f t="shared" si="60"/>
        <v>0</v>
      </c>
      <c r="J135" s="168">
        <v>283</v>
      </c>
      <c r="K135" s="168">
        <f t="shared" si="61"/>
        <v>2264</v>
      </c>
      <c r="L135" s="168">
        <v>21</v>
      </c>
      <c r="M135" s="168">
        <f t="shared" si="62"/>
        <v>0</v>
      </c>
      <c r="N135" s="161">
        <v>0</v>
      </c>
      <c r="O135" s="161">
        <f t="shared" si="63"/>
        <v>0</v>
      </c>
      <c r="P135" s="161">
        <v>0</v>
      </c>
      <c r="Q135" s="161">
        <f t="shared" si="64"/>
        <v>0</v>
      </c>
      <c r="R135" s="161"/>
      <c r="S135" s="161"/>
      <c r="T135" s="162">
        <v>1</v>
      </c>
      <c r="U135" s="161">
        <f t="shared" si="65"/>
        <v>8</v>
      </c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 t="s">
        <v>126</v>
      </c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x14ac:dyDescent="0.25">
      <c r="A136" s="153" t="s">
        <v>121</v>
      </c>
      <c r="B136" s="159" t="s">
        <v>94</v>
      </c>
      <c r="C136" s="186" t="s">
        <v>26</v>
      </c>
      <c r="D136" s="163"/>
      <c r="E136" s="167"/>
      <c r="F136" s="169"/>
      <c r="G136" s="169">
        <f>SUMIF(AE137:AE137,"&lt;&gt;NOR",G137:G137)</f>
        <v>0</v>
      </c>
      <c r="H136" s="169"/>
      <c r="I136" s="169">
        <f>SUM(I137:I137)</f>
        <v>0</v>
      </c>
      <c r="J136" s="169"/>
      <c r="K136" s="169">
        <f>SUM(K137:K137)</f>
        <v>3000</v>
      </c>
      <c r="L136" s="169"/>
      <c r="M136" s="169">
        <f>SUM(M137:M137)</f>
        <v>0</v>
      </c>
      <c r="N136" s="164"/>
      <c r="O136" s="164">
        <f>SUM(O137:O137)</f>
        <v>0</v>
      </c>
      <c r="P136" s="164"/>
      <c r="Q136" s="164">
        <f>SUM(Q137:Q137)</f>
        <v>0</v>
      </c>
      <c r="R136" s="164"/>
      <c r="S136" s="164"/>
      <c r="T136" s="165"/>
      <c r="U136" s="164">
        <f>SUM(U137:U137)</f>
        <v>0</v>
      </c>
      <c r="AE136" t="s">
        <v>122</v>
      </c>
    </row>
    <row r="137" spans="1:60" outlineLevel="1" x14ac:dyDescent="0.25">
      <c r="A137" s="178">
        <v>111</v>
      </c>
      <c r="B137" s="179" t="s">
        <v>348</v>
      </c>
      <c r="C137" s="187" t="s">
        <v>349</v>
      </c>
      <c r="D137" s="180" t="s">
        <v>350</v>
      </c>
      <c r="E137" s="181">
        <v>1</v>
      </c>
      <c r="F137" s="182"/>
      <c r="G137" s="182">
        <f>E137*F137</f>
        <v>0</v>
      </c>
      <c r="H137" s="182">
        <v>0</v>
      </c>
      <c r="I137" s="182">
        <f>ROUND(E137*H137,2)</f>
        <v>0</v>
      </c>
      <c r="J137" s="182">
        <v>3000</v>
      </c>
      <c r="K137" s="182">
        <f>ROUND(E137*J137,2)</f>
        <v>3000</v>
      </c>
      <c r="L137" s="182">
        <v>21</v>
      </c>
      <c r="M137" s="182">
        <f>G137*(1+L137/100)</f>
        <v>0</v>
      </c>
      <c r="N137" s="183">
        <v>0</v>
      </c>
      <c r="O137" s="183">
        <f>ROUND(E137*N137,5)</f>
        <v>0</v>
      </c>
      <c r="P137" s="183">
        <v>0</v>
      </c>
      <c r="Q137" s="183">
        <f>ROUND(E137*P137,5)</f>
        <v>0</v>
      </c>
      <c r="R137" s="183"/>
      <c r="S137" s="183"/>
      <c r="T137" s="184">
        <v>0</v>
      </c>
      <c r="U137" s="183">
        <f>ROUND(E137*T137,2)</f>
        <v>0</v>
      </c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126</v>
      </c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5">
      <c r="A138" s="6"/>
      <c r="B138" s="7" t="s">
        <v>351</v>
      </c>
      <c r="C138" s="188" t="s">
        <v>351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AC138">
        <v>15</v>
      </c>
      <c r="AD138">
        <v>21</v>
      </c>
    </row>
    <row r="139" spans="1:60" x14ac:dyDescent="0.25">
      <c r="C139" s="189"/>
      <c r="AE139" t="s">
        <v>352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kotas</cp:lastModifiedBy>
  <cp:lastPrinted>2017-03-24T07:41:26Z</cp:lastPrinted>
  <dcterms:created xsi:type="dcterms:W3CDTF">2009-04-08T07:15:50Z</dcterms:created>
  <dcterms:modified xsi:type="dcterms:W3CDTF">2017-04-05T04:45:17Z</dcterms:modified>
</cp:coreProperties>
</file>