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Stavba!$H$38</definedName>
    <definedName name="CenaCelkem">Stavba!$G$27</definedName>
    <definedName name="CenaCelkemBezDPH">Stavba!#REF!</definedName>
    <definedName name="CenaCelkemVypocet" localSheetId="1">Stavba!$I$38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 Pol'!$A$1:$U$373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Stavba!$G$23</definedName>
    <definedName name="ZakladDPHSniVypocet" localSheetId="1">Stavba!$F$38</definedName>
    <definedName name="ZakladDPHZakl">Stavba!$G$25</definedName>
    <definedName name="ZakladDPHZaklVypocet" localSheetId="1">Stavba!$G$38</definedName>
    <definedName name="Zaokrouhleni">Stavba!#REF!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68" i="12" l="1"/>
  <c r="G367" i="12" s="1"/>
  <c r="I73" i="1" s="1"/>
  <c r="G366" i="12"/>
  <c r="G365" i="12" s="1"/>
  <c r="I72" i="1" s="1"/>
  <c r="G356" i="12"/>
  <c r="G353" i="12"/>
  <c r="G349" i="12"/>
  <c r="G348" i="12" s="1"/>
  <c r="I71" i="1" s="1"/>
  <c r="G344" i="12"/>
  <c r="G343" i="12" s="1"/>
  <c r="I70" i="1" s="1"/>
  <c r="G342" i="12"/>
  <c r="G341" i="12"/>
  <c r="G340" i="12"/>
  <c r="G339" i="12"/>
  <c r="G337" i="12"/>
  <c r="G336" i="12" s="1"/>
  <c r="I69" i="1" s="1"/>
  <c r="G331" i="12"/>
  <c r="G327" i="12"/>
  <c r="G324" i="12"/>
  <c r="G323" i="12"/>
  <c r="G320" i="12"/>
  <c r="G310" i="12"/>
  <c r="G301" i="12"/>
  <c r="E335" i="12" s="1"/>
  <c r="G335" i="12" s="1"/>
  <c r="M327" i="12"/>
  <c r="M323" i="12"/>
  <c r="G299" i="12"/>
  <c r="G298" i="12"/>
  <c r="G295" i="12"/>
  <c r="G294" i="12" s="1"/>
  <c r="I67" i="1" s="1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1" i="12"/>
  <c r="G251" i="12"/>
  <c r="G246" i="12"/>
  <c r="G244" i="12"/>
  <c r="G242" i="12"/>
  <c r="G241" i="12"/>
  <c r="G240" i="12"/>
  <c r="G237" i="12"/>
  <c r="G231" i="12"/>
  <c r="M231" i="12" s="1"/>
  <c r="G229" i="12"/>
  <c r="G226" i="12"/>
  <c r="M226" i="12" s="1"/>
  <c r="G225" i="12"/>
  <c r="G224" i="12"/>
  <c r="M224" i="12" s="1"/>
  <c r="G221" i="12"/>
  <c r="G218" i="12"/>
  <c r="G216" i="12"/>
  <c r="G210" i="12"/>
  <c r="E219" i="12" s="1"/>
  <c r="G219" i="12" s="1"/>
  <c r="M219" i="12" s="1"/>
  <c r="G208" i="12"/>
  <c r="G207" i="12" s="1"/>
  <c r="I62" i="1" s="1"/>
  <c r="G206" i="12"/>
  <c r="G205" i="12"/>
  <c r="G203" i="12"/>
  <c r="G202" i="12"/>
  <c r="G201" i="12"/>
  <c r="G200" i="12"/>
  <c r="G199" i="12" s="1"/>
  <c r="I61" i="1" s="1"/>
  <c r="G197" i="12"/>
  <c r="G194" i="12"/>
  <c r="G189" i="12"/>
  <c r="G187" i="12"/>
  <c r="G175" i="12"/>
  <c r="G172" i="12"/>
  <c r="G160" i="12"/>
  <c r="G156" i="12"/>
  <c r="G148" i="12"/>
  <c r="G145" i="12"/>
  <c r="G132" i="12"/>
  <c r="G131" i="12"/>
  <c r="I60" i="1" s="1"/>
  <c r="G129" i="12"/>
  <c r="G128" i="12" s="1"/>
  <c r="I59" i="1" s="1"/>
  <c r="G127" i="12"/>
  <c r="G126" i="12" s="1"/>
  <c r="I58" i="1" s="1"/>
  <c r="G124" i="12"/>
  <c r="M124" i="12" s="1"/>
  <c r="G121" i="12"/>
  <c r="G119" i="12"/>
  <c r="M119" i="12" s="1"/>
  <c r="G108" i="12"/>
  <c r="G102" i="12"/>
  <c r="G101" i="12" s="1"/>
  <c r="I56" i="1" s="1"/>
  <c r="G98" i="12"/>
  <c r="G95" i="12"/>
  <c r="M95" i="12" s="1"/>
  <c r="G71" i="12"/>
  <c r="G47" i="12"/>
  <c r="M47" i="12" s="1"/>
  <c r="G38" i="12"/>
  <c r="G33" i="12"/>
  <c r="M33" i="12" s="1"/>
  <c r="G9" i="12"/>
  <c r="G8" i="12"/>
  <c r="I55" i="1" s="1"/>
  <c r="I9" i="12"/>
  <c r="K9" i="12"/>
  <c r="M9" i="12"/>
  <c r="O9" i="12"/>
  <c r="Q9" i="12"/>
  <c r="U9" i="12"/>
  <c r="I33" i="12"/>
  <c r="K33" i="12"/>
  <c r="O33" i="12"/>
  <c r="Q33" i="12"/>
  <c r="U33" i="12"/>
  <c r="I38" i="12"/>
  <c r="K38" i="12"/>
  <c r="M38" i="12"/>
  <c r="O38" i="12"/>
  <c r="Q38" i="12"/>
  <c r="U38" i="12"/>
  <c r="I47" i="12"/>
  <c r="K47" i="12"/>
  <c r="O47" i="12"/>
  <c r="Q47" i="12"/>
  <c r="U47" i="12"/>
  <c r="I71" i="12"/>
  <c r="K71" i="12"/>
  <c r="M71" i="12"/>
  <c r="O71" i="12"/>
  <c r="Q71" i="12"/>
  <c r="U71" i="12"/>
  <c r="I95" i="12"/>
  <c r="K95" i="12"/>
  <c r="O95" i="12"/>
  <c r="Q95" i="12"/>
  <c r="U95" i="12"/>
  <c r="I98" i="12"/>
  <c r="K98" i="12"/>
  <c r="M98" i="12"/>
  <c r="O98" i="12"/>
  <c r="Q98" i="12"/>
  <c r="U98" i="12"/>
  <c r="I102" i="12"/>
  <c r="I101" i="12" s="1"/>
  <c r="K102" i="12"/>
  <c r="K101" i="12" s="1"/>
  <c r="O102" i="12"/>
  <c r="O101" i="12" s="1"/>
  <c r="Q102" i="12"/>
  <c r="Q101" i="12" s="1"/>
  <c r="U102" i="12"/>
  <c r="U101" i="12" s="1"/>
  <c r="I108" i="12"/>
  <c r="K108" i="12"/>
  <c r="M108" i="12"/>
  <c r="O108" i="12"/>
  <c r="Q108" i="12"/>
  <c r="U108" i="12"/>
  <c r="I119" i="12"/>
  <c r="K119" i="12"/>
  <c r="O119" i="12"/>
  <c r="Q119" i="12"/>
  <c r="U119" i="12"/>
  <c r="I121" i="12"/>
  <c r="K121" i="12"/>
  <c r="M121" i="12"/>
  <c r="O121" i="12"/>
  <c r="Q121" i="12"/>
  <c r="U121" i="12"/>
  <c r="I124" i="12"/>
  <c r="K124" i="12"/>
  <c r="O124" i="12"/>
  <c r="Q124" i="12"/>
  <c r="U124" i="12"/>
  <c r="I127" i="12"/>
  <c r="I126" i="12" s="1"/>
  <c r="K127" i="12"/>
  <c r="K126" i="12" s="1"/>
  <c r="M127" i="12"/>
  <c r="M126" i="12" s="1"/>
  <c r="O127" i="12"/>
  <c r="O126" i="12" s="1"/>
  <c r="Q127" i="12"/>
  <c r="Q126" i="12" s="1"/>
  <c r="U127" i="12"/>
  <c r="U126" i="12" s="1"/>
  <c r="I129" i="12"/>
  <c r="I128" i="12" s="1"/>
  <c r="K129" i="12"/>
  <c r="K128" i="12" s="1"/>
  <c r="M129" i="12"/>
  <c r="M128" i="12" s="1"/>
  <c r="O129" i="12"/>
  <c r="O128" i="12" s="1"/>
  <c r="Q129" i="12"/>
  <c r="Q128" i="12" s="1"/>
  <c r="U129" i="12"/>
  <c r="U128" i="12" s="1"/>
  <c r="I132" i="12"/>
  <c r="K132" i="12"/>
  <c r="M132" i="12"/>
  <c r="O132" i="12"/>
  <c r="Q132" i="12"/>
  <c r="U132" i="12"/>
  <c r="I145" i="12"/>
  <c r="K145" i="12"/>
  <c r="M145" i="12"/>
  <c r="O145" i="12"/>
  <c r="Q145" i="12"/>
  <c r="U145" i="12"/>
  <c r="I148" i="12"/>
  <c r="K148" i="12"/>
  <c r="M148" i="12"/>
  <c r="O148" i="12"/>
  <c r="Q148" i="12"/>
  <c r="U148" i="12"/>
  <c r="I156" i="12"/>
  <c r="K156" i="12"/>
  <c r="M156" i="12"/>
  <c r="O156" i="12"/>
  <c r="Q156" i="12"/>
  <c r="U156" i="12"/>
  <c r="I160" i="12"/>
  <c r="K160" i="12"/>
  <c r="M160" i="12"/>
  <c r="O160" i="12"/>
  <c r="Q160" i="12"/>
  <c r="U160" i="12"/>
  <c r="I172" i="12"/>
  <c r="K172" i="12"/>
  <c r="M172" i="12"/>
  <c r="O172" i="12"/>
  <c r="Q172" i="12"/>
  <c r="U172" i="12"/>
  <c r="I175" i="12"/>
  <c r="K175" i="12"/>
  <c r="M175" i="12"/>
  <c r="O175" i="12"/>
  <c r="Q175" i="12"/>
  <c r="U175" i="12"/>
  <c r="I187" i="12"/>
  <c r="K187" i="12"/>
  <c r="M187" i="12"/>
  <c r="O187" i="12"/>
  <c r="Q187" i="12"/>
  <c r="U187" i="12"/>
  <c r="I189" i="12"/>
  <c r="K189" i="12"/>
  <c r="M189" i="12"/>
  <c r="O189" i="12"/>
  <c r="Q189" i="12"/>
  <c r="U189" i="12"/>
  <c r="I194" i="12"/>
  <c r="K194" i="12"/>
  <c r="M194" i="12"/>
  <c r="O194" i="12"/>
  <c r="Q194" i="12"/>
  <c r="U194" i="12"/>
  <c r="I197" i="12"/>
  <c r="K197" i="12"/>
  <c r="M197" i="12"/>
  <c r="O197" i="12"/>
  <c r="Q197" i="12"/>
  <c r="U197" i="12"/>
  <c r="I200" i="12"/>
  <c r="K200" i="12"/>
  <c r="M200" i="12"/>
  <c r="O200" i="12"/>
  <c r="Q200" i="12"/>
  <c r="U200" i="12"/>
  <c r="I201" i="12"/>
  <c r="K201" i="12"/>
  <c r="M201" i="12"/>
  <c r="O201" i="12"/>
  <c r="Q201" i="12"/>
  <c r="U201" i="12"/>
  <c r="I202" i="12"/>
  <c r="K202" i="12"/>
  <c r="M202" i="12"/>
  <c r="O202" i="12"/>
  <c r="Q202" i="12"/>
  <c r="U202" i="12"/>
  <c r="I203" i="12"/>
  <c r="K203" i="12"/>
  <c r="M203" i="12"/>
  <c r="O203" i="12"/>
  <c r="Q203" i="12"/>
  <c r="U203" i="12"/>
  <c r="I205" i="12"/>
  <c r="K205" i="12"/>
  <c r="M205" i="12"/>
  <c r="O205" i="12"/>
  <c r="Q205" i="12"/>
  <c r="U205" i="12"/>
  <c r="I206" i="12"/>
  <c r="K206" i="12"/>
  <c r="M206" i="12"/>
  <c r="O206" i="12"/>
  <c r="Q206" i="12"/>
  <c r="U206" i="12"/>
  <c r="I208" i="12"/>
  <c r="I207" i="12" s="1"/>
  <c r="K208" i="12"/>
  <c r="K207" i="12" s="1"/>
  <c r="M208" i="12"/>
  <c r="M207" i="12" s="1"/>
  <c r="O208" i="12"/>
  <c r="O207" i="12" s="1"/>
  <c r="Q208" i="12"/>
  <c r="Q207" i="12" s="1"/>
  <c r="U208" i="12"/>
  <c r="U207" i="12" s="1"/>
  <c r="I210" i="12"/>
  <c r="K210" i="12"/>
  <c r="M210" i="12"/>
  <c r="O210" i="12"/>
  <c r="Q210" i="12"/>
  <c r="U210" i="12"/>
  <c r="I216" i="12"/>
  <c r="K216" i="12"/>
  <c r="M216" i="12"/>
  <c r="O216" i="12"/>
  <c r="Q216" i="12"/>
  <c r="U216" i="12"/>
  <c r="I218" i="12"/>
  <c r="K218" i="12"/>
  <c r="M218" i="12"/>
  <c r="O218" i="12"/>
  <c r="Q218" i="12"/>
  <c r="U218" i="12"/>
  <c r="I219" i="12"/>
  <c r="K219" i="12"/>
  <c r="O219" i="12"/>
  <c r="Q219" i="12"/>
  <c r="U219" i="12"/>
  <c r="I221" i="12"/>
  <c r="K221" i="12"/>
  <c r="M221" i="12"/>
  <c r="O221" i="12"/>
  <c r="Q221" i="12"/>
  <c r="U221" i="12"/>
  <c r="I224" i="12"/>
  <c r="K224" i="12"/>
  <c r="O224" i="12"/>
  <c r="Q224" i="12"/>
  <c r="U224" i="12"/>
  <c r="I225" i="12"/>
  <c r="K225" i="12"/>
  <c r="M225" i="12"/>
  <c r="O225" i="12"/>
  <c r="Q225" i="12"/>
  <c r="U225" i="12"/>
  <c r="I226" i="12"/>
  <c r="K226" i="12"/>
  <c r="O226" i="12"/>
  <c r="Q226" i="12"/>
  <c r="U226" i="12"/>
  <c r="I229" i="12"/>
  <c r="K229" i="12"/>
  <c r="M229" i="12"/>
  <c r="O229" i="12"/>
  <c r="Q229" i="12"/>
  <c r="U229" i="12"/>
  <c r="I231" i="12"/>
  <c r="K231" i="12"/>
  <c r="O231" i="12"/>
  <c r="Q231" i="12"/>
  <c r="U231" i="12"/>
  <c r="I237" i="12"/>
  <c r="K237" i="12"/>
  <c r="M237" i="12"/>
  <c r="O237" i="12"/>
  <c r="Q237" i="12"/>
  <c r="U237" i="12"/>
  <c r="I240" i="12"/>
  <c r="K240" i="12"/>
  <c r="M240" i="12"/>
  <c r="O240" i="12"/>
  <c r="Q240" i="12"/>
  <c r="U240" i="12"/>
  <c r="I241" i="12"/>
  <c r="K241" i="12"/>
  <c r="M241" i="12"/>
  <c r="O241" i="12"/>
  <c r="Q241" i="12"/>
  <c r="U241" i="12"/>
  <c r="I242" i="12"/>
  <c r="K242" i="12"/>
  <c r="M242" i="12"/>
  <c r="O242" i="12"/>
  <c r="Q242" i="12"/>
  <c r="U242" i="12"/>
  <c r="I244" i="12"/>
  <c r="K244" i="12"/>
  <c r="M244" i="12"/>
  <c r="O244" i="12"/>
  <c r="Q244" i="12"/>
  <c r="U244" i="12"/>
  <c r="I246" i="12"/>
  <c r="K246" i="12"/>
  <c r="M246" i="12"/>
  <c r="O246" i="12"/>
  <c r="Q246" i="12"/>
  <c r="U246" i="12"/>
  <c r="I251" i="12"/>
  <c r="K251" i="12"/>
  <c r="M251" i="12"/>
  <c r="O251" i="12"/>
  <c r="Q251" i="12"/>
  <c r="U251" i="12"/>
  <c r="I271" i="12"/>
  <c r="K271" i="12"/>
  <c r="M271" i="12"/>
  <c r="O271" i="12"/>
  <c r="Q271" i="12"/>
  <c r="U271" i="12"/>
  <c r="I273" i="12"/>
  <c r="K273" i="12"/>
  <c r="M273" i="12"/>
  <c r="O273" i="12"/>
  <c r="Q273" i="12"/>
  <c r="U273" i="12"/>
  <c r="I274" i="12"/>
  <c r="K274" i="12"/>
  <c r="M274" i="12"/>
  <c r="O274" i="12"/>
  <c r="Q274" i="12"/>
  <c r="U274" i="12"/>
  <c r="I275" i="12"/>
  <c r="K275" i="12"/>
  <c r="M275" i="12"/>
  <c r="O275" i="12"/>
  <c r="Q275" i="12"/>
  <c r="U275" i="12"/>
  <c r="I276" i="12"/>
  <c r="K276" i="12"/>
  <c r="M276" i="12"/>
  <c r="O276" i="12"/>
  <c r="Q276" i="12"/>
  <c r="U276" i="12"/>
  <c r="I277" i="12"/>
  <c r="K277" i="12"/>
  <c r="M277" i="12"/>
  <c r="O277" i="12"/>
  <c r="Q277" i="12"/>
  <c r="U277" i="12"/>
  <c r="I278" i="12"/>
  <c r="K278" i="12"/>
  <c r="M278" i="12"/>
  <c r="O278" i="12"/>
  <c r="Q278" i="12"/>
  <c r="U278" i="12"/>
  <c r="I279" i="12"/>
  <c r="K279" i="12"/>
  <c r="M279" i="12"/>
  <c r="O279" i="12"/>
  <c r="Q279" i="12"/>
  <c r="U279" i="12"/>
  <c r="I280" i="12"/>
  <c r="K280" i="12"/>
  <c r="M280" i="12"/>
  <c r="O280" i="12"/>
  <c r="Q280" i="12"/>
  <c r="U280" i="12"/>
  <c r="I281" i="12"/>
  <c r="K281" i="12"/>
  <c r="M281" i="12"/>
  <c r="O281" i="12"/>
  <c r="Q281" i="12"/>
  <c r="U281" i="12"/>
  <c r="I282" i="12"/>
  <c r="K282" i="12"/>
  <c r="M282" i="12"/>
  <c r="O282" i="12"/>
  <c r="Q282" i="12"/>
  <c r="U282" i="12"/>
  <c r="I283" i="12"/>
  <c r="K283" i="12"/>
  <c r="M283" i="12"/>
  <c r="O283" i="12"/>
  <c r="Q283" i="12"/>
  <c r="U283" i="12"/>
  <c r="I284" i="12"/>
  <c r="K284" i="12"/>
  <c r="M284" i="12"/>
  <c r="O284" i="12"/>
  <c r="Q284" i="12"/>
  <c r="U284" i="12"/>
  <c r="I285" i="12"/>
  <c r="K285" i="12"/>
  <c r="M285" i="12"/>
  <c r="O285" i="12"/>
  <c r="Q285" i="12"/>
  <c r="U285" i="12"/>
  <c r="I286" i="12"/>
  <c r="K286" i="12"/>
  <c r="M286" i="12"/>
  <c r="O286" i="12"/>
  <c r="Q286" i="12"/>
  <c r="U286" i="12"/>
  <c r="I287" i="12"/>
  <c r="K287" i="12"/>
  <c r="M287" i="12"/>
  <c r="O287" i="12"/>
  <c r="Q287" i="12"/>
  <c r="U287" i="12"/>
  <c r="I288" i="12"/>
  <c r="K288" i="12"/>
  <c r="M288" i="12"/>
  <c r="O288" i="12"/>
  <c r="Q288" i="12"/>
  <c r="U288" i="12"/>
  <c r="I289" i="12"/>
  <c r="K289" i="12"/>
  <c r="M289" i="12"/>
  <c r="O289" i="12"/>
  <c r="Q289" i="12"/>
  <c r="U289" i="12"/>
  <c r="I290" i="12"/>
  <c r="K290" i="12"/>
  <c r="M290" i="12"/>
  <c r="O290" i="12"/>
  <c r="Q290" i="12"/>
  <c r="U290" i="12"/>
  <c r="I291" i="12"/>
  <c r="K291" i="12"/>
  <c r="M291" i="12"/>
  <c r="O291" i="12"/>
  <c r="Q291" i="12"/>
  <c r="U291" i="12"/>
  <c r="I292" i="12"/>
  <c r="K292" i="12"/>
  <c r="M292" i="12"/>
  <c r="O292" i="12"/>
  <c r="Q292" i="12"/>
  <c r="U292" i="12"/>
  <c r="I293" i="12"/>
  <c r="K293" i="12"/>
  <c r="M293" i="12"/>
  <c r="O293" i="12"/>
  <c r="Q293" i="12"/>
  <c r="U293" i="12"/>
  <c r="I295" i="12"/>
  <c r="K295" i="12"/>
  <c r="M295" i="12"/>
  <c r="O295" i="12"/>
  <c r="Q295" i="12"/>
  <c r="U295" i="12"/>
  <c r="I298" i="12"/>
  <c r="K298" i="12"/>
  <c r="M298" i="12"/>
  <c r="O298" i="12"/>
  <c r="Q298" i="12"/>
  <c r="U298" i="12"/>
  <c r="I299" i="12"/>
  <c r="K299" i="12"/>
  <c r="M299" i="12"/>
  <c r="O299" i="12"/>
  <c r="Q299" i="12"/>
  <c r="U299" i="12"/>
  <c r="I301" i="12"/>
  <c r="K301" i="12"/>
  <c r="M301" i="12"/>
  <c r="O301" i="12"/>
  <c r="Q301" i="12"/>
  <c r="U301" i="12"/>
  <c r="I310" i="12"/>
  <c r="K310" i="12"/>
  <c r="O310" i="12"/>
  <c r="Q310" i="12"/>
  <c r="U310" i="12"/>
  <c r="I320" i="12"/>
  <c r="K320" i="12"/>
  <c r="M320" i="12"/>
  <c r="O320" i="12"/>
  <c r="Q320" i="12"/>
  <c r="U320" i="12"/>
  <c r="I323" i="12"/>
  <c r="K323" i="12"/>
  <c r="O323" i="12"/>
  <c r="Q323" i="12"/>
  <c r="U323" i="12"/>
  <c r="I324" i="12"/>
  <c r="K324" i="12"/>
  <c r="M324" i="12"/>
  <c r="O324" i="12"/>
  <c r="Q324" i="12"/>
  <c r="U324" i="12"/>
  <c r="I327" i="12"/>
  <c r="K327" i="12"/>
  <c r="O327" i="12"/>
  <c r="Q327" i="12"/>
  <c r="U327" i="12"/>
  <c r="I331" i="12"/>
  <c r="K331" i="12"/>
  <c r="M331" i="12"/>
  <c r="O331" i="12"/>
  <c r="Q331" i="12"/>
  <c r="U331" i="12"/>
  <c r="I335" i="12"/>
  <c r="K335" i="12"/>
  <c r="O335" i="12"/>
  <c r="Q335" i="12"/>
  <c r="U335" i="12"/>
  <c r="I337" i="12"/>
  <c r="K337" i="12"/>
  <c r="M337" i="12"/>
  <c r="O337" i="12"/>
  <c r="Q337" i="12"/>
  <c r="U337" i="12"/>
  <c r="I339" i="12"/>
  <c r="K339" i="12"/>
  <c r="M339" i="12"/>
  <c r="O339" i="12"/>
  <c r="Q339" i="12"/>
  <c r="U339" i="12"/>
  <c r="I340" i="12"/>
  <c r="K340" i="12"/>
  <c r="M340" i="12"/>
  <c r="O340" i="12"/>
  <c r="Q340" i="12"/>
  <c r="U340" i="12"/>
  <c r="I341" i="12"/>
  <c r="K341" i="12"/>
  <c r="M341" i="12"/>
  <c r="O341" i="12"/>
  <c r="Q341" i="12"/>
  <c r="U341" i="12"/>
  <c r="I342" i="12"/>
  <c r="K342" i="12"/>
  <c r="M342" i="12"/>
  <c r="O342" i="12"/>
  <c r="Q342" i="12"/>
  <c r="U342" i="12"/>
  <c r="I344" i="12"/>
  <c r="I343" i="12" s="1"/>
  <c r="K344" i="12"/>
  <c r="K343" i="12" s="1"/>
  <c r="M344" i="12"/>
  <c r="M343" i="12" s="1"/>
  <c r="O344" i="12"/>
  <c r="O343" i="12" s="1"/>
  <c r="Q344" i="12"/>
  <c r="Q343" i="12" s="1"/>
  <c r="U344" i="12"/>
  <c r="U343" i="12" s="1"/>
  <c r="I349" i="12"/>
  <c r="K349" i="12"/>
  <c r="M349" i="12"/>
  <c r="O349" i="12"/>
  <c r="Q349" i="12"/>
  <c r="U349" i="12"/>
  <c r="I353" i="12"/>
  <c r="K353" i="12"/>
  <c r="M353" i="12"/>
  <c r="O353" i="12"/>
  <c r="Q353" i="12"/>
  <c r="U353" i="12"/>
  <c r="I356" i="12"/>
  <c r="K356" i="12"/>
  <c r="M356" i="12"/>
  <c r="O356" i="12"/>
  <c r="Q356" i="12"/>
  <c r="U356" i="12"/>
  <c r="I366" i="12"/>
  <c r="I365" i="12" s="1"/>
  <c r="K366" i="12"/>
  <c r="K365" i="12" s="1"/>
  <c r="M366" i="12"/>
  <c r="M365" i="12" s="1"/>
  <c r="O366" i="12"/>
  <c r="O365" i="12" s="1"/>
  <c r="Q366" i="12"/>
  <c r="Q365" i="12" s="1"/>
  <c r="U366" i="12"/>
  <c r="U365" i="12" s="1"/>
  <c r="I368" i="12"/>
  <c r="I367" i="12" s="1"/>
  <c r="K368" i="12"/>
  <c r="K367" i="12" s="1"/>
  <c r="M368" i="12"/>
  <c r="M367" i="12" s="1"/>
  <c r="O368" i="12"/>
  <c r="O367" i="12" s="1"/>
  <c r="Q368" i="12"/>
  <c r="Q367" i="12" s="1"/>
  <c r="U368" i="12"/>
  <c r="U367" i="12" s="1"/>
  <c r="I371" i="12"/>
  <c r="I370" i="12" s="1"/>
  <c r="K371" i="12"/>
  <c r="K370" i="12" s="1"/>
  <c r="O371" i="12"/>
  <c r="O370" i="12" s="1"/>
  <c r="Q371" i="12"/>
  <c r="Q370" i="12" s="1"/>
  <c r="U371" i="12"/>
  <c r="U370" i="12" s="1"/>
  <c r="AZ49" i="1"/>
  <c r="AZ47" i="1"/>
  <c r="AZ44" i="1"/>
  <c r="AZ43" i="1"/>
  <c r="AZ41" i="1"/>
  <c r="F38" i="1"/>
  <c r="G38" i="1"/>
  <c r="H38" i="1"/>
  <c r="I38" i="1"/>
  <c r="J37" i="1"/>
  <c r="J38" i="1" s="1"/>
  <c r="J26" i="1"/>
  <c r="G36" i="1"/>
  <c r="F36" i="1"/>
  <c r="J23" i="1"/>
  <c r="J24" i="1"/>
  <c r="J25" i="1"/>
  <c r="E24" i="1"/>
  <c r="E26" i="1"/>
  <c r="M335" i="12" l="1"/>
  <c r="G300" i="12"/>
  <c r="I68" i="1" s="1"/>
  <c r="G250" i="12"/>
  <c r="I66" i="1" s="1"/>
  <c r="E249" i="12"/>
  <c r="E235" i="12"/>
  <c r="M102" i="12"/>
  <c r="M101" i="12" s="1"/>
  <c r="G107" i="12"/>
  <c r="I57" i="1" s="1"/>
  <c r="G209" i="12"/>
  <c r="I63" i="1" s="1"/>
  <c r="I16" i="1"/>
  <c r="I18" i="1"/>
  <c r="U348" i="12"/>
  <c r="O348" i="12"/>
  <c r="K348" i="12"/>
  <c r="U336" i="12"/>
  <c r="O336" i="12"/>
  <c r="K336" i="12"/>
  <c r="U300" i="12"/>
  <c r="O300" i="12"/>
  <c r="K300" i="12"/>
  <c r="U294" i="12"/>
  <c r="O294" i="12"/>
  <c r="K294" i="12"/>
  <c r="U250" i="12"/>
  <c r="O250" i="12"/>
  <c r="K250" i="12"/>
  <c r="Q209" i="12"/>
  <c r="I209" i="12"/>
  <c r="Q199" i="12"/>
  <c r="I199" i="12"/>
  <c r="Q131" i="12"/>
  <c r="I131" i="12"/>
  <c r="Q107" i="12"/>
  <c r="I107" i="12"/>
  <c r="Q8" i="12"/>
  <c r="I8" i="12"/>
  <c r="Q348" i="12"/>
  <c r="I348" i="12"/>
  <c r="Q336" i="12"/>
  <c r="I336" i="12"/>
  <c r="Q300" i="12"/>
  <c r="I300" i="12"/>
  <c r="Q294" i="12"/>
  <c r="I294" i="12"/>
  <c r="Q250" i="12"/>
  <c r="I250" i="12"/>
  <c r="U209" i="12"/>
  <c r="O209" i="12"/>
  <c r="K209" i="12"/>
  <c r="U199" i="12"/>
  <c r="O199" i="12"/>
  <c r="K199" i="12"/>
  <c r="U131" i="12"/>
  <c r="O131" i="12"/>
  <c r="K131" i="12"/>
  <c r="U107" i="12"/>
  <c r="O107" i="12"/>
  <c r="K107" i="12"/>
  <c r="U8" i="12"/>
  <c r="O8" i="12"/>
  <c r="K8" i="12"/>
  <c r="M348" i="12"/>
  <c r="M336" i="12"/>
  <c r="M310" i="12"/>
  <c r="M300" i="12" s="1"/>
  <c r="M294" i="12"/>
  <c r="M250" i="12"/>
  <c r="M209" i="12"/>
  <c r="M199" i="12"/>
  <c r="M131" i="12"/>
  <c r="M107" i="12"/>
  <c r="M8" i="12"/>
  <c r="G249" i="12" l="1"/>
  <c r="I249" i="12"/>
  <c r="I236" i="12" s="1"/>
  <c r="Q249" i="12"/>
  <c r="Q236" i="12" s="1"/>
  <c r="K249" i="12"/>
  <c r="K236" i="12" s="1"/>
  <c r="O249" i="12"/>
  <c r="O236" i="12" s="1"/>
  <c r="U249" i="12"/>
  <c r="U236" i="12" s="1"/>
  <c r="K235" i="12"/>
  <c r="K220" i="12" s="1"/>
  <c r="O235" i="12"/>
  <c r="O220" i="12" s="1"/>
  <c r="U235" i="12"/>
  <c r="U220" i="12" s="1"/>
  <c r="G235" i="12"/>
  <c r="I235" i="12"/>
  <c r="I220" i="12" s="1"/>
  <c r="Q235" i="12"/>
  <c r="Q220" i="12" s="1"/>
  <c r="M249" i="12" l="1"/>
  <c r="M236" i="12" s="1"/>
  <c r="G236" i="12"/>
  <c r="I65" i="1" s="1"/>
  <c r="G220" i="12"/>
  <c r="M235" i="12"/>
  <c r="M220" i="12" s="1"/>
  <c r="I64" i="1" l="1"/>
  <c r="F371" i="12"/>
  <c r="G371" i="12" s="1"/>
  <c r="M371" i="12" l="1"/>
  <c r="M370" i="12" s="1"/>
  <c r="G370" i="12"/>
  <c r="I74" i="1" s="1"/>
  <c r="I19" i="1" s="1"/>
  <c r="I17" i="1"/>
  <c r="I75" i="1" l="1"/>
  <c r="I21" i="1"/>
  <c r="G25" i="1" s="1"/>
  <c r="G26" i="1" s="1"/>
  <c r="G27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4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</commentList>
</comments>
</file>

<file path=xl/sharedStrings.xml><?xml version="1.0" encoding="utf-8"?>
<sst xmlns="http://schemas.openxmlformats.org/spreadsheetml/2006/main" count="1128" uniqueCount="512">
  <si>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</si>
  <si>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</si>
  <si>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</si>
  <si>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</si>
  <si>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</si>
  <si>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</si>
  <si>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</si>
  <si>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</si>
  <si>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</si>
  <si>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</si>
  <si>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</si>
  <si>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</si>
  <si>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</si>
  <si>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</si>
  <si>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</si>
  <si>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</si>
  <si>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</si>
  <si>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</si>
  <si>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</si>
  <si>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</si>
  <si>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</si>
  <si>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</si>
  <si>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</si>
  <si>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</si>
  <si>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</si>
  <si>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</si>
  <si>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</si>
  <si>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</si>
  <si>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</si>
  <si>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</si>
  <si>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</si>
  <si>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</si>
  <si>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</si>
  <si>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</si>
  <si>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</si>
  <si>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</si>
  <si>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</si>
  <si>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</si>
  <si>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</si>
  <si>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</si>
  <si>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</si>
  <si>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</si>
  <si>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</si>
  <si>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140/15 Výměna oken - Školní jídelna Krnov, Albrechtická 2</t>
  </si>
  <si>
    <t>Město Krnov</t>
  </si>
  <si>
    <t>Hlavní náměstí 1</t>
  </si>
  <si>
    <t>Krnov</t>
  </si>
  <si>
    <t>79401</t>
  </si>
  <si>
    <t>00296139</t>
  </si>
  <si>
    <t>Celkem za stavbu</t>
  </si>
  <si>
    <t>CZK</t>
  </si>
  <si>
    <t xml:space="preserve">Popis rozpočtu:  - </t>
  </si>
  <si>
    <t>Cenová nabídka neobsahuje náklady na:</t>
  </si>
  <si>
    <t>- opravy fasády kolem okenních otvorů (předpokládá se výměna oken zevnitř objektu)</t>
  </si>
  <si>
    <t>- nové oplechování vnějších parapetů u oken z uliční části  (předpokládá se zachování původních z důvodu jejich návaznosti na oplechování říms). U oken v pohledu ze dvora bude oplechování vyměněno za nové.</t>
  </si>
  <si>
    <t>Vnitřní dřevěný obklad u vstupních dveří a okna bude demontován bez poškození k zpětnému použití.</t>
  </si>
  <si>
    <t>Vnitřní keramický obklad bude nahrazen obkladem bílým.</t>
  </si>
  <si>
    <t>Rekapitulace dílů</t>
  </si>
  <si>
    <t>Typ dílu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</si>
  <si>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</si>
  <si>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</si>
  <si>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</si>
  <si>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</si>
  <si>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</si>
  <si>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</si>
  <si>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</si>
  <si>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</si>
  <si>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</si>
  <si>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</si>
  <si>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</si>
  <si>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</si>
  <si>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</si>
  <si>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Odvoz a uložení suti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</si>
  <si>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</si>
  <si>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</si>
  <si>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</si>
  <si>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</si>
  <si>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</si>
  <si>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</si>
  <si>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</si>
  <si>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</si>
  <si>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</si>
  <si>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</si>
  <si>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770</t>
  </si>
  <si>
    <t>Otvorové prvky z hliníku</t>
  </si>
  <si>
    <t>781</t>
  </si>
  <si>
    <t>Obklady keramické</t>
  </si>
  <si>
    <t>783</t>
  </si>
  <si>
    <t>Nátěry</t>
  </si>
  <si>
    <t>784</t>
  </si>
  <si>
    <t>Malby</t>
  </si>
  <si>
    <t>786</t>
  </si>
  <si>
    <t>Zastiňující zařízení</t>
  </si>
  <si>
    <t>M21</t>
  </si>
  <si>
    <t>Elektromontáže</t>
  </si>
  <si>
    <t>M24</t>
  </si>
  <si>
    <t>Montáže vzduchotechnických zařízení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</si>
  <si>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</si>
  <si>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</si>
  <si>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</si>
  <si>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</si>
  <si>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</si>
  <si>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</si>
  <si>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</si>
  <si>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</si>
  <si>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</si>
  <si>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</si>
  <si>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</si>
  <si>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</si>
  <si>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</si>
  <si>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</si>
  <si>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</si>
  <si>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</si>
  <si>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</si>
  <si>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</si>
  <si>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</si>
  <si>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</si>
  <si>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</si>
  <si>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</si>
  <si>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</si>
  <si>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</si>
  <si>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</si>
  <si>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</si>
  <si>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</si>
  <si>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</si>
  <si>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</si>
  <si>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610991111R00</t>
  </si>
  <si>
    <t>Zakrývání výplní vnitřních otvorů</t>
  </si>
  <si>
    <t>m2</t>
  </si>
  <si>
    <t>POL1_0</t>
  </si>
  <si>
    <t xml:space="preserve">OKNA: : </t>
  </si>
  <si>
    <t>VV</t>
  </si>
  <si>
    <t>A1+A2 - 9 kusů: :  1,2*2,15*9</t>
  </si>
  <si>
    <t>A3 - 2 kusy: :  1,2*2,15*2</t>
  </si>
  <si>
    <t>A4 - 2 kusy: :  1,2*2,15*2</t>
  </si>
  <si>
    <t>B1+B3 - 7 kusů: :  1,25*2,65*7</t>
  </si>
  <si>
    <t>B2 - 1 kus: :  1,25*2,65</t>
  </si>
  <si>
    <t>B4 - 1 kus: :  1,25*2,65</t>
  </si>
  <si>
    <t>B5 - 2 kusy: :  1,25*2,65*2</t>
  </si>
  <si>
    <t>C1 - 1 kus: :  1,2*1,35</t>
  </si>
  <si>
    <t>D1 - 2 kusy: :  1,2*1,4*2</t>
  </si>
  <si>
    <t>E1+E2 - 4 kusy: :  0,6*1,2*4</t>
  </si>
  <si>
    <t>E3 - 2 kusy: :  0,6*1,2*2</t>
  </si>
  <si>
    <t>F1 - 1 kus: :  0,6*0,9</t>
  </si>
  <si>
    <t>G1 - 2 kusy: :  0,4*0,7*2</t>
  </si>
  <si>
    <t>H1 - 1 kus: :  2,1*1,5</t>
  </si>
  <si>
    <t>I1 - 2 kusy: :  1,2*2,35*2</t>
  </si>
  <si>
    <t>I2 - 1 kus: :  1,2*2,35</t>
  </si>
  <si>
    <t>L1 - 1 kus: :   1,2*0,5</t>
  </si>
  <si>
    <t>M1 - 1 kus: :  0,9*0,55</t>
  </si>
  <si>
    <t/>
  </si>
  <si>
    <t xml:space="preserve">DVEŘE: : </t>
  </si>
  <si>
    <t>K1 - 1 kus: :  1,35*3,2</t>
  </si>
  <si>
    <t>J1 - 1 kus: :  1,65*2,15</t>
  </si>
  <si>
    <t>Zakrývání ostatních konstrukcí před znečištěním, podlahy, kuchyně</t>
  </si>
  <si>
    <t xml:space="preserve">podlaha před každým oknem cca 3 m2: : </t>
  </si>
  <si>
    <t xml:space="preserve">celkem oken  9+7+2+2+2+2+1+2+4+3+2+2+3+1 = 42 ks: : </t>
  </si>
  <si>
    <t>42*3</t>
  </si>
  <si>
    <t>kuchyně vč. ostatních kcí: :  200</t>
  </si>
  <si>
    <t>612425921R00</t>
  </si>
  <si>
    <t>Omítka vápenná vnitřního ostění - hladká, pod keramický obklad</t>
  </si>
  <si>
    <t>A3 - 2 kusy: :  1,3*2*0,25*2</t>
  </si>
  <si>
    <t>B1+B3 - 7 kusů: :  1,3*2*0,25*7</t>
  </si>
  <si>
    <t>B2 - 1 kus: :  1,3*2*0,25</t>
  </si>
  <si>
    <t>B5 - 2 kusy: :  1,3*2*0,25*2</t>
  </si>
  <si>
    <t>I2 - 1 kus: :  1,2*2*0,25</t>
  </si>
  <si>
    <t xml:space="preserve">vyspravení obkladu kolem oken - předpoklad 1 m2 / 1 okno: : </t>
  </si>
  <si>
    <t>(2+7+1+2+1)*1</t>
  </si>
  <si>
    <t>612425931RT2</t>
  </si>
  <si>
    <t>Omítka vápenná vnitřního ostění - štuková, s použitím suché maltové směsi</t>
  </si>
  <si>
    <t>A1+A2 - 9 kusů: :  (1,2+2,15*2)*0,25*9</t>
  </si>
  <si>
    <t>A3 - 2 kusy: :  (1,2+(2,15-1,3)*2)*0,25*2</t>
  </si>
  <si>
    <t>A4 - 2 kusy: :  (1,2+2,15*2)*0,25*2</t>
  </si>
  <si>
    <t>B1+B3 - 7 kusů: :  (1,25+(2,65-1,3)*2)*0,25*7</t>
  </si>
  <si>
    <t>B2 - 1 kus: :  (1,25+(2,65-1,3)*2)*0,25</t>
  </si>
  <si>
    <t>B4 - 1 kus: :  (1,25+2,65*2)*0,25</t>
  </si>
  <si>
    <t>B5 - 2 kusy: :  (1,25+(2,65-1,3)*2)*0,25*2</t>
  </si>
  <si>
    <t>C1 - 1 kus: :  (1,2+1,35*2)*0,25</t>
  </si>
  <si>
    <t>D1 - 2 kusy: :  (1,2+1,4*2)*0,25*2</t>
  </si>
  <si>
    <t>E1+E2 - 4 kusy: :  (0,6+1,2*2)*0,25*4</t>
  </si>
  <si>
    <t>E3 - 2 kusy: :  (0,6+1,2*2)*0,25*2</t>
  </si>
  <si>
    <t>F1 - 1 kus: :  (0,6+0,9*2)*0,2</t>
  </si>
  <si>
    <t>G1 - 2 kusy: :  (0,4+0,7*2)*0,25*2</t>
  </si>
  <si>
    <t>H1 - 1 kus: :  (2,1+1,5*2)*0,25</t>
  </si>
  <si>
    <t>I1 - 2 kusy: :  (1,2+2,35*2)*0,25*2</t>
  </si>
  <si>
    <t>I2 - 1 kus: :  (1,2+(2,35-1,2)*2)*0,25</t>
  </si>
  <si>
    <t>L1 - 1 kus: :   (1,2*2+0,5*2)*0,25</t>
  </si>
  <si>
    <t>M1 - 1 kus: :  (0,9*2+0,55*2)*0,25</t>
  </si>
  <si>
    <t>K1 - 1 kus: :  (1,35+3,2*2)*0,25</t>
  </si>
  <si>
    <t>J1 - 1 kus: :  (1,65+2,15*2)*0,25</t>
  </si>
  <si>
    <t>612409991R00</t>
  </si>
  <si>
    <t>Začištění omítek kolem oken,dveří apod., s použitím suché maltové směsi</t>
  </si>
  <si>
    <t>m</t>
  </si>
  <si>
    <t>A1+A2 - 9 kusů: :  (1,2*2+2,15*2)*9</t>
  </si>
  <si>
    <t>A3 - 2 kusy: :  (1,2*2+2,15*2)*2</t>
  </si>
  <si>
    <t>A4 - 2 kusy: :  (1,2*2+2,15*2)*2</t>
  </si>
  <si>
    <t>B1+B3 - 7 kusů: :  (1,25*2+2,65*2)*7</t>
  </si>
  <si>
    <t>B2 - 1 kus: :  (1,25*2+2,65*2)</t>
  </si>
  <si>
    <t>B4 - 1 kus: :  (1,25*2+2,65*2)</t>
  </si>
  <si>
    <t>B5 - 2 kusy: :  (1,25*2+2,65*2)*2</t>
  </si>
  <si>
    <t>C1 - 1 kus: :  1,2*2+1,35*2</t>
  </si>
  <si>
    <t>D1 - 2 kusy: :  (1,2*2+1,4*2)*2</t>
  </si>
  <si>
    <t>E1+E2 - 4 kusy: :  (0,6*2+1,2*2)*4</t>
  </si>
  <si>
    <t>E3 - 2 kusy: :  (0,6*2+1,2*2)*2</t>
  </si>
  <si>
    <t>F1 - 1 kus: :  (0,6*2+0,9*2)*2</t>
  </si>
  <si>
    <t>G1 - 2 kusy: :  (0,4*2+0,7*2)*2</t>
  </si>
  <si>
    <t>H1 - 1 kus: :  (2,1*2+1,5*2)</t>
  </si>
  <si>
    <t>I1 - 2 kusy: :  (1,2*2+2,35*2)*2</t>
  </si>
  <si>
    <t>I2 - 1 kus: :  1,2*2+2,35*2</t>
  </si>
  <si>
    <t>L1 - 1 kus: :   1,2*2+0,5*2</t>
  </si>
  <si>
    <t>M1 - 1 kus: :  0,9*2+0,55*2</t>
  </si>
  <si>
    <t>K1 - 1 kus: :  1,35*2+3,2*2</t>
  </si>
  <si>
    <t>J1 - 1 kus: :  1,65*2+2,15*2</t>
  </si>
  <si>
    <t>610991004R00</t>
  </si>
  <si>
    <t>Začišťovací okenní lišta pro omítku, vč. dodání</t>
  </si>
  <si>
    <t>APU lišta kolem oken: :  271,9</t>
  </si>
  <si>
    <t>rohová lišta kolemn ostění 60%: :  271,9*0,7</t>
  </si>
  <si>
    <t>612473182R00</t>
  </si>
  <si>
    <t>Omítka vnitřního zdiva ze suché směsi, štuková</t>
  </si>
  <si>
    <t xml:space="preserve">v pásu š= 300 mm kolem oken: : </t>
  </si>
  <si>
    <t>271,9*0,3</t>
  </si>
  <si>
    <t>631311131R00</t>
  </si>
  <si>
    <t>Doplnění mazanin betonem do 1 m2, nad tl. 8 cm</t>
  </si>
  <si>
    <t>m3</t>
  </si>
  <si>
    <t xml:space="preserve">oprava podlah kolem vyměněných dveří: : </t>
  </si>
  <si>
    <t xml:space="preserve">cca 0,5 m na každou stranu, zevnitř i zvenku: : </t>
  </si>
  <si>
    <t>K1: :  (1,35+0,5+0,5)*0,5*2*0,08</t>
  </si>
  <si>
    <t>J1: :  (1,65+0,5+0,5)*0,5*2*0,08</t>
  </si>
  <si>
    <t>632451022R00</t>
  </si>
  <si>
    <t>Vyrovnávací potěr MC 15, v pásu, tl. 30 mm</t>
  </si>
  <si>
    <t xml:space="preserve">pod parapety: : </t>
  </si>
  <si>
    <t>(1,2*9+1,25+1,2*2+1,2+1,2+0,6+1,2*2)*0,25</t>
  </si>
  <si>
    <t xml:space="preserve">okna s keramickým obkladem parapetu: : </t>
  </si>
  <si>
    <t>(1,25*7+1,25+1,2*21,25*2+0,6*4+0,6+2,1+1,2)*0,25</t>
  </si>
  <si>
    <t xml:space="preserve">okna bez parapetu: : </t>
  </si>
  <si>
    <t>(0,4*2+1,2+0,9)*0,25</t>
  </si>
  <si>
    <t>vnější parapety ze dvorní části - výměna plechu: :  16,3*0,3</t>
  </si>
  <si>
    <t>648991113R00</t>
  </si>
  <si>
    <t>Osazení parapet.desek plast. a lamin. š.nad 20cm</t>
  </si>
  <si>
    <t>1,2*9+1,25+1,2*2+1,2+1,2+0,6+1,2*2</t>
  </si>
  <si>
    <t>60775524R</t>
  </si>
  <si>
    <t>Parapet interiér PVC šíře 350mm bílý</t>
  </si>
  <si>
    <t>POL3_0</t>
  </si>
  <si>
    <t>ztrátné, prořez 10%: :  19,85*0,1</t>
  </si>
  <si>
    <t>60775550.AR</t>
  </si>
  <si>
    <t>Krytka boční pro PVC parapety 400 mm oboustr. bílá</t>
  </si>
  <si>
    <t>kus</t>
  </si>
  <si>
    <t>(9+1+2+1+1+1+2)*2</t>
  </si>
  <si>
    <t>941955001R00</t>
  </si>
  <si>
    <t>Lešení lehké pomocné, výška podlahy do 1,2 m</t>
  </si>
  <si>
    <t>952901114R00</t>
  </si>
  <si>
    <t>Vyčištění budov o výšce podlaží nad 4 m</t>
  </si>
  <si>
    <t>20*16*2</t>
  </si>
  <si>
    <t>968061112R00</t>
  </si>
  <si>
    <t>Vyvěšení dřevěných okenních křídel pl. do 1,5 m2</t>
  </si>
  <si>
    <t>A1+A2: :  3*9</t>
  </si>
  <si>
    <t>B1+B3: :  7*3</t>
  </si>
  <si>
    <t>B2: :  3</t>
  </si>
  <si>
    <t>B4: :  3</t>
  </si>
  <si>
    <t>A3: :  3*2</t>
  </si>
  <si>
    <t>B5: :  3*2</t>
  </si>
  <si>
    <t>A4: :  3*2</t>
  </si>
  <si>
    <t>C1: :  2</t>
  </si>
  <si>
    <t>E1+E2+E3: :  1*6</t>
  </si>
  <si>
    <t>G1: : 1*2</t>
  </si>
  <si>
    <t>H1: :  3</t>
  </si>
  <si>
    <t>I1+I2: :  3*3</t>
  </si>
  <si>
    <t>968061125R00</t>
  </si>
  <si>
    <t>Vyvěšení dřevěných dveřních křídel pl. do 2 m2</t>
  </si>
  <si>
    <t>K1: :  1</t>
  </si>
  <si>
    <t>J1: :  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</si>
  <si>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</si>
  <si>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</si>
  <si>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</si>
  <si>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</si>
  <si>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</si>
  <si>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</si>
  <si>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962081141R00</t>
  </si>
  <si>
    <t>Bourání příček ze skleněných tvárnic tl. do 15 cm</t>
  </si>
  <si>
    <t xml:space="preserve">okna D1  ze sklobetonových tvárnic: : </t>
  </si>
  <si>
    <t>1,2*1,4*2</t>
  </si>
  <si>
    <t>978059511R00</t>
  </si>
  <si>
    <t>Odsekání vnitřních obkladů stěn do 1 m2</t>
  </si>
  <si>
    <t>A3 - 2 kusy: :  (1,2+1,3*2)*0,25*2</t>
  </si>
  <si>
    <t>B1+B3 - 7 kusů: :  (1,25+1,3*2)*0,25*7</t>
  </si>
  <si>
    <t>B2 - 1 kus: :  (1,25+1,3*2)*0,25</t>
  </si>
  <si>
    <t>B5 - 2 kusy: :  (1,25+1,3*2)*0,25*2</t>
  </si>
  <si>
    <t>E1+E2 - 4 kusy: :  (0,6+0,3*2)*0,27*2+(0,6+0,3*2)*0,12*2</t>
  </si>
  <si>
    <t>F1 - 1 kus: :  (0,6+0,4*2)*0,12*2</t>
  </si>
  <si>
    <t>H1 - 1 kus: :  2,1*0,3</t>
  </si>
  <si>
    <t>I2 - 1 kus: :  1,2*3*0,25</t>
  </si>
  <si>
    <t>968095002R00</t>
  </si>
  <si>
    <t>Bourání parapetů dřevěných š. do 50 cm</t>
  </si>
  <si>
    <t>965043321R00</t>
  </si>
  <si>
    <t>Bourání podkladů bet., potěr, tl, 10 cm, pl. 1 m2</t>
  </si>
  <si>
    <t xml:space="preserve">kolem vyměněných dveří: : </t>
  </si>
  <si>
    <t>978013191R00</t>
  </si>
  <si>
    <t>Otlučení omítek vnitřních stěn</t>
  </si>
  <si>
    <t>ostění: :  47,0425</t>
  </si>
  <si>
    <t>vysprávka kolem oken: :  271,9*0,3</t>
  </si>
  <si>
    <t>967031132R00</t>
  </si>
  <si>
    <t>Přisekání rovných ostění cihelných na MVC</t>
  </si>
  <si>
    <t>979011111R00</t>
  </si>
  <si>
    <t>Svislá doprava suti a vybour. hmot za 2.NP a 1.PP</t>
  </si>
  <si>
    <t>t</t>
  </si>
  <si>
    <t>979087212R00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</si>
  <si>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</si>
  <si>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</si>
  <si>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</si>
  <si>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</si>
  <si>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</si>
  <si>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14*35</t>
  </si>
  <si>
    <t>979093111R00</t>
  </si>
  <si>
    <t>Uložení suti na skládku bez zhutnění</t>
  </si>
  <si>
    <t>979999999R00</t>
  </si>
  <si>
    <t>Poplatek za skládku - směsná suť</t>
  </si>
  <si>
    <t>999281111R00</t>
  </si>
  <si>
    <t>Přesun hmot pro opravy a údržbu do výšky 25 m</t>
  </si>
  <si>
    <t>76495</t>
  </si>
  <si>
    <t>Úprava klempířských prvků, napojení</t>
  </si>
  <si>
    <t>soubor</t>
  </si>
  <si>
    <t>okna z uliční části: : 1</t>
  </si>
  <si>
    <t xml:space="preserve">  předpoklad 1 okno = 500 Kč: : </t>
  </si>
  <si>
    <t xml:space="preserve">  25*500</t>
  </si>
  <si>
    <t>764410880R00</t>
  </si>
  <si>
    <t>Demontáž oplechování parapetů,rš od 400 do 600 mm</t>
  </si>
  <si>
    <t>1,2*5+0,6*7+0,4+2,1+1,2*3</t>
  </si>
  <si>
    <t>764510460R00</t>
  </si>
  <si>
    <t>Oplechování parapetů včetně rohů Ti Zn, rš 400 mm</t>
  </si>
  <si>
    <t>998764201R00</t>
  </si>
  <si>
    <t>Přesun hmot pro klempířské konstr., výšky do 6 m</t>
  </si>
  <si>
    <t>766411811R00</t>
  </si>
  <si>
    <t xml:space="preserve">Demontáž dřevěného obložení stěn </t>
  </si>
  <si>
    <t>rozebrání dle dílců: :  6</t>
  </si>
  <si>
    <t>766411822R00</t>
  </si>
  <si>
    <t>Demontáž podkladových roštů obložení stěn</t>
  </si>
  <si>
    <t>766416</t>
  </si>
  <si>
    <t xml:space="preserve">Úprava dřevěného obložení </t>
  </si>
  <si>
    <t>766417111R00</t>
  </si>
  <si>
    <t>Podkladový rošt pod obložení stěn</t>
  </si>
  <si>
    <t>8</t>
  </si>
  <si>
    <t>60512111R</t>
  </si>
  <si>
    <t>Řezivo jehličnaté - hranoly - jak. I 50/30 mm, impregnované</t>
  </si>
  <si>
    <t>podkladový rošt: :  8*0,05*0,03*1,12</t>
  </si>
  <si>
    <t>766416141R00</t>
  </si>
  <si>
    <t>Obložení stěn nad 5 m2, aglomer. desky do 0,6 m2</t>
  </si>
  <si>
    <t>6</t>
  </si>
  <si>
    <t xml:space="preserve">použito původní obložení: : </t>
  </si>
  <si>
    <t>998766201R00</t>
  </si>
  <si>
    <t>Přesun hmot pro truhlářské konstr., výšky do 6 m</t>
  </si>
  <si>
    <t>767122812R00</t>
  </si>
  <si>
    <t>Demontáž mříží pevných</t>
  </si>
  <si>
    <t>A4: :  1,2*2,15*2</t>
  </si>
  <si>
    <t>H1: :  2,1*1,5</t>
  </si>
  <si>
    <t>767669</t>
  </si>
  <si>
    <t>Úprava kotvení mříží</t>
  </si>
  <si>
    <t>767662110R00</t>
  </si>
  <si>
    <t>Montáž mříží pevných</t>
  </si>
  <si>
    <t>953981304R00</t>
  </si>
  <si>
    <t>Chemické kotvy, cihly, hl. 125 mm, M16, malta POLY</t>
  </si>
  <si>
    <t>kotvení okenních mříží do zdiva: :  12</t>
  </si>
  <si>
    <t>971033122R00</t>
  </si>
  <si>
    <t>Vrtání otvorů, zeď cihelná, do 3 cm, hl. do 30 cm</t>
  </si>
  <si>
    <t>pro chemické kotvy: :  12</t>
  </si>
  <si>
    <t>31179110R</t>
  </si>
  <si>
    <t>Tyč závitová M18, DIN 975</t>
  </si>
  <si>
    <t xml:space="preserve">pro kotvení okenních mříží do zdiva: : </t>
  </si>
  <si>
    <t>0,3*12</t>
  </si>
  <si>
    <t>998767201R00</t>
  </si>
  <si>
    <t>Přesun hmot pro zámečnické konstr., výšky do 6 m</t>
  </si>
  <si>
    <t>769091111</t>
  </si>
  <si>
    <t>Montáž plastových otvorových prvků, na montážní pěnu</t>
  </si>
  <si>
    <t>B2 - 1 kus: :  1,25*2+2,65*2</t>
  </si>
  <si>
    <t>B4 - 1 kus: :  1,25*2+2,65*2</t>
  </si>
  <si>
    <t>F1 - 1 kus: :  0,6*2+0,9*2</t>
  </si>
  <si>
    <t>7690972</t>
  </si>
  <si>
    <t>Polep okenních ploch fólií neprůhlednou</t>
  </si>
  <si>
    <t>B5 - 2 kusy: :  (1,25*2,65)*2</t>
  </si>
  <si>
    <t>61143001</t>
  </si>
  <si>
    <t xml:space="preserve">A1 - Okno plastové trojdílné 1200x2150 mm, bílá/bílá, trojsklo, O,S, </t>
  </si>
  <si>
    <t>61143002</t>
  </si>
  <si>
    <t xml:space="preserve">A2 - Okno plastové trojdílné 1200x2150 mm, bílá/bílá, trojsklo, O,S, </t>
  </si>
  <si>
    <t>61143003</t>
  </si>
  <si>
    <t xml:space="preserve">A3 - Okno plastové trojdílné 1200x2150 mm, bílá/bílá, trojsklo, O,S, </t>
  </si>
  <si>
    <t>61143004</t>
  </si>
  <si>
    <t xml:space="preserve">A4 - Okno plastové trojdílné 1200x2150 mm, bílá/bílá, trojsklo, O,S, </t>
  </si>
  <si>
    <t>61143005</t>
  </si>
  <si>
    <t>B1 - Okno plastové trojdílné 1250x2650 mm, bílá/bílá, trojsklo, O,S, obloukové</t>
  </si>
  <si>
    <t>61143006</t>
  </si>
  <si>
    <t>B2 - Okno plastové trojdílné 1250x2650 mm, bílá/bílá, trojsklo+plná výplň VZT, O,S, obloukové</t>
  </si>
  <si>
    <t>61143007</t>
  </si>
  <si>
    <t>B3 - Okno plastové trojdílné 1250x2650 mm, bílá/bílá, trojsklo, O,S, obloukové</t>
  </si>
  <si>
    <t>61143008</t>
  </si>
  <si>
    <t>B4 - Okno plastové trojdílné 1250x2650 mm, bílá/bílá, trojsklo, O,S, obloukové</t>
  </si>
  <si>
    <t>61143009</t>
  </si>
  <si>
    <t>B5 - Okno plastové trojdílné 1250x2650 mm, bílá/bílá, trojsklo, O,S, obloukové</t>
  </si>
  <si>
    <t>61143010</t>
  </si>
  <si>
    <t>C1 - Okno plastové dvoudílné 1200x1350 mm, bílá/bílá, trojsklo, O,S,</t>
  </si>
  <si>
    <t>61143011</t>
  </si>
  <si>
    <t>D1 - Okno plastové fixní 1200x1400 mm, bílá/bílá, trojsklo+ connex + kůra čirá</t>
  </si>
  <si>
    <t>61143012</t>
  </si>
  <si>
    <t>E1 - Okno plastové jednodílné 600x1200 mm, bílá/bílá, trojsklo, O,S,</t>
  </si>
  <si>
    <t>61143013</t>
  </si>
  <si>
    <t>E2 - Okno plastové jednodílné 600x1200 mm, bílá/bílá, trojsklo, O,S,</t>
  </si>
  <si>
    <t>61143014</t>
  </si>
  <si>
    <t>E3 - Okno plastové jednodílné 600x1200 mm, bílá/bílá, trojsklo, O,S,</t>
  </si>
  <si>
    <t>61143015</t>
  </si>
  <si>
    <t>F1 - Okno plastové jednodílné 600x900 mm, bílá/bílá, trojsklo, O,S,</t>
  </si>
  <si>
    <t>61143016</t>
  </si>
  <si>
    <t>G1 - Okno plastové jednodílné 400x750 mm, bílá/bílá, trojsklo, O,S,</t>
  </si>
  <si>
    <t>61143017</t>
  </si>
  <si>
    <t>H1 - Okno plastové trojdílné 2100x1500 mm, bílá/bílá, trojsklo, O,S, + 1x sloupek</t>
  </si>
  <si>
    <t>61143018</t>
  </si>
  <si>
    <t>I1 - Okno plastové trojdílné 1200x2350 mm, bílá/bílá, trojsklo, O,S,</t>
  </si>
  <si>
    <t>61143019</t>
  </si>
  <si>
    <t>I2 - Okno plastové trojdílné 1200x2350 mm, bílá/bílá, trojsklo, O,S,</t>
  </si>
  <si>
    <t>L1 - Okno plastové jednodílné 1200x500 mm, bílá/bílá, dvojsklo/drátosklo, S,</t>
  </si>
  <si>
    <t>61143020</t>
  </si>
  <si>
    <t>M1 - Okno plastové jednodílné 900x550 mm, bílá/bílá, dvojsklo/drátosklo, S,</t>
  </si>
  <si>
    <t>770112111</t>
  </si>
  <si>
    <t>Montáž hliníkových otvorových prvků, na montážní pěnu</t>
  </si>
  <si>
    <t>dveře K1: :  (3,2*2+1,35)</t>
  </si>
  <si>
    <t>dveře J1: :  (2,15*2+1,65)</t>
  </si>
  <si>
    <t>5538911</t>
  </si>
  <si>
    <t>K1 - Dveře jednokřídlové hliníkové prosklené , dvojsklo connex, panik.kování, samozavírač</t>
  </si>
  <si>
    <t>5538912</t>
  </si>
  <si>
    <t>J1 - Dveře dvoukřídlové hliníkové prosklené , dvojsklo connex, panik.kování, samozavírač+BEFO</t>
  </si>
  <si>
    <t>781310121R00</t>
  </si>
  <si>
    <t>Obkládání ostění do tmele šířky do 300 mm</t>
  </si>
  <si>
    <t>A3 - 2 kusy: :  (1,3*2)*2</t>
  </si>
  <si>
    <t>B1+B3 - 7 kusů: :  (1,3*2)*7</t>
  </si>
  <si>
    <t>B2 - 1 kus: :  (1,3*2)</t>
  </si>
  <si>
    <t>B5 - 2 kusy: :  (1,3*2)*2</t>
  </si>
  <si>
    <t>E1+E2 - 4 kusy: :  (0,3*2)*4</t>
  </si>
  <si>
    <t>F1 - 1 kus: :  0,4*2</t>
  </si>
  <si>
    <t>I2 - 1 kus: :  1,2*2</t>
  </si>
  <si>
    <t>781320121R00</t>
  </si>
  <si>
    <t>Obkládání parapetů do tmele šířky do 300 mm</t>
  </si>
  <si>
    <t>A3 - 2 kusy: :  (1,2)*2</t>
  </si>
  <si>
    <t>B1+B3 - 7 kusů: :  (1,25)*7</t>
  </si>
  <si>
    <t>B2 - 1 kus: :  (1,25)</t>
  </si>
  <si>
    <t>B5 - 2 kusy: :  (1,25)*2</t>
  </si>
  <si>
    <t>E1+E2 - 4 kusy: :  (0,6)*4</t>
  </si>
  <si>
    <t>F1 - 1 kus: :  0,6</t>
  </si>
  <si>
    <t>H1 - 1 kus: :  2,1</t>
  </si>
  <si>
    <t>I2 - 1 kus: :  1,2</t>
  </si>
  <si>
    <t>781230121R00</t>
  </si>
  <si>
    <t>Obkládání stěn vnitř.keram. do tmele do 300x300 mm</t>
  </si>
  <si>
    <t>781479711R00</t>
  </si>
  <si>
    <t>Příplatek k obkladu stěn keram.,za plochu do 10 m2</t>
  </si>
  <si>
    <t>781497132RS1</t>
  </si>
  <si>
    <t>Lišta nerezová rohová k obkladům, pro tloušťku obkladu do 8 mm</t>
  </si>
  <si>
    <t>ostění: :  36,8</t>
  </si>
  <si>
    <t>parapety: :  21,2</t>
  </si>
  <si>
    <t>781419706R00</t>
  </si>
  <si>
    <t>Příplatek za spárování - plošně</t>
  </si>
  <si>
    <t>ostění: :  36,8*0,3</t>
  </si>
  <si>
    <t>parapety: :  21,2*0,3</t>
  </si>
  <si>
    <t>vysprávky: :  13</t>
  </si>
  <si>
    <t>59781346R</t>
  </si>
  <si>
    <t>Obkládačka Color One  14,8x14,8 bílá lesk</t>
  </si>
  <si>
    <t>plocha obkladů: :  30,4</t>
  </si>
  <si>
    <t>ztrátné, prořez 5%: :  30,4*0,05</t>
  </si>
  <si>
    <t>zaokrouhleno: :  0,08</t>
  </si>
  <si>
    <t>998781201R00</t>
  </si>
  <si>
    <t>Přesun hmot pro obklady keramické, výšky do 6 m</t>
  </si>
  <si>
    <t>783201821R00</t>
  </si>
  <si>
    <t>Odstranění nátěrů z kovových konstrukcí opálením</t>
  </si>
  <si>
    <t>okenní mříže A4 + H1, 2x plocha: :  8,31*2</t>
  </si>
  <si>
    <t>783903811R00</t>
  </si>
  <si>
    <t>Odmaštění chemickými rozpouštědly</t>
  </si>
  <si>
    <t>783904811R00</t>
  </si>
  <si>
    <t>Odrezivění kovových konstrukcí</t>
  </si>
  <si>
    <t>783226100R00</t>
  </si>
  <si>
    <t>Nátěr syntetický kovových konstrukcí základní</t>
  </si>
  <si>
    <t>783225100R00</t>
  </si>
  <si>
    <t>Nátěr syntetický kovových konstrukcí 2x + 1x email</t>
  </si>
  <si>
    <t>784452941R00</t>
  </si>
  <si>
    <t>Oprava,směs tekut.2x, 1bar+strop, oškr. míst. 3,8m</t>
  </si>
  <si>
    <t xml:space="preserve">obvod oken = 252,2 m: : </t>
  </si>
  <si>
    <t xml:space="preserve">oprava maleb cca 1 m po obvodu + ostění tl. 300 mm: : </t>
  </si>
  <si>
    <t>252,2*1,3</t>
  </si>
  <si>
    <t>786612200R00</t>
  </si>
  <si>
    <t>Rolety textilní interiérové, manuálně ovládané, vč. brzdy, bez krytu navíjení, dodávka vč. montáže</t>
  </si>
  <si>
    <t>A1, A2, A3: :  1,4*2,3*11</t>
  </si>
  <si>
    <t>B1, B3,B4,B5: :  1,5*2,8*(7+1+2)</t>
  </si>
  <si>
    <t>B2: :  1,5*2</t>
  </si>
  <si>
    <t>786621122R00</t>
  </si>
  <si>
    <t>Žaluzie lamelové interiérové předokenní, manuál.ovládané řetízkem, dodávka+montáž</t>
  </si>
  <si>
    <t>C1: : 1,4*1,3</t>
  </si>
  <si>
    <t>I1+I2: :  2,4*1,3*3</t>
  </si>
  <si>
    <t>786651158</t>
  </si>
  <si>
    <t>Sítě proti hmyzu předokenní exteriérové, bílé, dodávka + montáž</t>
  </si>
  <si>
    <t>A1+A2: :  1,2*1,5*9</t>
  </si>
  <si>
    <t>A3: :  1,2*1,5*2</t>
  </si>
  <si>
    <t>B1+B3: :  1,25*1,95*7</t>
  </si>
  <si>
    <t>B2: :  1,25*1,95</t>
  </si>
  <si>
    <t>B4: :  1,25*1,95</t>
  </si>
  <si>
    <t>B5: :  1,25*1,95*2</t>
  </si>
  <si>
    <t>C1: :  1,2*1,35</t>
  </si>
  <si>
    <t>I1+I2: :  1,2*2,35*3</t>
  </si>
  <si>
    <t>2102907</t>
  </si>
  <si>
    <t>Zapojení elektrického vrátného nových dveří</t>
  </si>
  <si>
    <t>240115</t>
  </si>
  <si>
    <t xml:space="preserve">Demontáž a zpětná montáž napojení prostupu VZT </t>
  </si>
  <si>
    <t>přes okno B2: :  1</t>
  </si>
  <si>
    <t>VRN1</t>
  </si>
  <si>
    <t>Kompletační činnost zhotovitele</t>
  </si>
  <si>
    <t>POL99_0</t>
  </si>
  <si>
    <t>END</t>
  </si>
  <si>
    <t>Výměna oken - Školní jídelna Krnov, Albrechtická 2</t>
  </si>
  <si>
    <t xml:space="preserve">obložení stěny kolem dveří J1: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</si>
</sst>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6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6" xfId="0" applyBorder="1" applyAlignment="1">
      <alignment horizontal="left"/>
    </xf>
    <xf numFmtId="0" fontId="0" fillId="0" borderId="19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5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/>
    <xf numFmtId="0" fontId="7" fillId="3" borderId="0" xfId="0" applyFont="1" applyFill="1" applyBorder="1" applyAlignment="1"/>
    <xf numFmtId="0" fontId="7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/>
    <xf numFmtId="0" fontId="7" fillId="3" borderId="6" xfId="0" applyFont="1" applyFill="1" applyBorder="1" applyAlignment="1"/>
    <xf numFmtId="0" fontId="7" fillId="3" borderId="8" xfId="0" applyFont="1" applyFill="1" applyBorder="1" applyAlignment="1"/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5" xfId="0" applyNumberFormat="1" applyBorder="1"/>
    <xf numFmtId="3" fontId="0" fillId="4" borderId="29" xfId="0" applyNumberFormat="1" applyFill="1" applyBorder="1" applyAlignment="1"/>
    <xf numFmtId="3" fontId="6" fillId="3" borderId="26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 wrapText="1"/>
    </xf>
    <xf numFmtId="3" fontId="6" fillId="3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2" fillId="0" borderId="0" xfId="0" applyFont="1" applyAlignment="1">
      <alignment horizontal="center" shrinkToFit="1"/>
    </xf>
    <xf numFmtId="3" fontId="9" fillId="3" borderId="27" xfId="0" applyNumberFormat="1" applyFont="1" applyFill="1" applyBorder="1" applyAlignment="1">
      <alignment horizontal="center" vertical="center" wrapText="1" shrinkToFit="1"/>
    </xf>
    <xf numFmtId="3" fontId="6" fillId="3" borderId="27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4" borderId="29" xfId="0" applyNumberFormat="1" applyFill="1" applyBorder="1" applyAlignment="1">
      <alignment wrapText="1" shrinkToFit="1"/>
    </xf>
    <xf numFmtId="3" fontId="0" fillId="4" borderId="29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wrapText="1"/>
    </xf>
    <xf numFmtId="0" fontId="5" fillId="0" borderId="0" xfId="0" applyFont="1"/>
    <xf numFmtId="0" fontId="15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6" fillId="0" borderId="25" xfId="0" applyFont="1" applyBorder="1"/>
    <xf numFmtId="49" fontId="6" fillId="0" borderId="25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6" fillId="4" borderId="10" xfId="0" applyFont="1" applyFill="1" applyBorder="1"/>
    <xf numFmtId="0" fontId="6" fillId="4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9" fontId="6" fillId="0" borderId="35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vertical="center"/>
    </xf>
    <xf numFmtId="4" fontId="6" fillId="4" borderId="37" xfId="0" applyNumberFormat="1" applyFont="1" applyFill="1" applyBorder="1" applyAlignment="1">
      <alignment horizontal="center"/>
    </xf>
    <xf numFmtId="4" fontId="6" fillId="4" borderId="37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 applyAlignment="1">
      <alignment horizontal="center"/>
    </xf>
    <xf numFmtId="0" fontId="0" fillId="3" borderId="41" xfId="0" applyFill="1" applyBorder="1"/>
    <xf numFmtId="0" fontId="0" fillId="3" borderId="40" xfId="0" applyFill="1" applyBorder="1"/>
    <xf numFmtId="0" fontId="0" fillId="3" borderId="35" xfId="0" applyFill="1" applyBorder="1"/>
    <xf numFmtId="0" fontId="16" fillId="0" borderId="0" xfId="0" applyFont="1"/>
    <xf numFmtId="0" fontId="16" fillId="0" borderId="25" xfId="0" applyFont="1" applyBorder="1" applyAlignment="1">
      <alignment vertical="top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8" xfId="0" applyFill="1" applyBorder="1" applyAlignment="1">
      <alignment wrapText="1"/>
    </xf>
    <xf numFmtId="0" fontId="16" fillId="0" borderId="25" xfId="0" applyNumberFormat="1" applyFont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18" fillId="0" borderId="33" xfId="0" applyNumberFormat="1" applyFont="1" applyBorder="1" applyAlignment="1">
      <alignment horizontal="center" vertical="top" wrapText="1" shrinkToFit="1"/>
    </xf>
    <xf numFmtId="164" fontId="16" fillId="0" borderId="32" xfId="0" applyNumberFormat="1" applyFont="1" applyBorder="1" applyAlignment="1">
      <alignment vertical="top" shrinkToFit="1"/>
    </xf>
    <xf numFmtId="164" fontId="17" fillId="0" borderId="32" xfId="0" applyNumberFormat="1" applyFont="1" applyBorder="1" applyAlignment="1">
      <alignment vertical="top" wrapText="1" shrinkToFit="1"/>
    </xf>
    <xf numFmtId="164" fontId="18" fillId="0" borderId="32" xfId="0" applyNumberFormat="1" applyFont="1" applyBorder="1" applyAlignment="1">
      <alignment vertical="top" wrapText="1" shrinkToFit="1"/>
    </xf>
    <xf numFmtId="4" fontId="0" fillId="3" borderId="47" xfId="0" applyNumberFormat="1" applyFill="1" applyBorder="1" applyAlignment="1">
      <alignment vertical="top"/>
    </xf>
    <xf numFmtId="4" fontId="16" fillId="0" borderId="32" xfId="0" applyNumberFormat="1" applyFont="1" applyBorder="1" applyAlignment="1">
      <alignment vertical="top" shrinkToFit="1"/>
    </xf>
    <xf numFmtId="4" fontId="16" fillId="0" borderId="25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4" xfId="0" applyFill="1" applyBorder="1" applyAlignment="1">
      <alignment horizontal="center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4" fontId="0" fillId="3" borderId="5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6" xfId="0" applyFont="1" applyBorder="1" applyAlignment="1">
      <alignment horizontal="center"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2" xfId="0" applyNumberFormat="1" applyFont="1" applyBorder="1" applyAlignment="1">
      <alignment horizontal="left" vertical="top" wrapText="1"/>
    </xf>
    <xf numFmtId="0" fontId="17" fillId="0" borderId="32" xfId="0" quotePrefix="1" applyNumberFormat="1" applyFont="1" applyBorder="1" applyAlignment="1">
      <alignment horizontal="left" vertical="top" wrapText="1"/>
    </xf>
    <xf numFmtId="0" fontId="18" fillId="0" borderId="32" xfId="0" applyNumberFormat="1" applyFont="1" applyBorder="1" applyAlignment="1">
      <alignment horizontal="left" vertical="top" wrapText="1"/>
    </xf>
    <xf numFmtId="0" fontId="18" fillId="0" borderId="32" xfId="0" quotePrefix="1" applyNumberFormat="1" applyFont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18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0" fillId="5" borderId="51" xfId="0" applyFill="1" applyBorder="1" applyAlignment="1">
      <alignment vertical="top"/>
    </xf>
    <xf numFmtId="49" fontId="0" fillId="5" borderId="51" xfId="0" applyNumberFormat="1" applyFill="1" applyBorder="1" applyAlignment="1">
      <alignment vertical="top"/>
    </xf>
    <xf numFmtId="49" fontId="0" fillId="5" borderId="47" xfId="0" applyNumberFormat="1" applyFill="1" applyBorder="1" applyAlignment="1">
      <alignment vertical="top"/>
    </xf>
    <xf numFmtId="0" fontId="0" fillId="5" borderId="52" xfId="0" applyFill="1" applyBorder="1" applyAlignment="1">
      <alignment horizontal="center" vertical="top"/>
    </xf>
    <xf numFmtId="164" fontId="0" fillId="5" borderId="47" xfId="0" applyNumberFormat="1" applyFill="1" applyBorder="1" applyAlignment="1">
      <alignment vertical="top"/>
    </xf>
    <xf numFmtId="4" fontId="0" fillId="5" borderId="47" xfId="0" applyNumberFormat="1" applyFill="1" applyBorder="1" applyAlignment="1">
      <alignment vertical="top"/>
    </xf>
    <xf numFmtId="0" fontId="0" fillId="5" borderId="15" xfId="0" applyFill="1" applyBorder="1" applyAlignment="1">
      <alignment vertical="top"/>
    </xf>
    <xf numFmtId="0" fontId="0" fillId="5" borderId="15" xfId="0" applyNumberFormat="1" applyFill="1" applyBorder="1" applyAlignment="1">
      <alignment vertical="top"/>
    </xf>
    <xf numFmtId="0" fontId="0" fillId="5" borderId="20" xfId="0" applyNumberFormat="1" applyFill="1" applyBorder="1" applyAlignment="1">
      <alignment horizontal="left" vertical="top" wrapText="1"/>
    </xf>
    <xf numFmtId="0" fontId="0" fillId="5" borderId="21" xfId="0" applyFill="1" applyBorder="1" applyAlignment="1">
      <alignment horizontal="center" vertical="top" shrinkToFit="1"/>
    </xf>
    <xf numFmtId="164" fontId="0" fillId="5" borderId="20" xfId="0" applyNumberFormat="1" applyFill="1" applyBorder="1" applyAlignment="1">
      <alignment vertical="top" shrinkToFit="1"/>
    </xf>
    <xf numFmtId="4" fontId="0" fillId="5" borderId="20" xfId="0" applyNumberFormat="1" applyFill="1" applyBorder="1" applyAlignment="1">
      <alignment vertical="top" shrinkToFit="1"/>
    </xf>
    <xf numFmtId="4" fontId="16" fillId="0" borderId="20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6" fillId="4" borderId="37" xfId="0" applyNumberFormat="1" applyFont="1" applyFill="1" applyBorder="1" applyAlignment="1"/>
    <xf numFmtId="4" fontId="6" fillId="0" borderId="32" xfId="0" applyNumberFormat="1" applyFont="1" applyBorder="1" applyAlignment="1">
      <alignment vertical="center"/>
    </xf>
    <xf numFmtId="49" fontId="6" fillId="0" borderId="25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" fontId="6" fillId="0" borderId="37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0" fontId="15" fillId="3" borderId="34" xfId="0" applyFont="1" applyFill="1" applyBorder="1" applyAlignment="1">
      <alignment horizontal="center" vertical="center" wrapText="1"/>
    </xf>
    <xf numFmtId="4" fontId="6" fillId="0" borderId="34" xfId="0" applyNumberFormat="1" applyFont="1" applyBorder="1" applyAlignment="1">
      <alignment vertical="center"/>
    </xf>
    <xf numFmtId="49" fontId="6" fillId="0" borderId="35" xfId="0" applyNumberFormat="1" applyFont="1" applyBorder="1" applyAlignment="1">
      <alignment vertical="center" wrapText="1"/>
    </xf>
    <xf numFmtId="49" fontId="6" fillId="0" borderId="18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0" xfId="0" applyNumberFormat="1" applyFill="1" applyBorder="1"/>
    <xf numFmtId="3" fontId="0" fillId="4" borderId="12" xfId="0" applyNumberFormat="1" applyFill="1" applyBorder="1"/>
    <xf numFmtId="3" fontId="0" fillId="4" borderId="31" xfId="0" applyNumberFormat="1" applyFill="1" applyBorder="1"/>
    <xf numFmtId="4" fontId="12" fillId="0" borderId="15" xfId="0" applyNumberFormat="1" applyFont="1" applyBorder="1" applyAlignment="1">
      <alignment horizontal="right" vertical="center" indent="1"/>
    </xf>
    <xf numFmtId="4" fontId="12" fillId="0" borderId="21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0" fillId="0" borderId="15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horizontal="right" vertical="center" indent="1"/>
    </xf>
    <xf numFmtId="4" fontId="10" fillId="0" borderId="16" xfId="0" applyNumberFormat="1" applyFont="1" applyBorder="1" applyAlignment="1">
      <alignment horizontal="righ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1" fillId="3" borderId="7" xfId="0" applyNumberFormat="1" applyFont="1" applyFill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7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36</v>
      </c>
    </row>
    <row r="2" spans="1:7" ht="57.75" customHeight="1" x14ac:dyDescent="0.2">
      <c r="A2" s="199" t="s">
        <v>37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8"/>
  <sheetViews>
    <sheetView showGridLines="0" tabSelected="1" topLeftCell="B1" zoomScaleNormal="100" zoomScaleSheetLayoutView="75" workbookViewId="0">
      <selection activeCell="L27" sqref="L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6" t="s">
        <v>34</v>
      </c>
      <c r="B1" s="227" t="s">
        <v>40</v>
      </c>
      <c r="C1" s="228"/>
      <c r="D1" s="228"/>
      <c r="E1" s="228"/>
      <c r="F1" s="228"/>
      <c r="G1" s="228"/>
      <c r="H1" s="228"/>
      <c r="I1" s="228"/>
      <c r="J1" s="229"/>
    </row>
    <row r="2" spans="1:15" ht="23.25" customHeight="1" x14ac:dyDescent="0.2">
      <c r="A2" s="4"/>
      <c r="B2" s="74" t="s">
        <v>38</v>
      </c>
      <c r="C2" s="75"/>
      <c r="D2" s="76"/>
      <c r="E2" s="76" t="s">
        <v>510</v>
      </c>
      <c r="F2" s="77"/>
      <c r="G2" s="78"/>
      <c r="H2" s="77"/>
      <c r="I2" s="78"/>
      <c r="J2" s="79"/>
      <c r="O2" s="2"/>
    </row>
    <row r="3" spans="1:15" ht="23.25" hidden="1" customHeight="1" x14ac:dyDescent="0.2">
      <c r="A3" s="4"/>
      <c r="B3" s="80" t="s">
        <v>41</v>
      </c>
      <c r="C3" s="75"/>
      <c r="D3" s="81"/>
      <c r="E3" s="81"/>
      <c r="F3" s="82"/>
      <c r="G3" s="82"/>
      <c r="H3" s="75"/>
      <c r="I3" s="83"/>
      <c r="J3" s="84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4" t="s">
        <v>20</v>
      </c>
      <c r="C5" s="5"/>
      <c r="D5" s="91" t="s">
        <v>44</v>
      </c>
      <c r="E5" s="23"/>
      <c r="F5" s="23"/>
      <c r="G5" s="23"/>
      <c r="H5" s="25" t="s">
        <v>31</v>
      </c>
      <c r="I5" s="91" t="s">
        <v>48</v>
      </c>
      <c r="J5" s="11"/>
    </row>
    <row r="6" spans="1:15" ht="15.75" customHeight="1" x14ac:dyDescent="0.2">
      <c r="A6" s="4"/>
      <c r="B6" s="38"/>
      <c r="C6" s="23"/>
      <c r="D6" s="91" t="s">
        <v>45</v>
      </c>
      <c r="E6" s="23"/>
      <c r="F6" s="23"/>
      <c r="G6" s="23"/>
      <c r="H6" s="25" t="s">
        <v>32</v>
      </c>
      <c r="I6" s="91"/>
      <c r="J6" s="11"/>
    </row>
    <row r="7" spans="1:15" ht="15.75" customHeight="1" x14ac:dyDescent="0.2">
      <c r="A7" s="4"/>
      <c r="B7" s="39"/>
      <c r="C7" s="92" t="s">
        <v>47</v>
      </c>
      <c r="D7" s="73" t="s">
        <v>46</v>
      </c>
      <c r="E7" s="31"/>
      <c r="F7" s="31"/>
      <c r="G7" s="31"/>
      <c r="H7" s="33"/>
      <c r="I7" s="31"/>
      <c r="J7" s="47"/>
    </row>
    <row r="8" spans="1:15" ht="24" hidden="1" customHeight="1" x14ac:dyDescent="0.2">
      <c r="A8" s="4"/>
      <c r="B8" s="44" t="s">
        <v>18</v>
      </c>
      <c r="C8" s="5"/>
      <c r="D8" s="32"/>
      <c r="E8" s="5"/>
      <c r="F8" s="5"/>
      <c r="G8" s="42"/>
      <c r="H8" s="25" t="s">
        <v>31</v>
      </c>
      <c r="I8" s="30"/>
      <c r="J8" s="11"/>
    </row>
    <row r="9" spans="1:15" ht="15.75" hidden="1" customHeight="1" x14ac:dyDescent="0.2">
      <c r="A9" s="4"/>
      <c r="B9" s="4"/>
      <c r="C9" s="5"/>
      <c r="D9" s="32"/>
      <c r="E9" s="5"/>
      <c r="F9" s="5"/>
      <c r="G9" s="42"/>
      <c r="H9" s="25" t="s">
        <v>32</v>
      </c>
      <c r="I9" s="30"/>
      <c r="J9" s="11"/>
    </row>
    <row r="10" spans="1:15" ht="15.75" hidden="1" customHeight="1" x14ac:dyDescent="0.2">
      <c r="A10" s="4"/>
      <c r="B10" s="48"/>
      <c r="C10" s="24"/>
      <c r="D10" s="43"/>
      <c r="E10" s="51"/>
      <c r="F10" s="51"/>
      <c r="G10" s="49"/>
      <c r="H10" s="49"/>
      <c r="I10" s="50"/>
      <c r="J10" s="47"/>
    </row>
    <row r="11" spans="1:15" ht="24" customHeight="1" x14ac:dyDescent="0.2">
      <c r="A11" s="4"/>
      <c r="B11" s="44" t="s">
        <v>17</v>
      </c>
      <c r="C11" s="5"/>
      <c r="D11" s="235"/>
      <c r="E11" s="235"/>
      <c r="F11" s="235"/>
      <c r="G11" s="235"/>
      <c r="H11" s="25" t="s">
        <v>31</v>
      </c>
      <c r="I11" s="91"/>
      <c r="J11" s="11"/>
    </row>
    <row r="12" spans="1:15" ht="15.75" customHeight="1" x14ac:dyDescent="0.2">
      <c r="A12" s="4"/>
      <c r="B12" s="38"/>
      <c r="C12" s="23"/>
      <c r="D12" s="238"/>
      <c r="E12" s="238"/>
      <c r="F12" s="238"/>
      <c r="G12" s="238"/>
      <c r="H12" s="25" t="s">
        <v>32</v>
      </c>
      <c r="I12" s="91"/>
      <c r="J12" s="11"/>
    </row>
    <row r="13" spans="1:15" ht="15.75" customHeight="1" x14ac:dyDescent="0.2">
      <c r="A13" s="4"/>
      <c r="B13" s="39"/>
      <c r="C13" s="92"/>
      <c r="D13" s="239"/>
      <c r="E13" s="239"/>
      <c r="F13" s="239"/>
      <c r="G13" s="239"/>
      <c r="H13" s="26"/>
      <c r="I13" s="31"/>
      <c r="J13" s="47"/>
    </row>
    <row r="14" spans="1:15" ht="24" customHeight="1" x14ac:dyDescent="0.2">
      <c r="A14" s="4"/>
      <c r="B14" s="61" t="s">
        <v>19</v>
      </c>
      <c r="C14" s="62"/>
      <c r="D14" s="63"/>
      <c r="E14" s="64"/>
      <c r="F14" s="64"/>
      <c r="G14" s="64"/>
      <c r="H14" s="184"/>
      <c r="I14" s="184"/>
      <c r="J14" s="184"/>
      <c r="K14" s="185"/>
    </row>
    <row r="15" spans="1:15" ht="32.25" customHeight="1" x14ac:dyDescent="0.2">
      <c r="A15" s="4"/>
      <c r="B15" s="48" t="s">
        <v>29</v>
      </c>
      <c r="C15" s="65"/>
      <c r="D15" s="49"/>
      <c r="E15" s="234"/>
      <c r="F15" s="234"/>
      <c r="G15" s="236"/>
      <c r="H15" s="236"/>
      <c r="I15" s="236" t="s">
        <v>26</v>
      </c>
      <c r="J15" s="237"/>
    </row>
    <row r="16" spans="1:15" ht="23.25" customHeight="1" x14ac:dyDescent="0.2">
      <c r="A16" s="136" t="s">
        <v>21</v>
      </c>
      <c r="B16" s="137" t="s">
        <v>21</v>
      </c>
      <c r="C16" s="54"/>
      <c r="D16" s="55"/>
      <c r="E16" s="217"/>
      <c r="F16" s="218"/>
      <c r="G16" s="217"/>
      <c r="H16" s="218"/>
      <c r="I16" s="217">
        <f>SUM(I55:J62)</f>
        <v>0</v>
      </c>
      <c r="J16" s="219"/>
    </row>
    <row r="17" spans="1:10" ht="23.25" customHeight="1" x14ac:dyDescent="0.2">
      <c r="A17" s="136" t="s">
        <v>22</v>
      </c>
      <c r="B17" s="137" t="s">
        <v>22</v>
      </c>
      <c r="C17" s="54"/>
      <c r="D17" s="55"/>
      <c r="E17" s="217"/>
      <c r="F17" s="218"/>
      <c r="G17" s="217"/>
      <c r="H17" s="218"/>
      <c r="I17" s="217">
        <f>SUM(I63:J71)</f>
        <v>0</v>
      </c>
      <c r="J17" s="219"/>
    </row>
    <row r="18" spans="1:10" ht="23.25" customHeight="1" x14ac:dyDescent="0.2">
      <c r="A18" s="136" t="s">
        <v>23</v>
      </c>
      <c r="B18" s="137" t="s">
        <v>23</v>
      </c>
      <c r="C18" s="54"/>
      <c r="D18" s="55"/>
      <c r="E18" s="217"/>
      <c r="F18" s="218"/>
      <c r="G18" s="217"/>
      <c r="H18" s="218"/>
      <c r="I18" s="217">
        <f>SUM(I72:J73)</f>
        <v>0</v>
      </c>
      <c r="J18" s="219"/>
    </row>
    <row r="19" spans="1:10" ht="23.25" customHeight="1" x14ac:dyDescent="0.2">
      <c r="A19" s="136" t="s">
        <v>97</v>
      </c>
      <c r="B19" s="137" t="s">
        <v>24</v>
      </c>
      <c r="C19" s="54"/>
      <c r="D19" s="55"/>
      <c r="E19" s="217"/>
      <c r="F19" s="218"/>
      <c r="G19" s="217"/>
      <c r="H19" s="218"/>
      <c r="I19" s="217">
        <f>I74</f>
        <v>0</v>
      </c>
      <c r="J19" s="219"/>
    </row>
    <row r="20" spans="1:10" ht="23.25" customHeight="1" x14ac:dyDescent="0.2">
      <c r="A20" s="136" t="s">
        <v>98</v>
      </c>
      <c r="B20" s="137" t="s">
        <v>25</v>
      </c>
      <c r="C20" s="54"/>
      <c r="D20" s="55"/>
      <c r="E20" s="217"/>
      <c r="F20" s="218"/>
      <c r="G20" s="217"/>
      <c r="H20" s="218"/>
      <c r="I20" s="217">
        <v>0</v>
      </c>
      <c r="J20" s="219"/>
    </row>
    <row r="21" spans="1:10" ht="23.25" customHeight="1" x14ac:dyDescent="0.2">
      <c r="A21" s="4"/>
      <c r="B21" s="67" t="s">
        <v>26</v>
      </c>
      <c r="C21" s="68"/>
      <c r="D21" s="69"/>
      <c r="E21" s="225"/>
      <c r="F21" s="233"/>
      <c r="G21" s="225"/>
      <c r="H21" s="233"/>
      <c r="I21" s="225">
        <f>SUM(I16:J20)</f>
        <v>0</v>
      </c>
      <c r="J21" s="226"/>
    </row>
    <row r="22" spans="1:10" ht="33" customHeight="1" x14ac:dyDescent="0.2">
      <c r="A22" s="4"/>
      <c r="B22" s="60" t="s">
        <v>30</v>
      </c>
      <c r="C22" s="54"/>
      <c r="D22" s="55"/>
      <c r="E22" s="59"/>
      <c r="F22" s="57"/>
      <c r="G22" s="46"/>
      <c r="H22" s="46"/>
      <c r="I22" s="46"/>
      <c r="J22" s="58"/>
    </row>
    <row r="23" spans="1:10" ht="23.25" customHeight="1" x14ac:dyDescent="0.2">
      <c r="A23" s="4"/>
      <c r="B23" s="53" t="s">
        <v>10</v>
      </c>
      <c r="C23" s="54"/>
      <c r="D23" s="55"/>
      <c r="E23" s="56">
        <v>15</v>
      </c>
      <c r="F23" s="57" t="s">
        <v>0</v>
      </c>
      <c r="G23" s="223">
        <v>0</v>
      </c>
      <c r="H23" s="224"/>
      <c r="I23" s="224"/>
      <c r="J23" s="58" t="str">
        <f t="shared" ref="J23:J26" si="0">Mena</f>
        <v>CZK</v>
      </c>
    </row>
    <row r="24" spans="1:10" ht="23.25" customHeight="1" x14ac:dyDescent="0.2">
      <c r="A24" s="4"/>
      <c r="B24" s="53" t="s">
        <v>11</v>
      </c>
      <c r="C24" s="54"/>
      <c r="D24" s="55"/>
      <c r="E24" s="56">
        <f>SazbaDPH1</f>
        <v>15</v>
      </c>
      <c r="F24" s="57" t="s">
        <v>0</v>
      </c>
      <c r="G24" s="221">
        <v>0</v>
      </c>
      <c r="H24" s="222"/>
      <c r="I24" s="222"/>
      <c r="J24" s="58" t="str">
        <f t="shared" si="0"/>
        <v>CZK</v>
      </c>
    </row>
    <row r="25" spans="1:10" ht="23.25" customHeight="1" x14ac:dyDescent="0.2">
      <c r="A25" s="4"/>
      <c r="B25" s="53" t="s">
        <v>12</v>
      </c>
      <c r="C25" s="54"/>
      <c r="D25" s="55"/>
      <c r="E25" s="56">
        <v>21</v>
      </c>
      <c r="F25" s="57" t="s">
        <v>0</v>
      </c>
      <c r="G25" s="223">
        <f>I21</f>
        <v>0</v>
      </c>
      <c r="H25" s="224"/>
      <c r="I25" s="224"/>
      <c r="J25" s="58" t="str">
        <f t="shared" si="0"/>
        <v>CZK</v>
      </c>
    </row>
    <row r="26" spans="1:10" ht="23.25" customHeight="1" thickBot="1" x14ac:dyDescent="0.25">
      <c r="A26" s="4"/>
      <c r="B26" s="45" t="s">
        <v>13</v>
      </c>
      <c r="C26" s="20"/>
      <c r="D26" s="18"/>
      <c r="E26" s="40">
        <f>SazbaDPH2</f>
        <v>21</v>
      </c>
      <c r="F26" s="41" t="s">
        <v>0</v>
      </c>
      <c r="G26" s="230">
        <f>ZakladDPHZakl*0.21</f>
        <v>0</v>
      </c>
      <c r="H26" s="231"/>
      <c r="I26" s="231"/>
      <c r="J26" s="52" t="str">
        <f t="shared" si="0"/>
        <v>CZK</v>
      </c>
    </row>
    <row r="27" spans="1:10" ht="27.75" customHeight="1" thickBot="1" x14ac:dyDescent="0.25">
      <c r="A27" s="4"/>
      <c r="B27" s="112" t="s">
        <v>33</v>
      </c>
      <c r="C27" s="113"/>
      <c r="D27" s="113"/>
      <c r="E27" s="113"/>
      <c r="F27" s="113"/>
      <c r="G27" s="232">
        <f>SUM(G23:I26)</f>
        <v>0</v>
      </c>
      <c r="H27" s="232"/>
      <c r="I27" s="232"/>
      <c r="J27" s="114" t="s">
        <v>50</v>
      </c>
    </row>
    <row r="28" spans="1:10" ht="12.75" customHeight="1" x14ac:dyDescent="0.2">
      <c r="A28" s="4"/>
      <c r="B28" s="4"/>
      <c r="C28" s="5"/>
      <c r="D28" s="5"/>
      <c r="E28" s="5"/>
      <c r="F28" s="5"/>
      <c r="G28" s="42"/>
      <c r="H28" s="5"/>
      <c r="I28" s="42"/>
      <c r="J28" s="12"/>
    </row>
    <row r="29" spans="1:10" ht="30" customHeight="1" x14ac:dyDescent="0.2">
      <c r="A29" s="4"/>
      <c r="B29" s="4"/>
      <c r="C29" s="5"/>
      <c r="D29" s="5"/>
      <c r="E29" s="5"/>
      <c r="F29" s="5"/>
      <c r="G29" s="42"/>
      <c r="H29" s="5"/>
      <c r="I29" s="42"/>
      <c r="J29" s="12"/>
    </row>
    <row r="30" spans="1:10" ht="18.75" customHeight="1" x14ac:dyDescent="0.2">
      <c r="A30" s="4"/>
      <c r="B30" s="21"/>
      <c r="C30" s="19" t="s">
        <v>9</v>
      </c>
      <c r="D30" s="36"/>
      <c r="E30" s="36"/>
      <c r="F30" s="19" t="s">
        <v>8</v>
      </c>
      <c r="G30" s="36"/>
      <c r="H30" s="37"/>
      <c r="I30" s="36"/>
      <c r="J30" s="12"/>
    </row>
    <row r="31" spans="1:10" ht="47.25" customHeight="1" x14ac:dyDescent="0.2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s="34" customFormat="1" ht="18.75" customHeight="1" x14ac:dyDescent="0.2">
      <c r="A32" s="27"/>
      <c r="B32" s="27"/>
      <c r="C32" s="28"/>
      <c r="D32" s="22"/>
      <c r="E32" s="22"/>
      <c r="F32" s="28"/>
      <c r="G32" s="29"/>
      <c r="H32" s="22"/>
      <c r="I32" s="29"/>
      <c r="J32" s="35"/>
    </row>
    <row r="33" spans="1:52" ht="12.75" customHeight="1" x14ac:dyDescent="0.2">
      <c r="A33" s="4"/>
      <c r="B33" s="4"/>
      <c r="C33" s="5"/>
      <c r="D33" s="220" t="s">
        <v>2</v>
      </c>
      <c r="E33" s="220"/>
      <c r="F33" s="5"/>
      <c r="G33" s="42"/>
      <c r="H33" s="13" t="s">
        <v>3</v>
      </c>
      <c r="I33" s="42"/>
      <c r="J33" s="12"/>
    </row>
    <row r="34" spans="1:52" ht="13.5" customHeight="1" thickBot="1" x14ac:dyDescent="0.25">
      <c r="A34" s="14"/>
      <c r="B34" s="14"/>
      <c r="C34" s="15"/>
      <c r="D34" s="15"/>
      <c r="E34" s="15"/>
      <c r="F34" s="15"/>
      <c r="G34" s="16"/>
      <c r="H34" s="15"/>
      <c r="I34" s="16"/>
      <c r="J34" s="17"/>
    </row>
    <row r="35" spans="1:52" ht="27" hidden="1" customHeight="1" x14ac:dyDescent="0.25">
      <c r="B35" s="70" t="s">
        <v>14</v>
      </c>
      <c r="C35" s="3"/>
      <c r="D35" s="3"/>
      <c r="E35" s="3"/>
      <c r="F35" s="104"/>
      <c r="G35" s="104"/>
      <c r="H35" s="104"/>
      <c r="I35" s="104"/>
      <c r="J35" s="3"/>
    </row>
    <row r="36" spans="1:52" ht="25.5" hidden="1" customHeight="1" x14ac:dyDescent="0.2">
      <c r="A36" s="96" t="s">
        <v>35</v>
      </c>
      <c r="B36" s="98" t="s">
        <v>15</v>
      </c>
      <c r="C36" s="99" t="s">
        <v>4</v>
      </c>
      <c r="D36" s="100"/>
      <c r="E36" s="100"/>
      <c r="F36" s="105" t="str">
        <f>B23</f>
        <v>Základ pro sníženou DPH</v>
      </c>
      <c r="G36" s="105" t="str">
        <f>B25</f>
        <v>Základ pro základní DPH</v>
      </c>
      <c r="H36" s="106" t="s">
        <v>16</v>
      </c>
      <c r="I36" s="106" t="s">
        <v>1</v>
      </c>
      <c r="J36" s="101" t="s">
        <v>0</v>
      </c>
    </row>
    <row r="37" spans="1:52" ht="25.5" hidden="1" customHeight="1" x14ac:dyDescent="0.2">
      <c r="A37" s="96">
        <v>1</v>
      </c>
      <c r="B37" s="102"/>
      <c r="C37" s="212"/>
      <c r="D37" s="213"/>
      <c r="E37" s="213"/>
      <c r="F37" s="107">
        <v>0</v>
      </c>
      <c r="G37" s="108">
        <v>901703.27</v>
      </c>
      <c r="H37" s="109">
        <v>189358</v>
      </c>
      <c r="I37" s="109">
        <v>1091061.27</v>
      </c>
      <c r="J37" s="103">
        <f>IF(CenaCelkemVypocet=0,"",I37/CenaCelkemVypocet*100)</f>
        <v>100</v>
      </c>
    </row>
    <row r="38" spans="1:52" ht="25.5" hidden="1" customHeight="1" x14ac:dyDescent="0.2">
      <c r="A38" s="96"/>
      <c r="B38" s="214" t="s">
        <v>49</v>
      </c>
      <c r="C38" s="215"/>
      <c r="D38" s="215"/>
      <c r="E38" s="216"/>
      <c r="F38" s="110">
        <f>SUMIF(A37:A37,"=1",F37:F37)</f>
        <v>0</v>
      </c>
      <c r="G38" s="111">
        <f>SUMIF(A37:A37,"=1",G37:G37)</f>
        <v>901703.27</v>
      </c>
      <c r="H38" s="111">
        <f>SUMIF(A37:A37,"=1",H37:H37)</f>
        <v>189358</v>
      </c>
      <c r="I38" s="111">
        <f>SUMIF(A37:A37,"=1",I37:I37)</f>
        <v>1091061.27</v>
      </c>
      <c r="J38" s="97">
        <f>SUMIF(A37:A37,"=1",J37:J37)</f>
        <v>100</v>
      </c>
    </row>
    <row r="40" spans="1:52" x14ac:dyDescent="0.2">
      <c r="B40" t="s">
        <v>51</v>
      </c>
    </row>
    <row r="41" spans="1:52" x14ac:dyDescent="0.2">
      <c r="B41" s="207" t="s">
        <v>52</v>
      </c>
      <c r="C41" s="207"/>
      <c r="D41" s="207"/>
      <c r="E41" s="207"/>
      <c r="F41" s="207"/>
      <c r="G41" s="207"/>
      <c r="H41" s="207"/>
      <c r="I41" s="207"/>
      <c r="J41" s="207"/>
      <c r="AZ41" s="115" t="str">
        <f>B41</f>
        <v>Cenová nabídka neobsahuje náklady na:</v>
      </c>
    </row>
    <row r="43" spans="1:52" x14ac:dyDescent="0.2">
      <c r="B43" s="207" t="s">
        <v>53</v>
      </c>
      <c r="C43" s="207"/>
      <c r="D43" s="207"/>
      <c r="E43" s="207"/>
      <c r="F43" s="207"/>
      <c r="G43" s="207"/>
      <c r="H43" s="207"/>
      <c r="I43" s="207"/>
      <c r="J43" s="207"/>
      <c r="AZ43" s="115" t="str">
        <f>B43</f>
        <v>- opravy fasády kolem okenních otvorů (předpokládá se výměna oken zevnitř objektu)</v>
      </c>
    </row>
    <row r="44" spans="1:52" ht="25.5" x14ac:dyDescent="0.2">
      <c r="B44" s="207" t="s">
        <v>54</v>
      </c>
      <c r="C44" s="207"/>
      <c r="D44" s="207"/>
      <c r="E44" s="207"/>
      <c r="F44" s="207"/>
      <c r="G44" s="207"/>
      <c r="H44" s="207"/>
      <c r="I44" s="207"/>
      <c r="J44" s="207"/>
      <c r="AZ44" s="115" t="str">
        <f>B44</f>
        <v>- nové oplechování vnějších parapetů u oken z uliční části  (předpokládá se zachování původních z důvodu jejich návaznosti na oplechování říms). U oken v pohledu ze dvora bude oplechování vyměněno za nové.</v>
      </c>
    </row>
    <row r="47" spans="1:52" x14ac:dyDescent="0.2">
      <c r="B47" s="207" t="s">
        <v>55</v>
      </c>
      <c r="C47" s="207"/>
      <c r="D47" s="207"/>
      <c r="E47" s="207"/>
      <c r="F47" s="207"/>
      <c r="G47" s="207"/>
      <c r="H47" s="207"/>
      <c r="I47" s="207"/>
      <c r="J47" s="207"/>
      <c r="AZ47" s="115" t="str">
        <f>B47</f>
        <v>Vnitřní dřevěný obklad u vstupních dveří a okna bude demontován bez poškození k zpětnému použití.</v>
      </c>
    </row>
    <row r="49" spans="1:52" x14ac:dyDescent="0.2">
      <c r="B49" s="207" t="s">
        <v>56</v>
      </c>
      <c r="C49" s="207"/>
      <c r="D49" s="207"/>
      <c r="E49" s="207"/>
      <c r="F49" s="207"/>
      <c r="G49" s="207"/>
      <c r="H49" s="207"/>
      <c r="I49" s="207"/>
      <c r="J49" s="207"/>
      <c r="AZ49" s="115" t="str">
        <f>B49</f>
        <v>Vnitřní keramický obklad bude nahrazen obkladem bílým.</v>
      </c>
    </row>
    <row r="52" spans="1:52" ht="15.75" x14ac:dyDescent="0.25">
      <c r="B52" s="116" t="s">
        <v>57</v>
      </c>
    </row>
    <row r="54" spans="1:52" ht="25.5" customHeight="1" x14ac:dyDescent="0.2">
      <c r="A54" s="117"/>
      <c r="B54" s="121" t="s">
        <v>15</v>
      </c>
      <c r="C54" s="121" t="s">
        <v>4</v>
      </c>
      <c r="D54" s="122"/>
      <c r="E54" s="122"/>
      <c r="F54" s="125" t="s">
        <v>58</v>
      </c>
      <c r="G54" s="125"/>
      <c r="H54" s="125"/>
      <c r="I54" s="208" t="s">
        <v>26</v>
      </c>
      <c r="J54" s="208"/>
    </row>
    <row r="55" spans="1:52" ht="25.5" customHeight="1" x14ac:dyDescent="0.2">
      <c r="A55" s="118"/>
      <c r="B55" s="126" t="s">
        <v>59</v>
      </c>
      <c r="C55" s="210" t="s">
        <v>60</v>
      </c>
      <c r="D55" s="211"/>
      <c r="E55" s="211"/>
      <c r="F55" s="128" t="s">
        <v>21</v>
      </c>
      <c r="G55" s="129"/>
      <c r="H55" s="129"/>
      <c r="I55" s="209">
        <f>' Pol'!G8</f>
        <v>0</v>
      </c>
      <c r="J55" s="209"/>
    </row>
    <row r="56" spans="1:52" ht="25.5" customHeight="1" x14ac:dyDescent="0.2">
      <c r="A56" s="118"/>
      <c r="B56" s="120" t="s">
        <v>61</v>
      </c>
      <c r="C56" s="202" t="s">
        <v>62</v>
      </c>
      <c r="D56" s="203"/>
      <c r="E56" s="203"/>
      <c r="F56" s="130" t="s">
        <v>21</v>
      </c>
      <c r="G56" s="131"/>
      <c r="H56" s="131"/>
      <c r="I56" s="201">
        <f>' Pol'!G101</f>
        <v>0</v>
      </c>
      <c r="J56" s="201"/>
    </row>
    <row r="57" spans="1:52" ht="25.5" customHeight="1" x14ac:dyDescent="0.2">
      <c r="A57" s="118"/>
      <c r="B57" s="120" t="s">
        <v>63</v>
      </c>
      <c r="C57" s="202" t="s">
        <v>64</v>
      </c>
      <c r="D57" s="203"/>
      <c r="E57" s="203"/>
      <c r="F57" s="130" t="s">
        <v>21</v>
      </c>
      <c r="G57" s="131"/>
      <c r="H57" s="131"/>
      <c r="I57" s="201">
        <f>' Pol'!G107</f>
        <v>0</v>
      </c>
      <c r="J57" s="201"/>
    </row>
    <row r="58" spans="1:52" ht="25.5" customHeight="1" x14ac:dyDescent="0.2">
      <c r="A58" s="118"/>
      <c r="B58" s="120" t="s">
        <v>65</v>
      </c>
      <c r="C58" s="202" t="s">
        <v>66</v>
      </c>
      <c r="D58" s="203"/>
      <c r="E58" s="203"/>
      <c r="F58" s="130" t="s">
        <v>21</v>
      </c>
      <c r="G58" s="131"/>
      <c r="H58" s="131"/>
      <c r="I58" s="201">
        <f>' Pol'!G126</f>
        <v>0</v>
      </c>
      <c r="J58" s="201"/>
    </row>
    <row r="59" spans="1:52" ht="25.5" customHeight="1" x14ac:dyDescent="0.2">
      <c r="A59" s="118"/>
      <c r="B59" s="120" t="s">
        <v>67</v>
      </c>
      <c r="C59" s="202" t="s">
        <v>68</v>
      </c>
      <c r="D59" s="203"/>
      <c r="E59" s="203"/>
      <c r="F59" s="130" t="s">
        <v>21</v>
      </c>
      <c r="G59" s="131"/>
      <c r="H59" s="131"/>
      <c r="I59" s="201">
        <f>' Pol'!G128</f>
        <v>0</v>
      </c>
      <c r="J59" s="201"/>
    </row>
    <row r="60" spans="1:52" ht="25.5" customHeight="1" x14ac:dyDescent="0.2">
      <c r="A60" s="118"/>
      <c r="B60" s="120" t="s">
        <v>69</v>
      </c>
      <c r="C60" s="202" t="s">
        <v>70</v>
      </c>
      <c r="D60" s="203"/>
      <c r="E60" s="203"/>
      <c r="F60" s="130" t="s">
        <v>21</v>
      </c>
      <c r="G60" s="131"/>
      <c r="H60" s="131"/>
      <c r="I60" s="201">
        <f>' Pol'!G131</f>
        <v>0</v>
      </c>
      <c r="J60" s="201"/>
    </row>
    <row r="61" spans="1:52" ht="25.5" customHeight="1" x14ac:dyDescent="0.2">
      <c r="A61" s="118"/>
      <c r="B61" s="120" t="s">
        <v>71</v>
      </c>
      <c r="C61" s="202" t="s">
        <v>72</v>
      </c>
      <c r="D61" s="203"/>
      <c r="E61" s="203"/>
      <c r="F61" s="130" t="s">
        <v>21</v>
      </c>
      <c r="G61" s="131"/>
      <c r="H61" s="131"/>
      <c r="I61" s="201">
        <f>' Pol'!G199</f>
        <v>0</v>
      </c>
      <c r="J61" s="201"/>
    </row>
    <row r="62" spans="1:52" ht="25.5" customHeight="1" x14ac:dyDescent="0.2">
      <c r="A62" s="118"/>
      <c r="B62" s="120" t="s">
        <v>73</v>
      </c>
      <c r="C62" s="202" t="s">
        <v>74</v>
      </c>
      <c r="D62" s="203"/>
      <c r="E62" s="203"/>
      <c r="F62" s="130" t="s">
        <v>21</v>
      </c>
      <c r="G62" s="131"/>
      <c r="H62" s="131"/>
      <c r="I62" s="201">
        <f>' Pol'!G207</f>
        <v>0</v>
      </c>
      <c r="J62" s="201"/>
    </row>
    <row r="63" spans="1:52" ht="25.5" customHeight="1" x14ac:dyDescent="0.2">
      <c r="A63" s="118"/>
      <c r="B63" s="120" t="s">
        <v>75</v>
      </c>
      <c r="C63" s="202" t="s">
        <v>76</v>
      </c>
      <c r="D63" s="203"/>
      <c r="E63" s="203"/>
      <c r="F63" s="130" t="s">
        <v>22</v>
      </c>
      <c r="G63" s="131"/>
      <c r="H63" s="131"/>
      <c r="I63" s="201">
        <f>' Pol'!G209</f>
        <v>0</v>
      </c>
      <c r="J63" s="201"/>
    </row>
    <row r="64" spans="1:52" ht="25.5" customHeight="1" x14ac:dyDescent="0.2">
      <c r="A64" s="118"/>
      <c r="B64" s="120" t="s">
        <v>77</v>
      </c>
      <c r="C64" s="202" t="s">
        <v>78</v>
      </c>
      <c r="D64" s="203"/>
      <c r="E64" s="203"/>
      <c r="F64" s="130" t="s">
        <v>22</v>
      </c>
      <c r="G64" s="131"/>
      <c r="H64" s="131"/>
      <c r="I64" s="201">
        <f>' Pol'!G220</f>
        <v>0</v>
      </c>
      <c r="J64" s="201"/>
    </row>
    <row r="65" spans="1:10" ht="25.5" customHeight="1" x14ac:dyDescent="0.2">
      <c r="A65" s="118"/>
      <c r="B65" s="120" t="s">
        <v>79</v>
      </c>
      <c r="C65" s="202" t="s">
        <v>80</v>
      </c>
      <c r="D65" s="203"/>
      <c r="E65" s="203"/>
      <c r="F65" s="130" t="s">
        <v>22</v>
      </c>
      <c r="G65" s="131"/>
      <c r="H65" s="131"/>
      <c r="I65" s="201">
        <f>' Pol'!G236</f>
        <v>0</v>
      </c>
      <c r="J65" s="201"/>
    </row>
    <row r="66" spans="1:10" ht="25.5" customHeight="1" x14ac:dyDescent="0.2">
      <c r="A66" s="118"/>
      <c r="B66" s="120" t="s">
        <v>81</v>
      </c>
      <c r="C66" s="202" t="s">
        <v>82</v>
      </c>
      <c r="D66" s="203"/>
      <c r="E66" s="203"/>
      <c r="F66" s="130" t="s">
        <v>22</v>
      </c>
      <c r="G66" s="131"/>
      <c r="H66" s="131"/>
      <c r="I66" s="201">
        <f>' Pol'!G250</f>
        <v>0</v>
      </c>
      <c r="J66" s="201"/>
    </row>
    <row r="67" spans="1:10" ht="25.5" customHeight="1" x14ac:dyDescent="0.2">
      <c r="A67" s="118"/>
      <c r="B67" s="120" t="s">
        <v>83</v>
      </c>
      <c r="C67" s="202" t="s">
        <v>84</v>
      </c>
      <c r="D67" s="203"/>
      <c r="E67" s="203"/>
      <c r="F67" s="130" t="s">
        <v>21</v>
      </c>
      <c r="G67" s="131"/>
      <c r="H67" s="131"/>
      <c r="I67" s="201">
        <f>' Pol'!G294</f>
        <v>0</v>
      </c>
      <c r="J67" s="201"/>
    </row>
    <row r="68" spans="1:10" ht="25.5" customHeight="1" x14ac:dyDescent="0.2">
      <c r="A68" s="118"/>
      <c r="B68" s="120" t="s">
        <v>85</v>
      </c>
      <c r="C68" s="202" t="s">
        <v>86</v>
      </c>
      <c r="D68" s="203"/>
      <c r="E68" s="203"/>
      <c r="F68" s="130" t="s">
        <v>22</v>
      </c>
      <c r="G68" s="131"/>
      <c r="H68" s="131"/>
      <c r="I68" s="201">
        <f>' Pol'!G300</f>
        <v>0</v>
      </c>
      <c r="J68" s="201"/>
    </row>
    <row r="69" spans="1:10" ht="25.5" customHeight="1" x14ac:dyDescent="0.2">
      <c r="A69" s="118"/>
      <c r="B69" s="120" t="s">
        <v>87</v>
      </c>
      <c r="C69" s="202" t="s">
        <v>88</v>
      </c>
      <c r="D69" s="203"/>
      <c r="E69" s="203"/>
      <c r="F69" s="130" t="s">
        <v>22</v>
      </c>
      <c r="G69" s="131"/>
      <c r="H69" s="131"/>
      <c r="I69" s="201">
        <f>' Pol'!G336</f>
        <v>0</v>
      </c>
      <c r="J69" s="201"/>
    </row>
    <row r="70" spans="1:10" ht="25.5" customHeight="1" x14ac:dyDescent="0.2">
      <c r="A70" s="118"/>
      <c r="B70" s="120" t="s">
        <v>89</v>
      </c>
      <c r="C70" s="202" t="s">
        <v>90</v>
      </c>
      <c r="D70" s="203"/>
      <c r="E70" s="203"/>
      <c r="F70" s="130" t="s">
        <v>22</v>
      </c>
      <c r="G70" s="131"/>
      <c r="H70" s="131"/>
      <c r="I70" s="201">
        <f>' Pol'!G343</f>
        <v>0</v>
      </c>
      <c r="J70" s="201"/>
    </row>
    <row r="71" spans="1:10" ht="25.5" customHeight="1" x14ac:dyDescent="0.2">
      <c r="A71" s="118"/>
      <c r="B71" s="120" t="s">
        <v>91</v>
      </c>
      <c r="C71" s="202" t="s">
        <v>92</v>
      </c>
      <c r="D71" s="203"/>
      <c r="E71" s="203"/>
      <c r="F71" s="130" t="s">
        <v>22</v>
      </c>
      <c r="G71" s="131"/>
      <c r="H71" s="131"/>
      <c r="I71" s="201">
        <f>' Pol'!G348</f>
        <v>0</v>
      </c>
      <c r="J71" s="201"/>
    </row>
    <row r="72" spans="1:10" ht="25.5" customHeight="1" x14ac:dyDescent="0.2">
      <c r="A72" s="118"/>
      <c r="B72" s="120" t="s">
        <v>93</v>
      </c>
      <c r="C72" s="202" t="s">
        <v>94</v>
      </c>
      <c r="D72" s="203"/>
      <c r="E72" s="203"/>
      <c r="F72" s="130" t="s">
        <v>23</v>
      </c>
      <c r="G72" s="131"/>
      <c r="H72" s="131"/>
      <c r="I72" s="201">
        <f>' Pol'!G365</f>
        <v>0</v>
      </c>
      <c r="J72" s="201"/>
    </row>
    <row r="73" spans="1:10" ht="25.5" customHeight="1" x14ac:dyDescent="0.2">
      <c r="A73" s="118"/>
      <c r="B73" s="120" t="s">
        <v>95</v>
      </c>
      <c r="C73" s="202" t="s">
        <v>96</v>
      </c>
      <c r="D73" s="203"/>
      <c r="E73" s="203"/>
      <c r="F73" s="130" t="s">
        <v>23</v>
      </c>
      <c r="G73" s="131"/>
      <c r="H73" s="131"/>
      <c r="I73" s="201">
        <f>' Pol'!G367</f>
        <v>0</v>
      </c>
      <c r="J73" s="201"/>
    </row>
    <row r="74" spans="1:10" ht="25.5" customHeight="1" x14ac:dyDescent="0.2">
      <c r="A74" s="118"/>
      <c r="B74" s="127" t="s">
        <v>97</v>
      </c>
      <c r="C74" s="205" t="s">
        <v>24</v>
      </c>
      <c r="D74" s="206"/>
      <c r="E74" s="206"/>
      <c r="F74" s="132" t="s">
        <v>97</v>
      </c>
      <c r="G74" s="133"/>
      <c r="H74" s="133"/>
      <c r="I74" s="204">
        <f>' Pol'!G370</f>
        <v>0</v>
      </c>
      <c r="J74" s="204"/>
    </row>
    <row r="75" spans="1:10" ht="25.5" customHeight="1" x14ac:dyDescent="0.2">
      <c r="A75" s="119"/>
      <c r="B75" s="123" t="s">
        <v>1</v>
      </c>
      <c r="C75" s="123"/>
      <c r="D75" s="124"/>
      <c r="E75" s="124"/>
      <c r="F75" s="134"/>
      <c r="G75" s="135"/>
      <c r="H75" s="135"/>
      <c r="I75" s="200">
        <f>SUM(I55:I74)</f>
        <v>0</v>
      </c>
      <c r="J75" s="200"/>
    </row>
    <row r="76" spans="1:10" x14ac:dyDescent="0.2">
      <c r="F76" s="94"/>
      <c r="G76" s="95"/>
      <c r="H76" s="94"/>
      <c r="I76" s="95"/>
      <c r="J76" s="95"/>
    </row>
    <row r="77" spans="1:10" x14ac:dyDescent="0.2">
      <c r="F77" s="94"/>
      <c r="G77" s="95"/>
      <c r="H77" s="94"/>
      <c r="I77" s="95"/>
      <c r="J77" s="95"/>
    </row>
    <row r="78" spans="1:10" x14ac:dyDescent="0.2">
      <c r="F78" s="94"/>
      <c r="G78" s="95"/>
      <c r="H78" s="94"/>
      <c r="I78" s="95"/>
      <c r="J78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G20:H20"/>
    <mergeCell ref="B1:J1"/>
    <mergeCell ref="G26:I26"/>
    <mergeCell ref="G27:I27"/>
    <mergeCell ref="G25:I25"/>
    <mergeCell ref="I16:J16"/>
    <mergeCell ref="I19:J19"/>
    <mergeCell ref="E21:F21"/>
    <mergeCell ref="G21:H21"/>
    <mergeCell ref="E15:F15"/>
    <mergeCell ref="D11:G11"/>
    <mergeCell ref="G15:H15"/>
    <mergeCell ref="I15:J15"/>
    <mergeCell ref="E16:F16"/>
    <mergeCell ref="D12:G12"/>
    <mergeCell ref="D13:G13"/>
    <mergeCell ref="B47:J47"/>
    <mergeCell ref="E17:F17"/>
    <mergeCell ref="G16:H16"/>
    <mergeCell ref="G17:H17"/>
    <mergeCell ref="G18:H18"/>
    <mergeCell ref="I17:J17"/>
    <mergeCell ref="I18:J18"/>
    <mergeCell ref="E18:F18"/>
    <mergeCell ref="D33:E33"/>
    <mergeCell ref="G24:I24"/>
    <mergeCell ref="G23:I23"/>
    <mergeCell ref="E19:F19"/>
    <mergeCell ref="E20:F20"/>
    <mergeCell ref="I20:J20"/>
    <mergeCell ref="I21:J21"/>
    <mergeCell ref="G19:H19"/>
    <mergeCell ref="C37:E37"/>
    <mergeCell ref="B38:E38"/>
    <mergeCell ref="B41:J41"/>
    <mergeCell ref="B43:J43"/>
    <mergeCell ref="B44:J44"/>
    <mergeCell ref="B49:J49"/>
    <mergeCell ref="I54:J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5:J75"/>
    <mergeCell ref="I72:J72"/>
    <mergeCell ref="C72:E72"/>
    <mergeCell ref="I73:J73"/>
    <mergeCell ref="C73:E73"/>
    <mergeCell ref="I74:J74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&amp;L&amp;"Arial CE,Kurzíva"&amp;8Výměna oken ve školní jídelně Krnov, Albrechtická 2&amp;R&amp;P</oddFooter>
  </headerFooter>
  <rowBreaks count="2" manualBreakCount="2">
    <brk id="34" max="9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0" t="s">
        <v>5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2" t="s">
        <v>39</v>
      </c>
      <c r="B2" s="71"/>
      <c r="C2" s="242"/>
      <c r="D2" s="242"/>
      <c r="E2" s="242"/>
      <c r="F2" s="242"/>
      <c r="G2" s="243"/>
    </row>
    <row r="3" spans="1:7" ht="24.95" hidden="1" customHeight="1" x14ac:dyDescent="0.2">
      <c r="A3" s="72" t="s">
        <v>6</v>
      </c>
      <c r="B3" s="71"/>
      <c r="C3" s="242"/>
      <c r="D3" s="242"/>
      <c r="E3" s="242"/>
      <c r="F3" s="242"/>
      <c r="G3" s="243"/>
    </row>
    <row r="4" spans="1:7" ht="24.95" hidden="1" customHeight="1" x14ac:dyDescent="0.2">
      <c r="A4" s="72" t="s">
        <v>7</v>
      </c>
      <c r="B4" s="71"/>
      <c r="C4" s="242"/>
      <c r="D4" s="242"/>
      <c r="E4" s="242"/>
      <c r="F4" s="242"/>
      <c r="G4" s="24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08" workbookViewId="0">
      <selection activeCell="C233" sqref="C233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4" t="s">
        <v>5</v>
      </c>
      <c r="B1" s="244"/>
      <c r="C1" s="244"/>
      <c r="D1" s="244"/>
      <c r="E1" s="244"/>
      <c r="F1" s="244"/>
      <c r="G1" s="244"/>
      <c r="AE1" t="s">
        <v>100</v>
      </c>
    </row>
    <row r="2" spans="1:60" ht="24.95" customHeight="1" x14ac:dyDescent="0.2">
      <c r="A2" s="141" t="s">
        <v>99</v>
      </c>
      <c r="B2" s="139"/>
      <c r="C2" s="245" t="s">
        <v>43</v>
      </c>
      <c r="D2" s="246"/>
      <c r="E2" s="246"/>
      <c r="F2" s="246"/>
      <c r="G2" s="247"/>
      <c r="AE2" t="s">
        <v>101</v>
      </c>
    </row>
    <row r="3" spans="1:60" ht="24.95" hidden="1" customHeight="1" x14ac:dyDescent="0.2">
      <c r="A3" s="142" t="s">
        <v>6</v>
      </c>
      <c r="B3" s="140"/>
      <c r="C3" s="248"/>
      <c r="D3" s="248"/>
      <c r="E3" s="248"/>
      <c r="F3" s="248"/>
      <c r="G3" s="249"/>
      <c r="AE3" t="s">
        <v>102</v>
      </c>
    </row>
    <row r="4" spans="1:60" ht="24.95" hidden="1" customHeight="1" x14ac:dyDescent="0.2">
      <c r="A4" s="142" t="s">
        <v>7</v>
      </c>
      <c r="B4" s="140"/>
      <c r="C4" s="250"/>
      <c r="D4" s="248"/>
      <c r="E4" s="248"/>
      <c r="F4" s="248"/>
      <c r="G4" s="249"/>
      <c r="AE4" t="s">
        <v>103</v>
      </c>
    </row>
    <row r="5" spans="1:60" hidden="1" x14ac:dyDescent="0.2">
      <c r="A5" s="143" t="s">
        <v>104</v>
      </c>
      <c r="B5" s="144"/>
      <c r="C5" s="145"/>
      <c r="D5" s="146"/>
      <c r="E5" s="147"/>
      <c r="F5" s="147"/>
      <c r="G5" s="148"/>
      <c r="AE5" t="s">
        <v>105</v>
      </c>
    </row>
    <row r="6" spans="1:60" x14ac:dyDescent="0.2">
      <c r="D6" s="138"/>
    </row>
    <row r="7" spans="1:60" ht="38.25" x14ac:dyDescent="0.2">
      <c r="A7" s="152" t="s">
        <v>106</v>
      </c>
      <c r="B7" s="153" t="s">
        <v>107</v>
      </c>
      <c r="C7" s="153" t="s">
        <v>108</v>
      </c>
      <c r="D7" s="167" t="s">
        <v>109</v>
      </c>
      <c r="E7" s="152" t="s">
        <v>110</v>
      </c>
      <c r="F7" s="149" t="s">
        <v>111</v>
      </c>
      <c r="G7" s="168" t="s">
        <v>26</v>
      </c>
      <c r="H7" s="169" t="s">
        <v>27</v>
      </c>
      <c r="I7" s="169" t="s">
        <v>112</v>
      </c>
      <c r="J7" s="169" t="s">
        <v>28</v>
      </c>
      <c r="K7" s="169" t="s">
        <v>113</v>
      </c>
      <c r="L7" s="169" t="s">
        <v>114</v>
      </c>
      <c r="M7" s="169" t="s">
        <v>115</v>
      </c>
      <c r="N7" s="169" t="s">
        <v>116</v>
      </c>
      <c r="O7" s="169" t="s">
        <v>117</v>
      </c>
      <c r="P7" s="169" t="s">
        <v>118</v>
      </c>
      <c r="Q7" s="169" t="s">
        <v>119</v>
      </c>
      <c r="R7" s="169" t="s">
        <v>120</v>
      </c>
      <c r="S7" s="169" t="s">
        <v>121</v>
      </c>
      <c r="T7" s="169" t="s">
        <v>122</v>
      </c>
      <c r="U7" s="154" t="s">
        <v>123</v>
      </c>
    </row>
    <row r="8" spans="1:60" x14ac:dyDescent="0.2">
      <c r="A8" s="186" t="s">
        <v>124</v>
      </c>
      <c r="B8" s="187" t="s">
        <v>59</v>
      </c>
      <c r="C8" s="188" t="s">
        <v>60</v>
      </c>
      <c r="D8" s="189"/>
      <c r="E8" s="190"/>
      <c r="F8" s="191"/>
      <c r="G8" s="191">
        <f>SUM(G9:G100)</f>
        <v>0</v>
      </c>
      <c r="H8" s="162"/>
      <c r="I8" s="162">
        <f>SUM(I9:I100)</f>
        <v>38668.390000000007</v>
      </c>
      <c r="J8" s="162"/>
      <c r="K8" s="162">
        <f>SUM(K9:K100)</f>
        <v>77346.069999999992</v>
      </c>
      <c r="L8" s="162"/>
      <c r="M8" s="162">
        <f>SUM(M9:M100)</f>
        <v>0</v>
      </c>
      <c r="N8" s="162"/>
      <c r="O8" s="162">
        <f>SUM(O9:O100)</f>
        <v>2.4099999999999997</v>
      </c>
      <c r="P8" s="162"/>
      <c r="Q8" s="162">
        <f>SUM(Q9:Q100)</f>
        <v>0</v>
      </c>
      <c r="R8" s="162"/>
      <c r="S8" s="162"/>
      <c r="T8" s="170"/>
      <c r="U8" s="162">
        <f>SUM(U9:U100)</f>
        <v>134.02000000000001</v>
      </c>
      <c r="AE8" t="s">
        <v>125</v>
      </c>
    </row>
    <row r="9" spans="1:60" outlineLevel="1" x14ac:dyDescent="0.2">
      <c r="A9" s="151">
        <v>1</v>
      </c>
      <c r="B9" s="155" t="s">
        <v>126</v>
      </c>
      <c r="C9" s="177" t="s">
        <v>127</v>
      </c>
      <c r="D9" s="156" t="s">
        <v>128</v>
      </c>
      <c r="E9" s="159">
        <v>100.95</v>
      </c>
      <c r="F9" s="163"/>
      <c r="G9" s="163">
        <f>E9*F9</f>
        <v>0</v>
      </c>
      <c r="H9" s="163">
        <v>13.77</v>
      </c>
      <c r="I9" s="163">
        <f>ROUND(E9*H9,2)</f>
        <v>1390.08</v>
      </c>
      <c r="J9" s="163">
        <v>20.830000000000002</v>
      </c>
      <c r="K9" s="163">
        <f>ROUND(E9*J9,2)</f>
        <v>2102.79</v>
      </c>
      <c r="L9" s="163">
        <v>21</v>
      </c>
      <c r="M9" s="163">
        <f>G9*(1+L9/100)</f>
        <v>0</v>
      </c>
      <c r="N9" s="163">
        <v>4.0000000000000003E-5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/>
      <c r="T9" s="164">
        <v>7.8E-2</v>
      </c>
      <c r="U9" s="163">
        <f>ROUND(E9*T9,2)</f>
        <v>7.87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129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/>
      <c r="B10" s="155"/>
      <c r="C10" s="178" t="s">
        <v>130</v>
      </c>
      <c r="D10" s="157"/>
      <c r="E10" s="160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4"/>
      <c r="U10" s="163"/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131</v>
      </c>
      <c r="AF10" s="150">
        <v>0</v>
      </c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1"/>
      <c r="B11" s="155"/>
      <c r="C11" s="178" t="s">
        <v>132</v>
      </c>
      <c r="D11" s="157"/>
      <c r="E11" s="160">
        <v>23.22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4"/>
      <c r="U11" s="163"/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131</v>
      </c>
      <c r="AF11" s="150">
        <v>0</v>
      </c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1"/>
      <c r="B12" s="155"/>
      <c r="C12" s="178" t="s">
        <v>133</v>
      </c>
      <c r="D12" s="157"/>
      <c r="E12" s="160">
        <v>5.16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4"/>
      <c r="U12" s="163"/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131</v>
      </c>
      <c r="AF12" s="150">
        <v>0</v>
      </c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/>
      <c r="B13" s="155"/>
      <c r="C13" s="178" t="s">
        <v>134</v>
      </c>
      <c r="D13" s="157"/>
      <c r="E13" s="160">
        <v>5.16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4"/>
      <c r="U13" s="163"/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131</v>
      </c>
      <c r="AF13" s="150">
        <v>0</v>
      </c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/>
      <c r="B14" s="155"/>
      <c r="C14" s="178" t="s">
        <v>135</v>
      </c>
      <c r="D14" s="157"/>
      <c r="E14" s="160">
        <v>23.1875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4"/>
      <c r="U14" s="163"/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131</v>
      </c>
      <c r="AF14" s="150">
        <v>0</v>
      </c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/>
      <c r="B15" s="155"/>
      <c r="C15" s="178" t="s">
        <v>136</v>
      </c>
      <c r="D15" s="157"/>
      <c r="E15" s="160">
        <v>3.3125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4"/>
      <c r="U15" s="163"/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131</v>
      </c>
      <c r="AF15" s="150">
        <v>0</v>
      </c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/>
      <c r="B16" s="155"/>
      <c r="C16" s="178" t="s">
        <v>137</v>
      </c>
      <c r="D16" s="157"/>
      <c r="E16" s="160">
        <v>3.3125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4"/>
      <c r="U16" s="163"/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131</v>
      </c>
      <c r="AF16" s="150">
        <v>0</v>
      </c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1"/>
      <c r="B17" s="155"/>
      <c r="C17" s="178" t="s">
        <v>138</v>
      </c>
      <c r="D17" s="157"/>
      <c r="E17" s="160">
        <v>6.625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4"/>
      <c r="U17" s="163"/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131</v>
      </c>
      <c r="AF17" s="150">
        <v>0</v>
      </c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1"/>
      <c r="B18" s="155"/>
      <c r="C18" s="178" t="s">
        <v>139</v>
      </c>
      <c r="D18" s="157"/>
      <c r="E18" s="160">
        <v>1.62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4"/>
      <c r="U18" s="163"/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131</v>
      </c>
      <c r="AF18" s="150">
        <v>0</v>
      </c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1"/>
      <c r="B19" s="155"/>
      <c r="C19" s="178" t="s">
        <v>140</v>
      </c>
      <c r="D19" s="157"/>
      <c r="E19" s="160">
        <v>3.36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  <c r="U19" s="163"/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131</v>
      </c>
      <c r="AF19" s="150">
        <v>0</v>
      </c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1"/>
      <c r="B20" s="155"/>
      <c r="C20" s="178" t="s">
        <v>141</v>
      </c>
      <c r="D20" s="157"/>
      <c r="E20" s="160">
        <v>2.88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U20" s="163"/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131</v>
      </c>
      <c r="AF20" s="150">
        <v>0</v>
      </c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/>
      <c r="B21" s="155"/>
      <c r="C21" s="178" t="s">
        <v>142</v>
      </c>
      <c r="D21" s="157"/>
      <c r="E21" s="160">
        <v>1.44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163"/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131</v>
      </c>
      <c r="AF21" s="150">
        <v>0</v>
      </c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1"/>
      <c r="B22" s="155"/>
      <c r="C22" s="178" t="s">
        <v>143</v>
      </c>
      <c r="D22" s="157"/>
      <c r="E22" s="160">
        <v>0.54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4"/>
      <c r="U22" s="163"/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131</v>
      </c>
      <c r="AF22" s="150">
        <v>0</v>
      </c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1"/>
      <c r="B23" s="155"/>
      <c r="C23" s="178" t="s">
        <v>144</v>
      </c>
      <c r="D23" s="157"/>
      <c r="E23" s="160">
        <v>0.56000000000000005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4"/>
      <c r="U23" s="163"/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131</v>
      </c>
      <c r="AF23" s="150">
        <v>0</v>
      </c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1"/>
      <c r="B24" s="155"/>
      <c r="C24" s="178" t="s">
        <v>145</v>
      </c>
      <c r="D24" s="157"/>
      <c r="E24" s="160">
        <v>3.15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4"/>
      <c r="U24" s="163"/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131</v>
      </c>
      <c r="AF24" s="150">
        <v>0</v>
      </c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/>
      <c r="B25" s="155"/>
      <c r="C25" s="178" t="s">
        <v>146</v>
      </c>
      <c r="D25" s="157"/>
      <c r="E25" s="160">
        <v>5.64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4"/>
      <c r="U25" s="163"/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131</v>
      </c>
      <c r="AF25" s="150">
        <v>0</v>
      </c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1"/>
      <c r="B26" s="155"/>
      <c r="C26" s="178" t="s">
        <v>147</v>
      </c>
      <c r="D26" s="157"/>
      <c r="E26" s="160">
        <v>2.82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 s="163"/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131</v>
      </c>
      <c r="AF26" s="150">
        <v>0</v>
      </c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/>
      <c r="B27" s="155"/>
      <c r="C27" s="178" t="s">
        <v>148</v>
      </c>
      <c r="D27" s="157"/>
      <c r="E27" s="160">
        <v>0.6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3"/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131</v>
      </c>
      <c r="AF27" s="150">
        <v>0</v>
      </c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/>
      <c r="B28" s="155"/>
      <c r="C28" s="178" t="s">
        <v>149</v>
      </c>
      <c r="D28" s="157"/>
      <c r="E28" s="160">
        <v>0.495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 s="163"/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131</v>
      </c>
      <c r="AF28" s="150">
        <v>0</v>
      </c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/>
      <c r="B29" s="155"/>
      <c r="C29" s="178" t="s">
        <v>150</v>
      </c>
      <c r="D29" s="157"/>
      <c r="E29" s="160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 s="163"/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131</v>
      </c>
      <c r="AF29" s="150">
        <v>0</v>
      </c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/>
      <c r="B30" s="155"/>
      <c r="C30" s="178" t="s">
        <v>151</v>
      </c>
      <c r="D30" s="157"/>
      <c r="E30" s="160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 s="163"/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131</v>
      </c>
      <c r="AF30" s="150">
        <v>0</v>
      </c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/>
      <c r="B31" s="155"/>
      <c r="C31" s="178" t="s">
        <v>152</v>
      </c>
      <c r="D31" s="157"/>
      <c r="E31" s="160">
        <v>4.32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 s="163"/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131</v>
      </c>
      <c r="AF31" s="150">
        <v>0</v>
      </c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/>
      <c r="B32" s="155"/>
      <c r="C32" s="178" t="s">
        <v>153</v>
      </c>
      <c r="D32" s="157"/>
      <c r="E32" s="160">
        <v>3.5474999999999999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3"/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131</v>
      </c>
      <c r="AF32" s="150">
        <v>0</v>
      </c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51">
        <v>2</v>
      </c>
      <c r="B33" s="155" t="s">
        <v>126</v>
      </c>
      <c r="C33" s="177" t="s">
        <v>154</v>
      </c>
      <c r="D33" s="156" t="s">
        <v>128</v>
      </c>
      <c r="E33" s="159">
        <v>326</v>
      </c>
      <c r="F33" s="163"/>
      <c r="G33" s="163">
        <f>E33*F33</f>
        <v>0</v>
      </c>
      <c r="H33" s="163">
        <v>13.77</v>
      </c>
      <c r="I33" s="163">
        <f>ROUND(E33*H33,2)</f>
        <v>4489.0200000000004</v>
      </c>
      <c r="J33" s="163">
        <v>20.830000000000002</v>
      </c>
      <c r="K33" s="163">
        <f>ROUND(E33*J33,2)</f>
        <v>6790.58</v>
      </c>
      <c r="L33" s="163">
        <v>21</v>
      </c>
      <c r="M33" s="163">
        <f>G33*(1+L33/100)</f>
        <v>0</v>
      </c>
      <c r="N33" s="163">
        <v>4.0000000000000003E-5</v>
      </c>
      <c r="O33" s="163">
        <f>ROUND(E33*N33,2)</f>
        <v>0.01</v>
      </c>
      <c r="P33" s="163">
        <v>0</v>
      </c>
      <c r="Q33" s="163">
        <f>ROUND(E33*P33,2)</f>
        <v>0</v>
      </c>
      <c r="R33" s="163"/>
      <c r="S33" s="163"/>
      <c r="T33" s="164">
        <v>7.8E-2</v>
      </c>
      <c r="U33" s="163">
        <f>ROUND(E33*T33,2)</f>
        <v>25.43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129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1"/>
      <c r="B34" s="155"/>
      <c r="C34" s="178" t="s">
        <v>155</v>
      </c>
      <c r="D34" s="157"/>
      <c r="E34" s="160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 s="163"/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131</v>
      </c>
      <c r="AF34" s="150">
        <v>0</v>
      </c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1"/>
      <c r="B35" s="155"/>
      <c r="C35" s="178" t="s">
        <v>156</v>
      </c>
      <c r="D35" s="157"/>
      <c r="E35" s="160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 s="163"/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131</v>
      </c>
      <c r="AF35" s="150">
        <v>0</v>
      </c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1"/>
      <c r="B36" s="155"/>
      <c r="C36" s="178" t="s">
        <v>157</v>
      </c>
      <c r="D36" s="157"/>
      <c r="E36" s="160">
        <v>126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  <c r="U36" s="163"/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131</v>
      </c>
      <c r="AF36" s="150">
        <v>0</v>
      </c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/>
      <c r="B37" s="155"/>
      <c r="C37" s="178" t="s">
        <v>158</v>
      </c>
      <c r="D37" s="157"/>
      <c r="E37" s="160">
        <v>200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 s="163"/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131</v>
      </c>
      <c r="AF37" s="150">
        <v>0</v>
      </c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51">
        <v>3</v>
      </c>
      <c r="B38" s="155" t="s">
        <v>159</v>
      </c>
      <c r="C38" s="177" t="s">
        <v>160</v>
      </c>
      <c r="D38" s="156" t="s">
        <v>128</v>
      </c>
      <c r="E38" s="159">
        <v>21.4</v>
      </c>
      <c r="F38" s="163"/>
      <c r="G38" s="163">
        <f>E38*F38</f>
        <v>0</v>
      </c>
      <c r="H38" s="163">
        <v>13.77</v>
      </c>
      <c r="I38" s="163">
        <f>ROUND(E38*H38,2)</f>
        <v>294.68</v>
      </c>
      <c r="J38" s="163">
        <v>391.23</v>
      </c>
      <c r="K38" s="163">
        <f>ROUND(E38*J38,2)</f>
        <v>8372.32</v>
      </c>
      <c r="L38" s="163">
        <v>21</v>
      </c>
      <c r="M38" s="163">
        <f>G38*(1+L38/100)</f>
        <v>0</v>
      </c>
      <c r="N38" s="163">
        <v>4.0000000000000003E-5</v>
      </c>
      <c r="O38" s="163">
        <f>ROUND(E38*N38,2)</f>
        <v>0</v>
      </c>
      <c r="P38" s="163">
        <v>0</v>
      </c>
      <c r="Q38" s="163">
        <f>ROUND(E38*P38,2)</f>
        <v>0</v>
      </c>
      <c r="R38" s="163"/>
      <c r="S38" s="163"/>
      <c r="T38" s="164">
        <v>7.8E-2</v>
      </c>
      <c r="U38" s="163">
        <f>ROUND(E38*T38,2)</f>
        <v>1.67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129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/>
      <c r="B39" s="155"/>
      <c r="C39" s="178" t="s">
        <v>130</v>
      </c>
      <c r="D39" s="157"/>
      <c r="E39" s="160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 s="163"/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131</v>
      </c>
      <c r="AF39" s="150">
        <v>0</v>
      </c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1"/>
      <c r="B40" s="155"/>
      <c r="C40" s="178" t="s">
        <v>161</v>
      </c>
      <c r="D40" s="157"/>
      <c r="E40" s="160">
        <v>1.3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 s="163"/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131</v>
      </c>
      <c r="AF40" s="150">
        <v>0</v>
      </c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1"/>
      <c r="B41" s="155"/>
      <c r="C41" s="178" t="s">
        <v>162</v>
      </c>
      <c r="D41" s="157"/>
      <c r="E41" s="160">
        <v>4.55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 s="163"/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131</v>
      </c>
      <c r="AF41" s="150">
        <v>0</v>
      </c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1"/>
      <c r="B42" s="155"/>
      <c r="C42" s="178" t="s">
        <v>163</v>
      </c>
      <c r="D42" s="157"/>
      <c r="E42" s="160">
        <v>0.65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 s="163"/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131</v>
      </c>
      <c r="AF42" s="150">
        <v>0</v>
      </c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1"/>
      <c r="B43" s="155"/>
      <c r="C43" s="178" t="s">
        <v>164</v>
      </c>
      <c r="D43" s="157"/>
      <c r="E43" s="160">
        <v>1.3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 s="163"/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131</v>
      </c>
      <c r="AF43" s="150">
        <v>0</v>
      </c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1"/>
      <c r="B44" s="155"/>
      <c r="C44" s="178" t="s">
        <v>165</v>
      </c>
      <c r="D44" s="157"/>
      <c r="E44" s="160">
        <v>0.6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 s="163"/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131</v>
      </c>
      <c r="AF44" s="150">
        <v>0</v>
      </c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51"/>
      <c r="B45" s="155"/>
      <c r="C45" s="178" t="s">
        <v>166</v>
      </c>
      <c r="D45" s="157"/>
      <c r="E45" s="160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 s="163"/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131</v>
      </c>
      <c r="AF45" s="150">
        <v>0</v>
      </c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1"/>
      <c r="B46" s="155"/>
      <c r="C46" s="178" t="s">
        <v>167</v>
      </c>
      <c r="D46" s="157"/>
      <c r="E46" s="160">
        <v>13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4"/>
      <c r="U46" s="163"/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131</v>
      </c>
      <c r="AF46" s="150">
        <v>0</v>
      </c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51">
        <v>4</v>
      </c>
      <c r="B47" s="155" t="s">
        <v>168</v>
      </c>
      <c r="C47" s="177" t="s">
        <v>169</v>
      </c>
      <c r="D47" s="156" t="s">
        <v>128</v>
      </c>
      <c r="E47" s="159">
        <v>47.042499999999997</v>
      </c>
      <c r="F47" s="163"/>
      <c r="G47" s="163">
        <f>E47*F47</f>
        <v>0</v>
      </c>
      <c r="H47" s="163">
        <v>13.77</v>
      </c>
      <c r="I47" s="163">
        <f>ROUND(E47*H47,2)</f>
        <v>647.78</v>
      </c>
      <c r="J47" s="163">
        <v>515.23</v>
      </c>
      <c r="K47" s="163">
        <f>ROUND(E47*J47,2)</f>
        <v>24237.71</v>
      </c>
      <c r="L47" s="163">
        <v>21</v>
      </c>
      <c r="M47" s="163">
        <f>G47*(1+L47/100)</f>
        <v>0</v>
      </c>
      <c r="N47" s="163">
        <v>4.0000000000000003E-5</v>
      </c>
      <c r="O47" s="163">
        <f>ROUND(E47*N47,2)</f>
        <v>0</v>
      </c>
      <c r="P47" s="163">
        <v>0</v>
      </c>
      <c r="Q47" s="163">
        <f>ROUND(E47*P47,2)</f>
        <v>0</v>
      </c>
      <c r="R47" s="163"/>
      <c r="S47" s="163"/>
      <c r="T47" s="164">
        <v>7.8E-2</v>
      </c>
      <c r="U47" s="163">
        <f>ROUND(E47*T47,2)</f>
        <v>3.67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129</v>
      </c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1"/>
      <c r="B48" s="155"/>
      <c r="C48" s="178" t="s">
        <v>130</v>
      </c>
      <c r="D48" s="157"/>
      <c r="E48" s="160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4"/>
      <c r="U48" s="163"/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131</v>
      </c>
      <c r="AF48" s="150">
        <v>0</v>
      </c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1"/>
      <c r="B49" s="155"/>
      <c r="C49" s="178" t="s">
        <v>170</v>
      </c>
      <c r="D49" s="157"/>
      <c r="E49" s="160">
        <v>12.375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4"/>
      <c r="U49" s="163"/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131</v>
      </c>
      <c r="AF49" s="150">
        <v>0</v>
      </c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1"/>
      <c r="B50" s="155"/>
      <c r="C50" s="178" t="s">
        <v>171</v>
      </c>
      <c r="D50" s="157"/>
      <c r="E50" s="160">
        <v>1.45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4"/>
      <c r="U50" s="163"/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131</v>
      </c>
      <c r="AF50" s="150">
        <v>0</v>
      </c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1"/>
      <c r="B51" s="155"/>
      <c r="C51" s="178" t="s">
        <v>172</v>
      </c>
      <c r="D51" s="157"/>
      <c r="E51" s="160">
        <v>2.75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4"/>
      <c r="U51" s="163"/>
      <c r="V51" s="150"/>
      <c r="W51" s="150"/>
      <c r="X51" s="150"/>
      <c r="Y51" s="150"/>
      <c r="Z51" s="150"/>
      <c r="AA51" s="150"/>
      <c r="AB51" s="150"/>
      <c r="AC51" s="150"/>
      <c r="AD51" s="150"/>
      <c r="AE51" s="150" t="s">
        <v>131</v>
      </c>
      <c r="AF51" s="150">
        <v>0</v>
      </c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1"/>
      <c r="B52" s="155"/>
      <c r="C52" s="178" t="s">
        <v>173</v>
      </c>
      <c r="D52" s="157"/>
      <c r="E52" s="160">
        <v>6.9124999999999996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4"/>
      <c r="U52" s="163"/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131</v>
      </c>
      <c r="AF52" s="150">
        <v>0</v>
      </c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1"/>
      <c r="B53" s="155"/>
      <c r="C53" s="178" t="s">
        <v>174</v>
      </c>
      <c r="D53" s="157"/>
      <c r="E53" s="160">
        <v>0.98750000000000004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4"/>
      <c r="U53" s="163"/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131</v>
      </c>
      <c r="AF53" s="150">
        <v>0</v>
      </c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1"/>
      <c r="B54" s="155"/>
      <c r="C54" s="178" t="s">
        <v>175</v>
      </c>
      <c r="D54" s="157"/>
      <c r="E54" s="160">
        <v>1.6375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4"/>
      <c r="U54" s="163"/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131</v>
      </c>
      <c r="AF54" s="150">
        <v>0</v>
      </c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1"/>
      <c r="B55" s="155"/>
      <c r="C55" s="178" t="s">
        <v>176</v>
      </c>
      <c r="D55" s="157"/>
      <c r="E55" s="160">
        <v>1.9750000000000001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4"/>
      <c r="U55" s="163"/>
      <c r="V55" s="150"/>
      <c r="W55" s="150"/>
      <c r="X55" s="150"/>
      <c r="Y55" s="150"/>
      <c r="Z55" s="150"/>
      <c r="AA55" s="150"/>
      <c r="AB55" s="150"/>
      <c r="AC55" s="150"/>
      <c r="AD55" s="150"/>
      <c r="AE55" s="150" t="s">
        <v>131</v>
      </c>
      <c r="AF55" s="150">
        <v>0</v>
      </c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1"/>
      <c r="B56" s="155"/>
      <c r="C56" s="178" t="s">
        <v>177</v>
      </c>
      <c r="D56" s="157"/>
      <c r="E56" s="160">
        <v>0.97499999999999998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4"/>
      <c r="U56" s="163"/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131</v>
      </c>
      <c r="AF56" s="150">
        <v>0</v>
      </c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1"/>
      <c r="B57" s="155"/>
      <c r="C57" s="178" t="s">
        <v>178</v>
      </c>
      <c r="D57" s="157"/>
      <c r="E57" s="160">
        <v>2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4"/>
      <c r="U57" s="163"/>
      <c r="V57" s="150"/>
      <c r="W57" s="150"/>
      <c r="X57" s="150"/>
      <c r="Y57" s="150"/>
      <c r="Z57" s="150"/>
      <c r="AA57" s="150"/>
      <c r="AB57" s="150"/>
      <c r="AC57" s="150"/>
      <c r="AD57" s="150"/>
      <c r="AE57" s="150" t="s">
        <v>131</v>
      </c>
      <c r="AF57" s="150">
        <v>0</v>
      </c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1"/>
      <c r="B58" s="155"/>
      <c r="C58" s="178" t="s">
        <v>179</v>
      </c>
      <c r="D58" s="157"/>
      <c r="E58" s="160">
        <v>3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4"/>
      <c r="U58" s="163"/>
      <c r="V58" s="150"/>
      <c r="W58" s="150"/>
      <c r="X58" s="150"/>
      <c r="Y58" s="150"/>
      <c r="Z58" s="150"/>
      <c r="AA58" s="150"/>
      <c r="AB58" s="150"/>
      <c r="AC58" s="150"/>
      <c r="AD58" s="150"/>
      <c r="AE58" s="150" t="s">
        <v>131</v>
      </c>
      <c r="AF58" s="150">
        <v>0</v>
      </c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1"/>
      <c r="B59" s="155"/>
      <c r="C59" s="178" t="s">
        <v>180</v>
      </c>
      <c r="D59" s="157"/>
      <c r="E59" s="160">
        <v>1.5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4"/>
      <c r="U59" s="163"/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131</v>
      </c>
      <c r="AF59" s="150">
        <v>0</v>
      </c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1"/>
      <c r="B60" s="155"/>
      <c r="C60" s="178" t="s">
        <v>181</v>
      </c>
      <c r="D60" s="157"/>
      <c r="E60" s="160">
        <v>0.48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4"/>
      <c r="U60" s="163"/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131</v>
      </c>
      <c r="AF60" s="150">
        <v>0</v>
      </c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1"/>
      <c r="B61" s="155"/>
      <c r="C61" s="178" t="s">
        <v>182</v>
      </c>
      <c r="D61" s="157"/>
      <c r="E61" s="160">
        <v>0.9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4"/>
      <c r="U61" s="163"/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131</v>
      </c>
      <c r="AF61" s="150">
        <v>0</v>
      </c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1"/>
      <c r="B62" s="155"/>
      <c r="C62" s="178" t="s">
        <v>183</v>
      </c>
      <c r="D62" s="157"/>
      <c r="E62" s="160">
        <v>1.2749999999999999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4"/>
      <c r="U62" s="163"/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131</v>
      </c>
      <c r="AF62" s="150">
        <v>0</v>
      </c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1"/>
      <c r="B63" s="155"/>
      <c r="C63" s="178" t="s">
        <v>184</v>
      </c>
      <c r="D63" s="157"/>
      <c r="E63" s="160">
        <v>2.95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4"/>
      <c r="U63" s="163"/>
      <c r="V63" s="150"/>
      <c r="W63" s="150"/>
      <c r="X63" s="150"/>
      <c r="Y63" s="150"/>
      <c r="Z63" s="150"/>
      <c r="AA63" s="150"/>
      <c r="AB63" s="150"/>
      <c r="AC63" s="150"/>
      <c r="AD63" s="150"/>
      <c r="AE63" s="150" t="s">
        <v>131</v>
      </c>
      <c r="AF63" s="150">
        <v>0</v>
      </c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1"/>
      <c r="B64" s="155"/>
      <c r="C64" s="178" t="s">
        <v>185</v>
      </c>
      <c r="D64" s="157"/>
      <c r="E64" s="160">
        <v>0.875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4"/>
      <c r="U64" s="163"/>
      <c r="V64" s="150"/>
      <c r="W64" s="150"/>
      <c r="X64" s="150"/>
      <c r="Y64" s="150"/>
      <c r="Z64" s="150"/>
      <c r="AA64" s="150"/>
      <c r="AB64" s="150"/>
      <c r="AC64" s="150"/>
      <c r="AD64" s="150"/>
      <c r="AE64" s="150" t="s">
        <v>131</v>
      </c>
      <c r="AF64" s="150">
        <v>0</v>
      </c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1"/>
      <c r="B65" s="155"/>
      <c r="C65" s="178" t="s">
        <v>186</v>
      </c>
      <c r="D65" s="157"/>
      <c r="E65" s="160">
        <v>0.85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4"/>
      <c r="U65" s="163"/>
      <c r="V65" s="150"/>
      <c r="W65" s="150"/>
      <c r="X65" s="150"/>
      <c r="Y65" s="150"/>
      <c r="Z65" s="150"/>
      <c r="AA65" s="150"/>
      <c r="AB65" s="150"/>
      <c r="AC65" s="150"/>
      <c r="AD65" s="150"/>
      <c r="AE65" s="150" t="s">
        <v>131</v>
      </c>
      <c r="AF65" s="150">
        <v>0</v>
      </c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1"/>
      <c r="B66" s="155"/>
      <c r="C66" s="178" t="s">
        <v>187</v>
      </c>
      <c r="D66" s="157"/>
      <c r="E66" s="160">
        <v>0.72499999999999998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4"/>
      <c r="U66" s="163"/>
      <c r="V66" s="150"/>
      <c r="W66" s="150"/>
      <c r="X66" s="150"/>
      <c r="Y66" s="150"/>
      <c r="Z66" s="150"/>
      <c r="AA66" s="150"/>
      <c r="AB66" s="150"/>
      <c r="AC66" s="150"/>
      <c r="AD66" s="150"/>
      <c r="AE66" s="150" t="s">
        <v>131</v>
      </c>
      <c r="AF66" s="150">
        <v>0</v>
      </c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1"/>
      <c r="B67" s="155"/>
      <c r="C67" s="178" t="s">
        <v>150</v>
      </c>
      <c r="D67" s="157"/>
      <c r="E67" s="160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4"/>
      <c r="U67" s="163"/>
      <c r="V67" s="150"/>
      <c r="W67" s="150"/>
      <c r="X67" s="150"/>
      <c r="Y67" s="150"/>
      <c r="Z67" s="150"/>
      <c r="AA67" s="150"/>
      <c r="AB67" s="150"/>
      <c r="AC67" s="150"/>
      <c r="AD67" s="150"/>
      <c r="AE67" s="150" t="s">
        <v>131</v>
      </c>
      <c r="AF67" s="150">
        <v>0</v>
      </c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1"/>
      <c r="B68" s="155"/>
      <c r="C68" s="178" t="s">
        <v>151</v>
      </c>
      <c r="D68" s="157"/>
      <c r="E68" s="160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4"/>
      <c r="U68" s="163"/>
      <c r="V68" s="150"/>
      <c r="W68" s="150"/>
      <c r="X68" s="150"/>
      <c r="Y68" s="150"/>
      <c r="Z68" s="150"/>
      <c r="AA68" s="150"/>
      <c r="AB68" s="150"/>
      <c r="AC68" s="150"/>
      <c r="AD68" s="150"/>
      <c r="AE68" s="150" t="s">
        <v>131</v>
      </c>
      <c r="AF68" s="150">
        <v>0</v>
      </c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1"/>
      <c r="B69" s="155"/>
      <c r="C69" s="178" t="s">
        <v>188</v>
      </c>
      <c r="D69" s="157"/>
      <c r="E69" s="160">
        <v>1.9375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4"/>
      <c r="U69" s="163"/>
      <c r="V69" s="150"/>
      <c r="W69" s="150"/>
      <c r="X69" s="150"/>
      <c r="Y69" s="150"/>
      <c r="Z69" s="150"/>
      <c r="AA69" s="150"/>
      <c r="AB69" s="150"/>
      <c r="AC69" s="150"/>
      <c r="AD69" s="150"/>
      <c r="AE69" s="150" t="s">
        <v>131</v>
      </c>
      <c r="AF69" s="150">
        <v>0</v>
      </c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1"/>
      <c r="B70" s="155"/>
      <c r="C70" s="178" t="s">
        <v>189</v>
      </c>
      <c r="D70" s="157"/>
      <c r="E70" s="160">
        <v>1.4875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4"/>
      <c r="U70" s="163"/>
      <c r="V70" s="150"/>
      <c r="W70" s="150"/>
      <c r="X70" s="150"/>
      <c r="Y70" s="150"/>
      <c r="Z70" s="150"/>
      <c r="AA70" s="150"/>
      <c r="AB70" s="150"/>
      <c r="AC70" s="150"/>
      <c r="AD70" s="150"/>
      <c r="AE70" s="150" t="s">
        <v>131</v>
      </c>
      <c r="AF70" s="150">
        <v>0</v>
      </c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51">
        <v>5</v>
      </c>
      <c r="B71" s="155" t="s">
        <v>190</v>
      </c>
      <c r="C71" s="177" t="s">
        <v>191</v>
      </c>
      <c r="D71" s="156" t="s">
        <v>192</v>
      </c>
      <c r="E71" s="159">
        <v>271.89999999999998</v>
      </c>
      <c r="F71" s="163"/>
      <c r="G71" s="163">
        <f>E71*F71</f>
        <v>0</v>
      </c>
      <c r="H71" s="163">
        <v>13.77</v>
      </c>
      <c r="I71" s="163">
        <f>ROUND(E71*H71,2)</f>
        <v>3744.06</v>
      </c>
      <c r="J71" s="163">
        <v>42.730000000000004</v>
      </c>
      <c r="K71" s="163">
        <f>ROUND(E71*J71,2)</f>
        <v>11618.29</v>
      </c>
      <c r="L71" s="163">
        <v>21</v>
      </c>
      <c r="M71" s="163">
        <f>G71*(1+L71/100)</f>
        <v>0</v>
      </c>
      <c r="N71" s="163">
        <v>4.0000000000000003E-5</v>
      </c>
      <c r="O71" s="163">
        <f>ROUND(E71*N71,2)</f>
        <v>0.01</v>
      </c>
      <c r="P71" s="163">
        <v>0</v>
      </c>
      <c r="Q71" s="163">
        <f>ROUND(E71*P71,2)</f>
        <v>0</v>
      </c>
      <c r="R71" s="163"/>
      <c r="S71" s="163"/>
      <c r="T71" s="164">
        <v>7.8E-2</v>
      </c>
      <c r="U71" s="163">
        <f>ROUND(E71*T71,2)</f>
        <v>21.21</v>
      </c>
      <c r="V71" s="150"/>
      <c r="W71" s="150"/>
      <c r="X71" s="150"/>
      <c r="Y71" s="150"/>
      <c r="Z71" s="150"/>
      <c r="AA71" s="150"/>
      <c r="AB71" s="150"/>
      <c r="AC71" s="150"/>
      <c r="AD71" s="150"/>
      <c r="AE71" s="150" t="s">
        <v>129</v>
      </c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1"/>
      <c r="B72" s="155"/>
      <c r="C72" s="178" t="s">
        <v>130</v>
      </c>
      <c r="D72" s="157"/>
      <c r="E72" s="160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4"/>
      <c r="U72" s="163"/>
      <c r="V72" s="150"/>
      <c r="W72" s="150"/>
      <c r="X72" s="150"/>
      <c r="Y72" s="150"/>
      <c r="Z72" s="150"/>
      <c r="AA72" s="150"/>
      <c r="AB72" s="150"/>
      <c r="AC72" s="150"/>
      <c r="AD72" s="150"/>
      <c r="AE72" s="150" t="s">
        <v>131</v>
      </c>
      <c r="AF72" s="150">
        <v>0</v>
      </c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1"/>
      <c r="B73" s="155"/>
      <c r="C73" s="178" t="s">
        <v>193</v>
      </c>
      <c r="D73" s="157"/>
      <c r="E73" s="160">
        <v>60.3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4"/>
      <c r="U73" s="163"/>
      <c r="V73" s="150"/>
      <c r="W73" s="150"/>
      <c r="X73" s="150"/>
      <c r="Y73" s="150"/>
      <c r="Z73" s="150"/>
      <c r="AA73" s="150"/>
      <c r="AB73" s="150"/>
      <c r="AC73" s="150"/>
      <c r="AD73" s="150"/>
      <c r="AE73" s="150" t="s">
        <v>131</v>
      </c>
      <c r="AF73" s="150">
        <v>0</v>
      </c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1"/>
      <c r="B74" s="155"/>
      <c r="C74" s="178" t="s">
        <v>194</v>
      </c>
      <c r="D74" s="157"/>
      <c r="E74" s="160">
        <v>13.4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4"/>
      <c r="U74" s="163"/>
      <c r="V74" s="150"/>
      <c r="W74" s="150"/>
      <c r="X74" s="150"/>
      <c r="Y74" s="150"/>
      <c r="Z74" s="150"/>
      <c r="AA74" s="150"/>
      <c r="AB74" s="150"/>
      <c r="AC74" s="150"/>
      <c r="AD74" s="150"/>
      <c r="AE74" s="150" t="s">
        <v>131</v>
      </c>
      <c r="AF74" s="150">
        <v>0</v>
      </c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1"/>
      <c r="B75" s="155"/>
      <c r="C75" s="178" t="s">
        <v>195</v>
      </c>
      <c r="D75" s="157"/>
      <c r="E75" s="160">
        <v>13.4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4"/>
      <c r="U75" s="163"/>
      <c r="V75" s="150"/>
      <c r="W75" s="150"/>
      <c r="X75" s="150"/>
      <c r="Y75" s="150"/>
      <c r="Z75" s="150"/>
      <c r="AA75" s="150"/>
      <c r="AB75" s="150"/>
      <c r="AC75" s="150"/>
      <c r="AD75" s="150"/>
      <c r="AE75" s="150" t="s">
        <v>131</v>
      </c>
      <c r="AF75" s="150">
        <v>0</v>
      </c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1"/>
      <c r="B76" s="155"/>
      <c r="C76" s="178" t="s">
        <v>196</v>
      </c>
      <c r="D76" s="157"/>
      <c r="E76" s="160">
        <v>54.6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4"/>
      <c r="U76" s="163"/>
      <c r="V76" s="150"/>
      <c r="W76" s="150"/>
      <c r="X76" s="150"/>
      <c r="Y76" s="150"/>
      <c r="Z76" s="150"/>
      <c r="AA76" s="150"/>
      <c r="AB76" s="150"/>
      <c r="AC76" s="150"/>
      <c r="AD76" s="150"/>
      <c r="AE76" s="150" t="s">
        <v>131</v>
      </c>
      <c r="AF76" s="150">
        <v>0</v>
      </c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1"/>
      <c r="B77" s="155"/>
      <c r="C77" s="178" t="s">
        <v>197</v>
      </c>
      <c r="D77" s="157"/>
      <c r="E77" s="160">
        <v>7.8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4"/>
      <c r="U77" s="163"/>
      <c r="V77" s="150"/>
      <c r="W77" s="150"/>
      <c r="X77" s="150"/>
      <c r="Y77" s="150"/>
      <c r="Z77" s="150"/>
      <c r="AA77" s="150"/>
      <c r="AB77" s="150"/>
      <c r="AC77" s="150"/>
      <c r="AD77" s="150"/>
      <c r="AE77" s="150" t="s">
        <v>131</v>
      </c>
      <c r="AF77" s="150">
        <v>0</v>
      </c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1"/>
      <c r="B78" s="155"/>
      <c r="C78" s="178" t="s">
        <v>198</v>
      </c>
      <c r="D78" s="157"/>
      <c r="E78" s="160">
        <v>7.8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4"/>
      <c r="U78" s="163"/>
      <c r="V78" s="150"/>
      <c r="W78" s="150"/>
      <c r="X78" s="150"/>
      <c r="Y78" s="150"/>
      <c r="Z78" s="150"/>
      <c r="AA78" s="150"/>
      <c r="AB78" s="150"/>
      <c r="AC78" s="150"/>
      <c r="AD78" s="150"/>
      <c r="AE78" s="150" t="s">
        <v>131</v>
      </c>
      <c r="AF78" s="150">
        <v>0</v>
      </c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1"/>
      <c r="B79" s="155"/>
      <c r="C79" s="178" t="s">
        <v>199</v>
      </c>
      <c r="D79" s="157"/>
      <c r="E79" s="160">
        <v>15.6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4"/>
      <c r="U79" s="163"/>
      <c r="V79" s="150"/>
      <c r="W79" s="150"/>
      <c r="X79" s="150"/>
      <c r="Y79" s="150"/>
      <c r="Z79" s="150"/>
      <c r="AA79" s="150"/>
      <c r="AB79" s="150"/>
      <c r="AC79" s="150"/>
      <c r="AD79" s="150"/>
      <c r="AE79" s="150" t="s">
        <v>131</v>
      </c>
      <c r="AF79" s="150">
        <v>0</v>
      </c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1"/>
      <c r="B80" s="155"/>
      <c r="C80" s="178" t="s">
        <v>200</v>
      </c>
      <c r="D80" s="157"/>
      <c r="E80" s="160">
        <v>5.0999999999999996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4"/>
      <c r="U80" s="163"/>
      <c r="V80" s="150"/>
      <c r="W80" s="150"/>
      <c r="X80" s="150"/>
      <c r="Y80" s="150"/>
      <c r="Z80" s="150"/>
      <c r="AA80" s="150"/>
      <c r="AB80" s="150"/>
      <c r="AC80" s="150"/>
      <c r="AD80" s="150"/>
      <c r="AE80" s="150" t="s">
        <v>131</v>
      </c>
      <c r="AF80" s="150">
        <v>0</v>
      </c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1"/>
      <c r="B81" s="155"/>
      <c r="C81" s="178" t="s">
        <v>201</v>
      </c>
      <c r="D81" s="157"/>
      <c r="E81" s="160">
        <v>10.4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4"/>
      <c r="U81" s="163"/>
      <c r="V81" s="150"/>
      <c r="W81" s="150"/>
      <c r="X81" s="150"/>
      <c r="Y81" s="150"/>
      <c r="Z81" s="150"/>
      <c r="AA81" s="150"/>
      <c r="AB81" s="150"/>
      <c r="AC81" s="150"/>
      <c r="AD81" s="150"/>
      <c r="AE81" s="150" t="s">
        <v>131</v>
      </c>
      <c r="AF81" s="150">
        <v>0</v>
      </c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1"/>
      <c r="B82" s="155"/>
      <c r="C82" s="178" t="s">
        <v>202</v>
      </c>
      <c r="D82" s="157"/>
      <c r="E82" s="160">
        <v>14.4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4"/>
      <c r="U82" s="163"/>
      <c r="V82" s="150"/>
      <c r="W82" s="150"/>
      <c r="X82" s="150"/>
      <c r="Y82" s="150"/>
      <c r="Z82" s="150"/>
      <c r="AA82" s="150"/>
      <c r="AB82" s="150"/>
      <c r="AC82" s="150"/>
      <c r="AD82" s="150"/>
      <c r="AE82" s="150" t="s">
        <v>131</v>
      </c>
      <c r="AF82" s="150">
        <v>0</v>
      </c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1"/>
      <c r="B83" s="155"/>
      <c r="C83" s="178" t="s">
        <v>203</v>
      </c>
      <c r="D83" s="157"/>
      <c r="E83" s="160">
        <v>7.2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4"/>
      <c r="U83" s="163"/>
      <c r="V83" s="150"/>
      <c r="W83" s="150"/>
      <c r="X83" s="150"/>
      <c r="Y83" s="150"/>
      <c r="Z83" s="150"/>
      <c r="AA83" s="150"/>
      <c r="AB83" s="150"/>
      <c r="AC83" s="150"/>
      <c r="AD83" s="150"/>
      <c r="AE83" s="150" t="s">
        <v>131</v>
      </c>
      <c r="AF83" s="150">
        <v>0</v>
      </c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1"/>
      <c r="B84" s="155"/>
      <c r="C84" s="178" t="s">
        <v>204</v>
      </c>
      <c r="D84" s="157"/>
      <c r="E84" s="160">
        <v>6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4"/>
      <c r="U84" s="163"/>
      <c r="V84" s="150"/>
      <c r="W84" s="150"/>
      <c r="X84" s="150"/>
      <c r="Y84" s="150"/>
      <c r="Z84" s="150"/>
      <c r="AA84" s="150"/>
      <c r="AB84" s="150"/>
      <c r="AC84" s="150"/>
      <c r="AD84" s="150"/>
      <c r="AE84" s="150" t="s">
        <v>131</v>
      </c>
      <c r="AF84" s="150">
        <v>0</v>
      </c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1"/>
      <c r="B85" s="155"/>
      <c r="C85" s="178" t="s">
        <v>205</v>
      </c>
      <c r="D85" s="157"/>
      <c r="E85" s="160">
        <v>4.4000000000000004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4"/>
      <c r="U85" s="163"/>
      <c r="V85" s="150"/>
      <c r="W85" s="150"/>
      <c r="X85" s="150"/>
      <c r="Y85" s="150"/>
      <c r="Z85" s="150"/>
      <c r="AA85" s="150"/>
      <c r="AB85" s="150"/>
      <c r="AC85" s="150"/>
      <c r="AD85" s="150"/>
      <c r="AE85" s="150" t="s">
        <v>131</v>
      </c>
      <c r="AF85" s="150">
        <v>0</v>
      </c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1"/>
      <c r="B86" s="155"/>
      <c r="C86" s="178" t="s">
        <v>206</v>
      </c>
      <c r="D86" s="157"/>
      <c r="E86" s="160">
        <v>7.2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4"/>
      <c r="U86" s="163"/>
      <c r="V86" s="150"/>
      <c r="W86" s="150"/>
      <c r="X86" s="150"/>
      <c r="Y86" s="150"/>
      <c r="Z86" s="150"/>
      <c r="AA86" s="150"/>
      <c r="AB86" s="150"/>
      <c r="AC86" s="150"/>
      <c r="AD86" s="150"/>
      <c r="AE86" s="150" t="s">
        <v>131</v>
      </c>
      <c r="AF86" s="150">
        <v>0</v>
      </c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1"/>
      <c r="B87" s="155"/>
      <c r="C87" s="178" t="s">
        <v>207</v>
      </c>
      <c r="D87" s="157"/>
      <c r="E87" s="160">
        <v>14.2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4"/>
      <c r="U87" s="163"/>
      <c r="V87" s="150"/>
      <c r="W87" s="150"/>
      <c r="X87" s="150"/>
      <c r="Y87" s="150"/>
      <c r="Z87" s="150"/>
      <c r="AA87" s="150"/>
      <c r="AB87" s="150"/>
      <c r="AC87" s="150"/>
      <c r="AD87" s="150"/>
      <c r="AE87" s="150" t="s">
        <v>131</v>
      </c>
      <c r="AF87" s="150">
        <v>0</v>
      </c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1"/>
      <c r="B88" s="155"/>
      <c r="C88" s="178" t="s">
        <v>208</v>
      </c>
      <c r="D88" s="157"/>
      <c r="E88" s="160">
        <v>7.1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4"/>
      <c r="U88" s="163"/>
      <c r="V88" s="150"/>
      <c r="W88" s="150"/>
      <c r="X88" s="150"/>
      <c r="Y88" s="150"/>
      <c r="Z88" s="150"/>
      <c r="AA88" s="150"/>
      <c r="AB88" s="150"/>
      <c r="AC88" s="150"/>
      <c r="AD88" s="150"/>
      <c r="AE88" s="150" t="s">
        <v>131</v>
      </c>
      <c r="AF88" s="150">
        <v>0</v>
      </c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1"/>
      <c r="B89" s="155"/>
      <c r="C89" s="178" t="s">
        <v>209</v>
      </c>
      <c r="D89" s="157"/>
      <c r="E89" s="160">
        <v>3.4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4"/>
      <c r="U89" s="163"/>
      <c r="V89" s="150"/>
      <c r="W89" s="150"/>
      <c r="X89" s="150"/>
      <c r="Y89" s="150"/>
      <c r="Z89" s="150"/>
      <c r="AA89" s="150"/>
      <c r="AB89" s="150"/>
      <c r="AC89" s="150"/>
      <c r="AD89" s="150"/>
      <c r="AE89" s="150" t="s">
        <v>131</v>
      </c>
      <c r="AF89" s="150">
        <v>0</v>
      </c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1"/>
      <c r="B90" s="155"/>
      <c r="C90" s="178" t="s">
        <v>210</v>
      </c>
      <c r="D90" s="157"/>
      <c r="E90" s="160">
        <v>2.9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4"/>
      <c r="U90" s="163"/>
      <c r="V90" s="150"/>
      <c r="W90" s="150"/>
      <c r="X90" s="150"/>
      <c r="Y90" s="150"/>
      <c r="Z90" s="150"/>
      <c r="AA90" s="150"/>
      <c r="AB90" s="150"/>
      <c r="AC90" s="150"/>
      <c r="AD90" s="150"/>
      <c r="AE90" s="150" t="s">
        <v>131</v>
      </c>
      <c r="AF90" s="150">
        <v>0</v>
      </c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1"/>
      <c r="B91" s="155"/>
      <c r="C91" s="178" t="s">
        <v>150</v>
      </c>
      <c r="D91" s="157"/>
      <c r="E91" s="160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4"/>
      <c r="U91" s="163"/>
      <c r="V91" s="150"/>
      <c r="W91" s="150"/>
      <c r="X91" s="150"/>
      <c r="Y91" s="150"/>
      <c r="Z91" s="150"/>
      <c r="AA91" s="150"/>
      <c r="AB91" s="150"/>
      <c r="AC91" s="150"/>
      <c r="AD91" s="150"/>
      <c r="AE91" s="150" t="s">
        <v>131</v>
      </c>
      <c r="AF91" s="150">
        <v>0</v>
      </c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1"/>
      <c r="B92" s="155"/>
      <c r="C92" s="178" t="s">
        <v>151</v>
      </c>
      <c r="D92" s="157"/>
      <c r="E92" s="160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4"/>
      <c r="U92" s="163"/>
      <c r="V92" s="150"/>
      <c r="W92" s="150"/>
      <c r="X92" s="150"/>
      <c r="Y92" s="150"/>
      <c r="Z92" s="150"/>
      <c r="AA92" s="150"/>
      <c r="AB92" s="150"/>
      <c r="AC92" s="150"/>
      <c r="AD92" s="150"/>
      <c r="AE92" s="150" t="s">
        <v>131</v>
      </c>
      <c r="AF92" s="150">
        <v>0</v>
      </c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1"/>
      <c r="B93" s="155"/>
      <c r="C93" s="178" t="s">
        <v>211</v>
      </c>
      <c r="D93" s="157"/>
      <c r="E93" s="160">
        <v>9.1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4"/>
      <c r="U93" s="163"/>
      <c r="V93" s="150"/>
      <c r="W93" s="150"/>
      <c r="X93" s="150"/>
      <c r="Y93" s="150"/>
      <c r="Z93" s="150"/>
      <c r="AA93" s="150"/>
      <c r="AB93" s="150"/>
      <c r="AC93" s="150"/>
      <c r="AD93" s="150"/>
      <c r="AE93" s="150" t="s">
        <v>131</v>
      </c>
      <c r="AF93" s="150">
        <v>0</v>
      </c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1"/>
      <c r="B94" s="155"/>
      <c r="C94" s="178" t="s">
        <v>212</v>
      </c>
      <c r="D94" s="157"/>
      <c r="E94" s="160">
        <v>7.6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4"/>
      <c r="U94" s="163"/>
      <c r="V94" s="150"/>
      <c r="W94" s="150"/>
      <c r="X94" s="150"/>
      <c r="Y94" s="150"/>
      <c r="Z94" s="150"/>
      <c r="AA94" s="150"/>
      <c r="AB94" s="150"/>
      <c r="AC94" s="150"/>
      <c r="AD94" s="150"/>
      <c r="AE94" s="150" t="s">
        <v>131</v>
      </c>
      <c r="AF94" s="150">
        <v>0</v>
      </c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1">
        <v>6</v>
      </c>
      <c r="B95" s="155" t="s">
        <v>213</v>
      </c>
      <c r="C95" s="177" t="s">
        <v>214</v>
      </c>
      <c r="D95" s="156" t="s">
        <v>192</v>
      </c>
      <c r="E95" s="159">
        <v>462.23</v>
      </c>
      <c r="F95" s="163"/>
      <c r="G95" s="163">
        <f>E95*F95</f>
        <v>0</v>
      </c>
      <c r="H95" s="163">
        <v>43.64</v>
      </c>
      <c r="I95" s="163">
        <f>ROUND(E95*H95,2)</f>
        <v>20171.72</v>
      </c>
      <c r="J95" s="163">
        <v>13.36</v>
      </c>
      <c r="K95" s="163">
        <f>ROUND(E95*J95,2)</f>
        <v>6175.39</v>
      </c>
      <c r="L95" s="163">
        <v>21</v>
      </c>
      <c r="M95" s="163">
        <f>G95*(1+L95/100)</f>
        <v>0</v>
      </c>
      <c r="N95" s="163">
        <v>2.3000000000000001E-4</v>
      </c>
      <c r="O95" s="163">
        <f>ROUND(E95*N95,2)</f>
        <v>0.11</v>
      </c>
      <c r="P95" s="163">
        <v>0</v>
      </c>
      <c r="Q95" s="163">
        <f>ROUND(E95*P95,2)</f>
        <v>0</v>
      </c>
      <c r="R95" s="163"/>
      <c r="S95" s="163"/>
      <c r="T95" s="164">
        <v>0.05</v>
      </c>
      <c r="U95" s="163">
        <f>ROUND(E95*T95,2)</f>
        <v>23.11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 t="s">
        <v>129</v>
      </c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1"/>
      <c r="B96" s="155"/>
      <c r="C96" s="178" t="s">
        <v>215</v>
      </c>
      <c r="D96" s="157"/>
      <c r="E96" s="160">
        <v>271.89999999999998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4"/>
      <c r="U96" s="163"/>
      <c r="V96" s="150"/>
      <c r="W96" s="150"/>
      <c r="X96" s="150"/>
      <c r="Y96" s="150"/>
      <c r="Z96" s="150"/>
      <c r="AA96" s="150"/>
      <c r="AB96" s="150"/>
      <c r="AC96" s="150"/>
      <c r="AD96" s="150"/>
      <c r="AE96" s="150" t="s">
        <v>131</v>
      </c>
      <c r="AF96" s="150">
        <v>0</v>
      </c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1"/>
      <c r="B97" s="155"/>
      <c r="C97" s="178" t="s">
        <v>216</v>
      </c>
      <c r="D97" s="157"/>
      <c r="E97" s="160">
        <v>190.33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4"/>
      <c r="U97" s="163"/>
      <c r="V97" s="150"/>
      <c r="W97" s="150"/>
      <c r="X97" s="150"/>
      <c r="Y97" s="150"/>
      <c r="Z97" s="150"/>
      <c r="AA97" s="150"/>
      <c r="AB97" s="150"/>
      <c r="AC97" s="150"/>
      <c r="AD97" s="150"/>
      <c r="AE97" s="150" t="s">
        <v>131</v>
      </c>
      <c r="AF97" s="150">
        <v>0</v>
      </c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1">
        <v>7</v>
      </c>
      <c r="B98" s="155" t="s">
        <v>217</v>
      </c>
      <c r="C98" s="177" t="s">
        <v>218</v>
      </c>
      <c r="D98" s="156" t="s">
        <v>128</v>
      </c>
      <c r="E98" s="159">
        <v>81.569999999999993</v>
      </c>
      <c r="F98" s="163"/>
      <c r="G98" s="163">
        <f>E98*F98</f>
        <v>0</v>
      </c>
      <c r="H98" s="163">
        <v>97.23</v>
      </c>
      <c r="I98" s="163">
        <f>ROUND(E98*H98,2)</f>
        <v>7931.05</v>
      </c>
      <c r="J98" s="163">
        <v>221.26999999999998</v>
      </c>
      <c r="K98" s="163">
        <f>ROUND(E98*J98,2)</f>
        <v>18048.990000000002</v>
      </c>
      <c r="L98" s="163">
        <v>21</v>
      </c>
      <c r="M98" s="163">
        <f>G98*(1+L98/100)</f>
        <v>0</v>
      </c>
      <c r="N98" s="163">
        <v>2.7980000000000001E-2</v>
      </c>
      <c r="O98" s="163">
        <f>ROUND(E98*N98,2)</f>
        <v>2.2799999999999998</v>
      </c>
      <c r="P98" s="163">
        <v>0</v>
      </c>
      <c r="Q98" s="163">
        <f>ROUND(E98*P98,2)</f>
        <v>0</v>
      </c>
      <c r="R98" s="163"/>
      <c r="S98" s="163"/>
      <c r="T98" s="164">
        <v>0.626</v>
      </c>
      <c r="U98" s="163">
        <f>ROUND(E98*T98,2)</f>
        <v>51.06</v>
      </c>
      <c r="V98" s="150"/>
      <c r="W98" s="150"/>
      <c r="X98" s="150"/>
      <c r="Y98" s="150"/>
      <c r="Z98" s="150"/>
      <c r="AA98" s="150"/>
      <c r="AB98" s="150"/>
      <c r="AC98" s="150"/>
      <c r="AD98" s="150"/>
      <c r="AE98" s="150" t="s">
        <v>129</v>
      </c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1"/>
      <c r="B99" s="155"/>
      <c r="C99" s="178" t="s">
        <v>219</v>
      </c>
      <c r="D99" s="157"/>
      <c r="E99" s="160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4"/>
      <c r="U99" s="163"/>
      <c r="V99" s="150"/>
      <c r="W99" s="150"/>
      <c r="X99" s="150"/>
      <c r="Y99" s="150"/>
      <c r="Z99" s="150"/>
      <c r="AA99" s="150"/>
      <c r="AB99" s="150"/>
      <c r="AC99" s="150"/>
      <c r="AD99" s="150"/>
      <c r="AE99" s="150" t="s">
        <v>131</v>
      </c>
      <c r="AF99" s="150">
        <v>0</v>
      </c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1"/>
      <c r="B100" s="155"/>
      <c r="C100" s="178" t="s">
        <v>220</v>
      </c>
      <c r="D100" s="157"/>
      <c r="E100" s="160">
        <v>81.569999999999993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4"/>
      <c r="U100" s="163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 t="s">
        <v>131</v>
      </c>
      <c r="AF100" s="150">
        <v>0</v>
      </c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92" t="s">
        <v>124</v>
      </c>
      <c r="B101" s="193" t="s">
        <v>61</v>
      </c>
      <c r="C101" s="194" t="s">
        <v>62</v>
      </c>
      <c r="D101" s="195"/>
      <c r="E101" s="196"/>
      <c r="F101" s="197"/>
      <c r="G101" s="197">
        <f>SUM(G102:G106)</f>
        <v>0</v>
      </c>
      <c r="H101" s="165"/>
      <c r="I101" s="165">
        <f>SUM(I102:I106)</f>
        <v>709.29</v>
      </c>
      <c r="J101" s="165"/>
      <c r="K101" s="165">
        <f>SUM(K102:K106)</f>
        <v>456.71</v>
      </c>
      <c r="L101" s="165"/>
      <c r="M101" s="165">
        <f>SUM(M102:M106)</f>
        <v>0</v>
      </c>
      <c r="N101" s="165"/>
      <c r="O101" s="165">
        <f>SUM(O102:O106)</f>
        <v>1</v>
      </c>
      <c r="P101" s="165"/>
      <c r="Q101" s="165">
        <f>SUM(Q102:Q106)</f>
        <v>0</v>
      </c>
      <c r="R101" s="165"/>
      <c r="S101" s="165"/>
      <c r="T101" s="166"/>
      <c r="U101" s="165">
        <f>SUM(U102:U106)</f>
        <v>1.76</v>
      </c>
      <c r="AE101" t="s">
        <v>125</v>
      </c>
    </row>
    <row r="102" spans="1:60" outlineLevel="1" x14ac:dyDescent="0.2">
      <c r="A102" s="151">
        <v>8</v>
      </c>
      <c r="B102" s="155" t="s">
        <v>221</v>
      </c>
      <c r="C102" s="177" t="s">
        <v>222</v>
      </c>
      <c r="D102" s="156" t="s">
        <v>223</v>
      </c>
      <c r="E102" s="159">
        <v>0.4</v>
      </c>
      <c r="F102" s="163"/>
      <c r="G102" s="163">
        <f>E102*F102</f>
        <v>0</v>
      </c>
      <c r="H102" s="163">
        <v>1773.22</v>
      </c>
      <c r="I102" s="163">
        <f>ROUND(E102*H102,2)</f>
        <v>709.29</v>
      </c>
      <c r="J102" s="163">
        <v>1141.78</v>
      </c>
      <c r="K102" s="163">
        <f>ROUND(E102*J102,2)</f>
        <v>456.71</v>
      </c>
      <c r="L102" s="163">
        <v>21</v>
      </c>
      <c r="M102" s="163">
        <f>G102*(1+L102/100)</f>
        <v>0</v>
      </c>
      <c r="N102" s="163">
        <v>2.5</v>
      </c>
      <c r="O102" s="163">
        <f>ROUND(E102*N102,2)</f>
        <v>1</v>
      </c>
      <c r="P102" s="163">
        <v>0</v>
      </c>
      <c r="Q102" s="163">
        <f>ROUND(E102*P102,2)</f>
        <v>0</v>
      </c>
      <c r="R102" s="163"/>
      <c r="S102" s="163"/>
      <c r="T102" s="164">
        <v>4.4000000000000004</v>
      </c>
      <c r="U102" s="163">
        <f>ROUND(E102*T102,2)</f>
        <v>1.76</v>
      </c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 t="s">
        <v>129</v>
      </c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1"/>
      <c r="B103" s="155"/>
      <c r="C103" s="178" t="s">
        <v>224</v>
      </c>
      <c r="D103" s="157"/>
      <c r="E103" s="160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4"/>
      <c r="U103" s="163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 t="s">
        <v>131</v>
      </c>
      <c r="AF103" s="150">
        <v>0</v>
      </c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1"/>
      <c r="B104" s="155"/>
      <c r="C104" s="178" t="s">
        <v>225</v>
      </c>
      <c r="D104" s="157"/>
      <c r="E104" s="160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4"/>
      <c r="U104" s="163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 t="s">
        <v>131</v>
      </c>
      <c r="AF104" s="150">
        <v>0</v>
      </c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1"/>
      <c r="B105" s="155"/>
      <c r="C105" s="178" t="s">
        <v>226</v>
      </c>
      <c r="D105" s="157"/>
      <c r="E105" s="160">
        <v>0.188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4"/>
      <c r="U105" s="163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 t="s">
        <v>131</v>
      </c>
      <c r="AF105" s="150">
        <v>0</v>
      </c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1"/>
      <c r="B106" s="155"/>
      <c r="C106" s="178" t="s">
        <v>227</v>
      </c>
      <c r="D106" s="157"/>
      <c r="E106" s="160">
        <v>0.21199999999999999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4"/>
      <c r="U106" s="163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 t="s">
        <v>131</v>
      </c>
      <c r="AF106" s="150">
        <v>0</v>
      </c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92" t="s">
        <v>124</v>
      </c>
      <c r="B107" s="193" t="s">
        <v>63</v>
      </c>
      <c r="C107" s="194" t="s">
        <v>64</v>
      </c>
      <c r="D107" s="195"/>
      <c r="E107" s="196"/>
      <c r="F107" s="197"/>
      <c r="G107" s="197">
        <f>SUM(G108:G124)</f>
        <v>0</v>
      </c>
      <c r="H107" s="165"/>
      <c r="I107" s="165">
        <f>SUM(I108:I125)</f>
        <v>10164.89</v>
      </c>
      <c r="J107" s="165"/>
      <c r="K107" s="165">
        <f>SUM(K108:K125)</f>
        <v>5630.6</v>
      </c>
      <c r="L107" s="165"/>
      <c r="M107" s="165">
        <f>SUM(M108:M125)</f>
        <v>0</v>
      </c>
      <c r="N107" s="165"/>
      <c r="O107" s="165">
        <f>SUM(O108:O125)</f>
        <v>2.17</v>
      </c>
      <c r="P107" s="165"/>
      <c r="Q107" s="165">
        <f>SUM(Q108:Q125)</f>
        <v>0</v>
      </c>
      <c r="R107" s="165"/>
      <c r="S107" s="165"/>
      <c r="T107" s="166"/>
      <c r="U107" s="165">
        <f>SUM(U108:U125)</f>
        <v>18.66</v>
      </c>
      <c r="AE107" t="s">
        <v>125</v>
      </c>
    </row>
    <row r="108" spans="1:60" outlineLevel="1" x14ac:dyDescent="0.2">
      <c r="A108" s="151">
        <v>9</v>
      </c>
      <c r="B108" s="155" t="s">
        <v>228</v>
      </c>
      <c r="C108" s="177" t="s">
        <v>229</v>
      </c>
      <c r="D108" s="156" t="s">
        <v>128</v>
      </c>
      <c r="E108" s="159">
        <v>27.4025</v>
      </c>
      <c r="F108" s="163"/>
      <c r="G108" s="163">
        <f>E108*F108</f>
        <v>0</v>
      </c>
      <c r="H108" s="163">
        <v>89.36</v>
      </c>
      <c r="I108" s="163">
        <f>ROUND(E108*H108,2)</f>
        <v>2448.69</v>
      </c>
      <c r="J108" s="163">
        <v>112.64</v>
      </c>
      <c r="K108" s="163">
        <f>ROUND(E108*J108,2)</f>
        <v>3086.62</v>
      </c>
      <c r="L108" s="163">
        <v>21</v>
      </c>
      <c r="M108" s="163">
        <f>G108*(1+L108/100)</f>
        <v>0</v>
      </c>
      <c r="N108" s="163">
        <v>7.4260000000000007E-2</v>
      </c>
      <c r="O108" s="163">
        <f>ROUND(E108*N108,2)</f>
        <v>2.0299999999999998</v>
      </c>
      <c r="P108" s="163">
        <v>0</v>
      </c>
      <c r="Q108" s="163">
        <f>ROUND(E108*P108,2)</f>
        <v>0</v>
      </c>
      <c r="R108" s="163"/>
      <c r="S108" s="163"/>
      <c r="T108" s="164">
        <v>0.373</v>
      </c>
      <c r="U108" s="163">
        <f>ROUND(E108*T108,2)</f>
        <v>10.220000000000001</v>
      </c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 t="s">
        <v>129</v>
      </c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1"/>
      <c r="B109" s="155"/>
      <c r="C109" s="178" t="s">
        <v>230</v>
      </c>
      <c r="D109" s="157"/>
      <c r="E109" s="160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4"/>
      <c r="U109" s="163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 t="s">
        <v>131</v>
      </c>
      <c r="AF109" s="150">
        <v>0</v>
      </c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1"/>
      <c r="B110" s="155"/>
      <c r="C110" s="178" t="s">
        <v>231</v>
      </c>
      <c r="D110" s="157"/>
      <c r="E110" s="160">
        <v>4.9625000000000004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4"/>
      <c r="U110" s="163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 t="s">
        <v>131</v>
      </c>
      <c r="AF110" s="150">
        <v>0</v>
      </c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1"/>
      <c r="B111" s="155"/>
      <c r="C111" s="178" t="s">
        <v>150</v>
      </c>
      <c r="D111" s="157"/>
      <c r="E111" s="160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4"/>
      <c r="U111" s="163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 t="s">
        <v>131</v>
      </c>
      <c r="AF111" s="150">
        <v>0</v>
      </c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1"/>
      <c r="B112" s="155"/>
      <c r="C112" s="178" t="s">
        <v>232</v>
      </c>
      <c r="D112" s="157"/>
      <c r="E112" s="160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4"/>
      <c r="U112" s="163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 t="s">
        <v>131</v>
      </c>
      <c r="AF112" s="150">
        <v>0</v>
      </c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1"/>
      <c r="B113" s="155"/>
      <c r="C113" s="178" t="s">
        <v>233</v>
      </c>
      <c r="D113" s="157"/>
      <c r="E113" s="160">
        <v>16.824999999999999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4"/>
      <c r="U113" s="163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 t="s">
        <v>131</v>
      </c>
      <c r="AF113" s="150">
        <v>0</v>
      </c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1"/>
      <c r="B114" s="155"/>
      <c r="C114" s="178" t="s">
        <v>150</v>
      </c>
      <c r="D114" s="157"/>
      <c r="E114" s="160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4"/>
      <c r="U114" s="163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 t="s">
        <v>131</v>
      </c>
      <c r="AF114" s="150">
        <v>0</v>
      </c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1"/>
      <c r="B115" s="155"/>
      <c r="C115" s="178" t="s">
        <v>234</v>
      </c>
      <c r="D115" s="157"/>
      <c r="E115" s="160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4"/>
      <c r="U115" s="163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 t="s">
        <v>131</v>
      </c>
      <c r="AF115" s="150">
        <v>0</v>
      </c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1"/>
      <c r="B116" s="155"/>
      <c r="C116" s="178" t="s">
        <v>235</v>
      </c>
      <c r="D116" s="157"/>
      <c r="E116" s="160">
        <v>0.72499999999999998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4"/>
      <c r="U116" s="163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 t="s">
        <v>131</v>
      </c>
      <c r="AF116" s="150">
        <v>0</v>
      </c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1"/>
      <c r="B117" s="155"/>
      <c r="C117" s="178" t="s">
        <v>150</v>
      </c>
      <c r="D117" s="157"/>
      <c r="E117" s="160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4"/>
      <c r="U117" s="163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 t="s">
        <v>131</v>
      </c>
      <c r="AF117" s="150">
        <v>0</v>
      </c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1"/>
      <c r="B118" s="155"/>
      <c r="C118" s="178" t="s">
        <v>236</v>
      </c>
      <c r="D118" s="157"/>
      <c r="E118" s="160">
        <v>4.8899999999999997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4"/>
      <c r="U118" s="163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 t="s">
        <v>131</v>
      </c>
      <c r="AF118" s="150">
        <v>0</v>
      </c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1">
        <v>10</v>
      </c>
      <c r="B119" s="155" t="s">
        <v>237</v>
      </c>
      <c r="C119" s="177" t="s">
        <v>238</v>
      </c>
      <c r="D119" s="156" t="s">
        <v>192</v>
      </c>
      <c r="E119" s="159">
        <v>19.850000000000001</v>
      </c>
      <c r="F119" s="163"/>
      <c r="G119" s="163">
        <f>E119*F119</f>
        <v>0</v>
      </c>
      <c r="H119" s="163">
        <v>7.34</v>
      </c>
      <c r="I119" s="163">
        <f>ROUND(E119*H119,2)</f>
        <v>145.69999999999999</v>
      </c>
      <c r="J119" s="163">
        <v>128.16</v>
      </c>
      <c r="K119" s="163">
        <f>ROUND(E119*J119,2)</f>
        <v>2543.98</v>
      </c>
      <c r="L119" s="163">
        <v>21</v>
      </c>
      <c r="M119" s="163">
        <f>G119*(1+L119/100)</f>
        <v>0</v>
      </c>
      <c r="N119" s="163">
        <v>2.2200000000000002E-3</v>
      </c>
      <c r="O119" s="163">
        <f>ROUND(E119*N119,2)</f>
        <v>0.04</v>
      </c>
      <c r="P119" s="163">
        <v>0</v>
      </c>
      <c r="Q119" s="163">
        <f>ROUND(E119*P119,2)</f>
        <v>0</v>
      </c>
      <c r="R119" s="163"/>
      <c r="S119" s="163"/>
      <c r="T119" s="164">
        <v>0.42499999999999999</v>
      </c>
      <c r="U119" s="163">
        <f>ROUND(E119*T119,2)</f>
        <v>8.44</v>
      </c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 t="s">
        <v>129</v>
      </c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1"/>
      <c r="B120" s="155"/>
      <c r="C120" s="178" t="s">
        <v>239</v>
      </c>
      <c r="D120" s="157"/>
      <c r="E120" s="160">
        <v>19.850000000000001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4"/>
      <c r="U120" s="163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 t="s">
        <v>131</v>
      </c>
      <c r="AF120" s="150">
        <v>0</v>
      </c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1">
        <v>11</v>
      </c>
      <c r="B121" s="155" t="s">
        <v>240</v>
      </c>
      <c r="C121" s="177" t="s">
        <v>241</v>
      </c>
      <c r="D121" s="156" t="s">
        <v>192</v>
      </c>
      <c r="E121" s="159">
        <v>21.835000000000001</v>
      </c>
      <c r="F121" s="163"/>
      <c r="G121" s="163">
        <f>E121*F121</f>
        <v>0</v>
      </c>
      <c r="H121" s="163">
        <v>300</v>
      </c>
      <c r="I121" s="163">
        <f>ROUND(E121*H121,2)</f>
        <v>6550.5</v>
      </c>
      <c r="J121" s="163">
        <v>0</v>
      </c>
      <c r="K121" s="163">
        <f>ROUND(E121*J121,2)</f>
        <v>0</v>
      </c>
      <c r="L121" s="163">
        <v>21</v>
      </c>
      <c r="M121" s="163">
        <f>G121*(1+L121/100)</f>
        <v>0</v>
      </c>
      <c r="N121" s="163">
        <v>4.5500000000000002E-3</v>
      </c>
      <c r="O121" s="163">
        <f>ROUND(E121*N121,2)</f>
        <v>0.1</v>
      </c>
      <c r="P121" s="163">
        <v>0</v>
      </c>
      <c r="Q121" s="163">
        <f>ROUND(E121*P121,2)</f>
        <v>0</v>
      </c>
      <c r="R121" s="163"/>
      <c r="S121" s="163"/>
      <c r="T121" s="164">
        <v>0</v>
      </c>
      <c r="U121" s="163">
        <f>ROUND(E121*T121,2)</f>
        <v>0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 t="s">
        <v>242</v>
      </c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1"/>
      <c r="B122" s="155"/>
      <c r="C122" s="178" t="s">
        <v>239</v>
      </c>
      <c r="D122" s="157"/>
      <c r="E122" s="160">
        <v>19.850000000000001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4"/>
      <c r="U122" s="163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 t="s">
        <v>131</v>
      </c>
      <c r="AF122" s="150">
        <v>0</v>
      </c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1"/>
      <c r="B123" s="155"/>
      <c r="C123" s="178" t="s">
        <v>243</v>
      </c>
      <c r="D123" s="157"/>
      <c r="E123" s="160">
        <v>1.9850000000000001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4"/>
      <c r="U123" s="163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 t="s">
        <v>131</v>
      </c>
      <c r="AF123" s="150">
        <v>0</v>
      </c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1">
        <v>12</v>
      </c>
      <c r="B124" s="155" t="s">
        <v>244</v>
      </c>
      <c r="C124" s="177" t="s">
        <v>245</v>
      </c>
      <c r="D124" s="156" t="s">
        <v>246</v>
      </c>
      <c r="E124" s="159">
        <v>34</v>
      </c>
      <c r="F124" s="163"/>
      <c r="G124" s="163">
        <f>E124*F124</f>
        <v>0</v>
      </c>
      <c r="H124" s="163">
        <v>30</v>
      </c>
      <c r="I124" s="163">
        <f>ROUND(E124*H124,2)</f>
        <v>1020</v>
      </c>
      <c r="J124" s="163">
        <v>0</v>
      </c>
      <c r="K124" s="163">
        <f>ROUND(E124*J124,2)</f>
        <v>0</v>
      </c>
      <c r="L124" s="163">
        <v>21</v>
      </c>
      <c r="M124" s="163">
        <f>G124*(1+L124/100)</f>
        <v>0</v>
      </c>
      <c r="N124" s="163">
        <v>2.0000000000000002E-5</v>
      </c>
      <c r="O124" s="163">
        <f>ROUND(E124*N124,2)</f>
        <v>0</v>
      </c>
      <c r="P124" s="163">
        <v>0</v>
      </c>
      <c r="Q124" s="163">
        <f>ROUND(E124*P124,2)</f>
        <v>0</v>
      </c>
      <c r="R124" s="163"/>
      <c r="S124" s="163"/>
      <c r="T124" s="164">
        <v>0</v>
      </c>
      <c r="U124" s="163">
        <f>ROUND(E124*T124,2)</f>
        <v>0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 t="s">
        <v>242</v>
      </c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1"/>
      <c r="B125" s="155"/>
      <c r="C125" s="178" t="s">
        <v>247</v>
      </c>
      <c r="D125" s="157"/>
      <c r="E125" s="160">
        <v>34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4"/>
      <c r="U125" s="163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 t="s">
        <v>131</v>
      </c>
      <c r="AF125" s="150">
        <v>0</v>
      </c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x14ac:dyDescent="0.2">
      <c r="A126" s="192" t="s">
        <v>124</v>
      </c>
      <c r="B126" s="193" t="s">
        <v>65</v>
      </c>
      <c r="C126" s="194" t="s">
        <v>66</v>
      </c>
      <c r="D126" s="195"/>
      <c r="E126" s="196"/>
      <c r="F126" s="197"/>
      <c r="G126" s="197">
        <f>SUM(G127)</f>
        <v>0</v>
      </c>
      <c r="H126" s="165"/>
      <c r="I126" s="165">
        <f>SUM(I127:I127)</f>
        <v>5149.5</v>
      </c>
      <c r="J126" s="165"/>
      <c r="K126" s="165">
        <f>SUM(K127:K127)</f>
        <v>6805.5</v>
      </c>
      <c r="L126" s="165"/>
      <c r="M126" s="165">
        <f>SUM(M127:M127)</f>
        <v>0</v>
      </c>
      <c r="N126" s="165"/>
      <c r="O126" s="165">
        <f>SUM(O127:O127)</f>
        <v>0.18</v>
      </c>
      <c r="P126" s="165"/>
      <c r="Q126" s="165">
        <f>SUM(Q127:Q127)</f>
        <v>0</v>
      </c>
      <c r="R126" s="165"/>
      <c r="S126" s="165"/>
      <c r="T126" s="166"/>
      <c r="U126" s="165">
        <f>SUM(U127:U127)</f>
        <v>26.55</v>
      </c>
      <c r="AE126" t="s">
        <v>125</v>
      </c>
    </row>
    <row r="127" spans="1:60" outlineLevel="1" x14ac:dyDescent="0.2">
      <c r="A127" s="151">
        <v>13</v>
      </c>
      <c r="B127" s="155" t="s">
        <v>248</v>
      </c>
      <c r="C127" s="177" t="s">
        <v>249</v>
      </c>
      <c r="D127" s="156" t="s">
        <v>128</v>
      </c>
      <c r="E127" s="159">
        <v>150</v>
      </c>
      <c r="F127" s="163"/>
      <c r="G127" s="163">
        <f>E127*F127</f>
        <v>0</v>
      </c>
      <c r="H127" s="163">
        <v>34.33</v>
      </c>
      <c r="I127" s="163">
        <f>ROUND(E127*H127,2)</f>
        <v>5149.5</v>
      </c>
      <c r="J127" s="163">
        <v>45.370000000000005</v>
      </c>
      <c r="K127" s="163">
        <f>ROUND(E127*J127,2)</f>
        <v>6805.5</v>
      </c>
      <c r="L127" s="163">
        <v>21</v>
      </c>
      <c r="M127" s="163">
        <f>G127*(1+L127/100)</f>
        <v>0</v>
      </c>
      <c r="N127" s="163">
        <v>1.2099999999999999E-3</v>
      </c>
      <c r="O127" s="163">
        <f>ROUND(E127*N127,2)</f>
        <v>0.18</v>
      </c>
      <c r="P127" s="163">
        <v>0</v>
      </c>
      <c r="Q127" s="163">
        <f>ROUND(E127*P127,2)</f>
        <v>0</v>
      </c>
      <c r="R127" s="163"/>
      <c r="S127" s="163"/>
      <c r="T127" s="164">
        <v>0.17699999999999999</v>
      </c>
      <c r="U127" s="163">
        <f>ROUND(E127*T127,2)</f>
        <v>26.55</v>
      </c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 t="s">
        <v>129</v>
      </c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x14ac:dyDescent="0.2">
      <c r="A128" s="192" t="s">
        <v>124</v>
      </c>
      <c r="B128" s="193" t="s">
        <v>67</v>
      </c>
      <c r="C128" s="194" t="s">
        <v>68</v>
      </c>
      <c r="D128" s="195"/>
      <c r="E128" s="196"/>
      <c r="F128" s="197"/>
      <c r="G128" s="197">
        <f>SUM(G129)</f>
        <v>0</v>
      </c>
      <c r="H128" s="165"/>
      <c r="I128" s="165">
        <f>SUM(I129:I130)</f>
        <v>825.6</v>
      </c>
      <c r="J128" s="165"/>
      <c r="K128" s="165">
        <f>SUM(K129:K130)</f>
        <v>53574.400000000001</v>
      </c>
      <c r="L128" s="165"/>
      <c r="M128" s="165">
        <f>SUM(M129:M130)</f>
        <v>0</v>
      </c>
      <c r="N128" s="165"/>
      <c r="O128" s="165">
        <f>SUM(O129:O130)</f>
        <v>0.03</v>
      </c>
      <c r="P128" s="165"/>
      <c r="Q128" s="165">
        <f>SUM(Q129:Q130)</f>
        <v>0</v>
      </c>
      <c r="R128" s="165"/>
      <c r="S128" s="165"/>
      <c r="T128" s="166"/>
      <c r="U128" s="165">
        <f>SUM(U129:U130)</f>
        <v>226.56</v>
      </c>
      <c r="AE128" t="s">
        <v>125</v>
      </c>
    </row>
    <row r="129" spans="1:60" outlineLevel="1" x14ac:dyDescent="0.2">
      <c r="A129" s="151">
        <v>14</v>
      </c>
      <c r="B129" s="155" t="s">
        <v>250</v>
      </c>
      <c r="C129" s="177" t="s">
        <v>251</v>
      </c>
      <c r="D129" s="156" t="s">
        <v>128</v>
      </c>
      <c r="E129" s="159">
        <v>640</v>
      </c>
      <c r="F129" s="163"/>
      <c r="G129" s="163">
        <f>E129*F129</f>
        <v>0</v>
      </c>
      <c r="H129" s="163">
        <v>1.29</v>
      </c>
      <c r="I129" s="163">
        <f>ROUND(E129*H129,2)</f>
        <v>825.6</v>
      </c>
      <c r="J129" s="163">
        <v>83.71</v>
      </c>
      <c r="K129" s="163">
        <f>ROUND(E129*J129,2)</f>
        <v>53574.400000000001</v>
      </c>
      <c r="L129" s="163">
        <v>21</v>
      </c>
      <c r="M129" s="163">
        <f>G129*(1+L129/100)</f>
        <v>0</v>
      </c>
      <c r="N129" s="163">
        <v>4.0000000000000003E-5</v>
      </c>
      <c r="O129" s="163">
        <f>ROUND(E129*N129,2)</f>
        <v>0.03</v>
      </c>
      <c r="P129" s="163">
        <v>0</v>
      </c>
      <c r="Q129" s="163">
        <f>ROUND(E129*P129,2)</f>
        <v>0</v>
      </c>
      <c r="R129" s="163"/>
      <c r="S129" s="163"/>
      <c r="T129" s="164">
        <v>0.35399999999999998</v>
      </c>
      <c r="U129" s="163">
        <f>ROUND(E129*T129,2)</f>
        <v>226.56</v>
      </c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 t="s">
        <v>129</v>
      </c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1"/>
      <c r="B130" s="155"/>
      <c r="C130" s="178" t="s">
        <v>252</v>
      </c>
      <c r="D130" s="157"/>
      <c r="E130" s="160">
        <v>640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4"/>
      <c r="U130" s="163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 t="s">
        <v>131</v>
      </c>
      <c r="AF130" s="150">
        <v>0</v>
      </c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">
      <c r="A131" s="192" t="s">
        <v>124</v>
      </c>
      <c r="B131" s="193" t="s">
        <v>69</v>
      </c>
      <c r="C131" s="194" t="s">
        <v>70</v>
      </c>
      <c r="D131" s="195"/>
      <c r="E131" s="196"/>
      <c r="F131" s="197"/>
      <c r="G131" s="197">
        <f>SUM(G132:G197)</f>
        <v>0</v>
      </c>
      <c r="H131" s="165"/>
      <c r="I131" s="165">
        <f>SUM(I132:I198)</f>
        <v>1711.25</v>
      </c>
      <c r="J131" s="165"/>
      <c r="K131" s="165">
        <f>SUM(K132:K198)</f>
        <v>31061.010000000002</v>
      </c>
      <c r="L131" s="165"/>
      <c r="M131" s="165">
        <f>SUM(M132:M198)</f>
        <v>0</v>
      </c>
      <c r="N131" s="165"/>
      <c r="O131" s="165">
        <f>SUM(O132:O198)</f>
        <v>0</v>
      </c>
      <c r="P131" s="165"/>
      <c r="Q131" s="165">
        <f>SUM(Q132:Q198)</f>
        <v>13.969999999999999</v>
      </c>
      <c r="R131" s="165"/>
      <c r="S131" s="165"/>
      <c r="T131" s="166"/>
      <c r="U131" s="165">
        <f>SUM(U132:U198)</f>
        <v>75.709999999999994</v>
      </c>
      <c r="AE131" t="s">
        <v>125</v>
      </c>
    </row>
    <row r="132" spans="1:60" outlineLevel="1" x14ac:dyDescent="0.2">
      <c r="A132" s="151">
        <v>15</v>
      </c>
      <c r="B132" s="155" t="s">
        <v>253</v>
      </c>
      <c r="C132" s="177" t="s">
        <v>254</v>
      </c>
      <c r="D132" s="156" t="s">
        <v>246</v>
      </c>
      <c r="E132" s="159">
        <v>94</v>
      </c>
      <c r="F132" s="163"/>
      <c r="G132" s="163">
        <f>E132*F132</f>
        <v>0</v>
      </c>
      <c r="H132" s="163">
        <v>0</v>
      </c>
      <c r="I132" s="163">
        <f>ROUND(E132*H132,2)</f>
        <v>0</v>
      </c>
      <c r="J132" s="163">
        <v>6.5</v>
      </c>
      <c r="K132" s="163">
        <f>ROUND(E132*J132,2)</f>
        <v>611</v>
      </c>
      <c r="L132" s="163">
        <v>21</v>
      </c>
      <c r="M132" s="163">
        <f>G132*(1+L132/100)</f>
        <v>0</v>
      </c>
      <c r="N132" s="163">
        <v>0</v>
      </c>
      <c r="O132" s="163">
        <f>ROUND(E132*N132,2)</f>
        <v>0</v>
      </c>
      <c r="P132" s="163">
        <v>0</v>
      </c>
      <c r="Q132" s="163">
        <f>ROUND(E132*P132,2)</f>
        <v>0</v>
      </c>
      <c r="R132" s="163"/>
      <c r="S132" s="163"/>
      <c r="T132" s="164">
        <v>0.03</v>
      </c>
      <c r="U132" s="163">
        <f>ROUND(E132*T132,2)</f>
        <v>2.82</v>
      </c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 t="s">
        <v>129</v>
      </c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1"/>
      <c r="B133" s="155"/>
      <c r="C133" s="178" t="s">
        <v>255</v>
      </c>
      <c r="D133" s="157"/>
      <c r="E133" s="160">
        <v>27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4"/>
      <c r="U133" s="163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 t="s">
        <v>131</v>
      </c>
      <c r="AF133" s="150">
        <v>0</v>
      </c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1"/>
      <c r="B134" s="155"/>
      <c r="C134" s="178" t="s">
        <v>256</v>
      </c>
      <c r="D134" s="157"/>
      <c r="E134" s="160">
        <v>21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4"/>
      <c r="U134" s="163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 t="s">
        <v>131</v>
      </c>
      <c r="AF134" s="150">
        <v>0</v>
      </c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1"/>
      <c r="B135" s="155"/>
      <c r="C135" s="178" t="s">
        <v>257</v>
      </c>
      <c r="D135" s="157"/>
      <c r="E135" s="160">
        <v>3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4"/>
      <c r="U135" s="163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 t="s">
        <v>131</v>
      </c>
      <c r="AF135" s="150">
        <v>0</v>
      </c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1"/>
      <c r="B136" s="155"/>
      <c r="C136" s="178" t="s">
        <v>258</v>
      </c>
      <c r="D136" s="157"/>
      <c r="E136" s="160">
        <v>3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4"/>
      <c r="U136" s="163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 t="s">
        <v>131</v>
      </c>
      <c r="AF136" s="150">
        <v>0</v>
      </c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1"/>
      <c r="B137" s="155"/>
      <c r="C137" s="178" t="s">
        <v>259</v>
      </c>
      <c r="D137" s="157"/>
      <c r="E137" s="160">
        <v>6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4"/>
      <c r="U137" s="163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 t="s">
        <v>131</v>
      </c>
      <c r="AF137" s="150">
        <v>0</v>
      </c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1"/>
      <c r="B138" s="155"/>
      <c r="C138" s="178" t="s">
        <v>260</v>
      </c>
      <c r="D138" s="157"/>
      <c r="E138" s="160">
        <v>6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4"/>
      <c r="U138" s="163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 t="s">
        <v>131</v>
      </c>
      <c r="AF138" s="150">
        <v>0</v>
      </c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1"/>
      <c r="B139" s="155"/>
      <c r="C139" s="178" t="s">
        <v>261</v>
      </c>
      <c r="D139" s="157"/>
      <c r="E139" s="160">
        <v>6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4"/>
      <c r="U139" s="163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 t="s">
        <v>131</v>
      </c>
      <c r="AF139" s="150">
        <v>0</v>
      </c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1"/>
      <c r="B140" s="155"/>
      <c r="C140" s="178" t="s">
        <v>262</v>
      </c>
      <c r="D140" s="157"/>
      <c r="E140" s="160">
        <v>2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4"/>
      <c r="U140" s="163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 t="s">
        <v>131</v>
      </c>
      <c r="AF140" s="150">
        <v>0</v>
      </c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1"/>
      <c r="B141" s="155"/>
      <c r="C141" s="178" t="s">
        <v>263</v>
      </c>
      <c r="D141" s="157"/>
      <c r="E141" s="160">
        <v>6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4"/>
      <c r="U141" s="163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 t="s">
        <v>131</v>
      </c>
      <c r="AF141" s="150">
        <v>0</v>
      </c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1"/>
      <c r="B142" s="155"/>
      <c r="C142" s="178" t="s">
        <v>264</v>
      </c>
      <c r="D142" s="157"/>
      <c r="E142" s="160">
        <v>2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4"/>
      <c r="U142" s="163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 t="s">
        <v>131</v>
      </c>
      <c r="AF142" s="150">
        <v>0</v>
      </c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1"/>
      <c r="B143" s="155"/>
      <c r="C143" s="178" t="s">
        <v>265</v>
      </c>
      <c r="D143" s="157"/>
      <c r="E143" s="160">
        <v>3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4"/>
      <c r="U143" s="163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 t="s">
        <v>131</v>
      </c>
      <c r="AF143" s="150">
        <v>0</v>
      </c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1"/>
      <c r="B144" s="155"/>
      <c r="C144" s="178" t="s">
        <v>266</v>
      </c>
      <c r="D144" s="157"/>
      <c r="E144" s="160">
        <v>9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4"/>
      <c r="U144" s="163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 t="s">
        <v>131</v>
      </c>
      <c r="AF144" s="150">
        <v>0</v>
      </c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1">
        <v>16</v>
      </c>
      <c r="B145" s="155" t="s">
        <v>267</v>
      </c>
      <c r="C145" s="177" t="s">
        <v>268</v>
      </c>
      <c r="D145" s="156" t="s">
        <v>246</v>
      </c>
      <c r="E145" s="159">
        <v>3</v>
      </c>
      <c r="F145" s="163"/>
      <c r="G145" s="163">
        <f>E145*F145</f>
        <v>0</v>
      </c>
      <c r="H145" s="163">
        <v>0</v>
      </c>
      <c r="I145" s="163">
        <f>ROUND(E145*H145,2)</f>
        <v>0</v>
      </c>
      <c r="J145" s="163">
        <v>10.9</v>
      </c>
      <c r="K145" s="163">
        <f>ROUND(E145*J145,2)</f>
        <v>32.700000000000003</v>
      </c>
      <c r="L145" s="163">
        <v>21</v>
      </c>
      <c r="M145" s="163">
        <f>G145*(1+L145/100)</f>
        <v>0</v>
      </c>
      <c r="N145" s="163">
        <v>0</v>
      </c>
      <c r="O145" s="163">
        <f>ROUND(E145*N145,2)</f>
        <v>0</v>
      </c>
      <c r="P145" s="163">
        <v>0</v>
      </c>
      <c r="Q145" s="163">
        <f>ROUND(E145*P145,2)</f>
        <v>0</v>
      </c>
      <c r="R145" s="163"/>
      <c r="S145" s="163"/>
      <c r="T145" s="164">
        <v>0.05</v>
      </c>
      <c r="U145" s="163">
        <f>ROUND(E145*T145,2)</f>
        <v>0.15</v>
      </c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 t="s">
        <v>129</v>
      </c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1"/>
      <c r="B146" s="155"/>
      <c r="C146" s="178" t="s">
        <v>269</v>
      </c>
      <c r="D146" s="157"/>
      <c r="E146" s="160">
        <v>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4"/>
      <c r="U146" s="163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 t="s">
        <v>131</v>
      </c>
      <c r="AF146" s="150">
        <v>0</v>
      </c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1"/>
      <c r="B147" s="155"/>
      <c r="C147" s="178" t="s">
        <v>270</v>
      </c>
      <c r="D147" s="157"/>
      <c r="E147" s="160">
        <v>2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4"/>
      <c r="U147" s="163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 t="s">
        <v>131</v>
      </c>
      <c r="AF147" s="150">
        <v>0</v>
      </c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1">
        <v>17</v>
      </c>
      <c r="B148" s="155" t="s">
        <v>271</v>
      </c>
      <c r="C148" s="177" t="s">
        <v>272</v>
      </c>
      <c r="D148" s="156" t="s">
        <v>128</v>
      </c>
      <c r="E148" s="159">
        <v>6.5149999999999997</v>
      </c>
      <c r="F148" s="163"/>
      <c r="G148" s="163">
        <f>E148*F148</f>
        <v>0</v>
      </c>
      <c r="H148" s="163">
        <v>13.77</v>
      </c>
      <c r="I148" s="163">
        <f>ROUND(E148*H148,2)</f>
        <v>89.71</v>
      </c>
      <c r="J148" s="163">
        <v>270.23</v>
      </c>
      <c r="K148" s="163">
        <f>ROUND(E148*J148,2)</f>
        <v>1760.55</v>
      </c>
      <c r="L148" s="163">
        <v>21</v>
      </c>
      <c r="M148" s="163">
        <f>G148*(1+L148/100)</f>
        <v>0</v>
      </c>
      <c r="N148" s="163">
        <v>4.0000000000000003E-5</v>
      </c>
      <c r="O148" s="163">
        <f>ROUND(E148*N148,2)</f>
        <v>0</v>
      </c>
      <c r="P148" s="163">
        <v>4.2999999999999997E-2</v>
      </c>
      <c r="Q148" s="163">
        <f>ROUND(E148*P148,2)</f>
        <v>0.28000000000000003</v>
      </c>
      <c r="R148" s="163"/>
      <c r="S148" s="163"/>
      <c r="T148" s="164">
        <v>7.8E-2</v>
      </c>
      <c r="U148" s="163">
        <f>ROUND(E148*T148,2)</f>
        <v>0.51</v>
      </c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 t="s">
        <v>129</v>
      </c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1"/>
      <c r="B149" s="155"/>
      <c r="C149" s="178" t="s">
        <v>130</v>
      </c>
      <c r="D149" s="157"/>
      <c r="E149" s="160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4"/>
      <c r="U149" s="163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 t="s">
        <v>131</v>
      </c>
      <c r="AF149" s="150">
        <v>0</v>
      </c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1"/>
      <c r="B150" s="155"/>
      <c r="C150" s="178" t="s">
        <v>141</v>
      </c>
      <c r="D150" s="157"/>
      <c r="E150" s="160">
        <v>2.88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4"/>
      <c r="U150" s="163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 t="s">
        <v>131</v>
      </c>
      <c r="AF150" s="150">
        <v>0</v>
      </c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1"/>
      <c r="B151" s="155"/>
      <c r="C151" s="178" t="s">
        <v>142</v>
      </c>
      <c r="D151" s="157"/>
      <c r="E151" s="160">
        <v>1.44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4"/>
      <c r="U151" s="163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 t="s">
        <v>131</v>
      </c>
      <c r="AF151" s="150">
        <v>0</v>
      </c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1"/>
      <c r="B152" s="155"/>
      <c r="C152" s="178" t="s">
        <v>143</v>
      </c>
      <c r="D152" s="157"/>
      <c r="E152" s="160">
        <v>0.54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4"/>
      <c r="U152" s="163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 t="s">
        <v>131</v>
      </c>
      <c r="AF152" s="150">
        <v>0</v>
      </c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1"/>
      <c r="B153" s="155"/>
      <c r="C153" s="178" t="s">
        <v>144</v>
      </c>
      <c r="D153" s="157"/>
      <c r="E153" s="160">
        <v>0.56000000000000005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4"/>
      <c r="U153" s="163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 t="s">
        <v>131</v>
      </c>
      <c r="AF153" s="150">
        <v>0</v>
      </c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1"/>
      <c r="B154" s="155"/>
      <c r="C154" s="178" t="s">
        <v>148</v>
      </c>
      <c r="D154" s="157"/>
      <c r="E154" s="160">
        <v>0.6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4"/>
      <c r="U154" s="163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 t="s">
        <v>131</v>
      </c>
      <c r="AF154" s="150">
        <v>0</v>
      </c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1"/>
      <c r="B155" s="155"/>
      <c r="C155" s="178" t="s">
        <v>149</v>
      </c>
      <c r="D155" s="157"/>
      <c r="E155" s="160">
        <v>0.495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4"/>
      <c r="U155" s="163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 t="s">
        <v>131</v>
      </c>
      <c r="AF155" s="150">
        <v>0</v>
      </c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1">
        <v>18</v>
      </c>
      <c r="B156" s="155" t="s">
        <v>273</v>
      </c>
      <c r="C156" s="177" t="s">
        <v>274</v>
      </c>
      <c r="D156" s="156" t="s">
        <v>128</v>
      </c>
      <c r="E156" s="159">
        <v>4.9800000000000004</v>
      </c>
      <c r="F156" s="163"/>
      <c r="G156" s="163">
        <f>E156*F156</f>
        <v>0</v>
      </c>
      <c r="H156" s="163">
        <v>13.77</v>
      </c>
      <c r="I156" s="163">
        <f>ROUND(E156*H156,2)</f>
        <v>68.569999999999993</v>
      </c>
      <c r="J156" s="163">
        <v>157.72999999999999</v>
      </c>
      <c r="K156" s="163">
        <f>ROUND(E156*J156,2)</f>
        <v>785.5</v>
      </c>
      <c r="L156" s="163">
        <v>21</v>
      </c>
      <c r="M156" s="163">
        <f>G156*(1+L156/100)</f>
        <v>0</v>
      </c>
      <c r="N156" s="163">
        <v>4.0000000000000003E-5</v>
      </c>
      <c r="O156" s="163">
        <f>ROUND(E156*N156,2)</f>
        <v>0</v>
      </c>
      <c r="P156" s="163">
        <v>4.2999999999999997E-2</v>
      </c>
      <c r="Q156" s="163">
        <f>ROUND(E156*P156,2)</f>
        <v>0.21</v>
      </c>
      <c r="R156" s="163"/>
      <c r="S156" s="163"/>
      <c r="T156" s="164">
        <v>7.8E-2</v>
      </c>
      <c r="U156" s="163">
        <f>ROUND(E156*T156,2)</f>
        <v>0.39</v>
      </c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 t="s">
        <v>129</v>
      </c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1"/>
      <c r="B157" s="155"/>
      <c r="C157" s="178" t="s">
        <v>130</v>
      </c>
      <c r="D157" s="157"/>
      <c r="E157" s="160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4"/>
      <c r="U157" s="163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 t="s">
        <v>131</v>
      </c>
      <c r="AF157" s="150">
        <v>0</v>
      </c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1"/>
      <c r="B158" s="155"/>
      <c r="C158" s="178" t="s">
        <v>139</v>
      </c>
      <c r="D158" s="157"/>
      <c r="E158" s="160">
        <v>1.62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4"/>
      <c r="U158" s="163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 t="s">
        <v>131</v>
      </c>
      <c r="AF158" s="150">
        <v>0</v>
      </c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1"/>
      <c r="B159" s="155"/>
      <c r="C159" s="178" t="s">
        <v>140</v>
      </c>
      <c r="D159" s="157"/>
      <c r="E159" s="160">
        <v>3.36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4"/>
      <c r="U159" s="163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 t="s">
        <v>131</v>
      </c>
      <c r="AF159" s="150">
        <v>0</v>
      </c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1">
        <v>19</v>
      </c>
      <c r="B160" s="155" t="s">
        <v>275</v>
      </c>
      <c r="C160" s="177" t="s">
        <v>276</v>
      </c>
      <c r="D160" s="156" t="s">
        <v>128</v>
      </c>
      <c r="E160" s="159">
        <v>81.587500000000006</v>
      </c>
      <c r="F160" s="163"/>
      <c r="G160" s="163">
        <f>E160*F160</f>
        <v>0</v>
      </c>
      <c r="H160" s="163">
        <v>13.77</v>
      </c>
      <c r="I160" s="163">
        <f>ROUND(E160*H160,2)</f>
        <v>1123.46</v>
      </c>
      <c r="J160" s="163">
        <v>120.73</v>
      </c>
      <c r="K160" s="163">
        <f>ROUND(E160*J160,2)</f>
        <v>9850.06</v>
      </c>
      <c r="L160" s="163">
        <v>21</v>
      </c>
      <c r="M160" s="163">
        <f>G160*(1+L160/100)</f>
        <v>0</v>
      </c>
      <c r="N160" s="163">
        <v>4.0000000000000003E-5</v>
      </c>
      <c r="O160" s="163">
        <f>ROUND(E160*N160,2)</f>
        <v>0</v>
      </c>
      <c r="P160" s="163">
        <v>4.2999999999999997E-2</v>
      </c>
      <c r="Q160" s="163">
        <f>ROUND(E160*P160,2)</f>
        <v>3.51</v>
      </c>
      <c r="R160" s="163"/>
      <c r="S160" s="163"/>
      <c r="T160" s="164">
        <v>7.8E-2</v>
      </c>
      <c r="U160" s="163">
        <f>ROUND(E160*T160,2)</f>
        <v>6.36</v>
      </c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 t="s">
        <v>129</v>
      </c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1"/>
      <c r="B161" s="155"/>
      <c r="C161" s="178" t="s">
        <v>130</v>
      </c>
      <c r="D161" s="157"/>
      <c r="E161" s="160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4"/>
      <c r="U161" s="163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 t="s">
        <v>131</v>
      </c>
      <c r="AF161" s="150">
        <v>0</v>
      </c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1"/>
      <c r="B162" s="155"/>
      <c r="C162" s="178" t="s">
        <v>132</v>
      </c>
      <c r="D162" s="157"/>
      <c r="E162" s="160">
        <v>23.22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4"/>
      <c r="U162" s="163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 t="s">
        <v>131</v>
      </c>
      <c r="AF162" s="150">
        <v>0</v>
      </c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1"/>
      <c r="B163" s="155"/>
      <c r="C163" s="178" t="s">
        <v>133</v>
      </c>
      <c r="D163" s="157"/>
      <c r="E163" s="160">
        <v>5.16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4"/>
      <c r="U163" s="163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 t="s">
        <v>131</v>
      </c>
      <c r="AF163" s="150">
        <v>0</v>
      </c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1"/>
      <c r="B164" s="155"/>
      <c r="C164" s="178" t="s">
        <v>134</v>
      </c>
      <c r="D164" s="157"/>
      <c r="E164" s="160">
        <v>5.16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4"/>
      <c r="U164" s="163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 t="s">
        <v>131</v>
      </c>
      <c r="AF164" s="150">
        <v>0</v>
      </c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1"/>
      <c r="B165" s="155"/>
      <c r="C165" s="178" t="s">
        <v>135</v>
      </c>
      <c r="D165" s="157"/>
      <c r="E165" s="160">
        <v>23.1875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4"/>
      <c r="U165" s="163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 t="s">
        <v>131</v>
      </c>
      <c r="AF165" s="150">
        <v>0</v>
      </c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1"/>
      <c r="B166" s="155"/>
      <c r="C166" s="178" t="s">
        <v>136</v>
      </c>
      <c r="D166" s="157"/>
      <c r="E166" s="160">
        <v>3.3125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4"/>
      <c r="U166" s="163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 t="s">
        <v>131</v>
      </c>
      <c r="AF166" s="150">
        <v>0</v>
      </c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1"/>
      <c r="B167" s="155"/>
      <c r="C167" s="178" t="s">
        <v>137</v>
      </c>
      <c r="D167" s="157"/>
      <c r="E167" s="160">
        <v>3.3125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4"/>
      <c r="U167" s="163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 t="s">
        <v>131</v>
      </c>
      <c r="AF167" s="150">
        <v>0</v>
      </c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1"/>
      <c r="B168" s="155"/>
      <c r="C168" s="178" t="s">
        <v>138</v>
      </c>
      <c r="D168" s="157"/>
      <c r="E168" s="160">
        <v>6.625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4"/>
      <c r="U168" s="163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 t="s">
        <v>131</v>
      </c>
      <c r="AF168" s="150">
        <v>0</v>
      </c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1"/>
      <c r="B169" s="155"/>
      <c r="C169" s="178" t="s">
        <v>145</v>
      </c>
      <c r="D169" s="157"/>
      <c r="E169" s="160">
        <v>3.15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4"/>
      <c r="U169" s="163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 t="s">
        <v>131</v>
      </c>
      <c r="AF169" s="150">
        <v>0</v>
      </c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1"/>
      <c r="B170" s="155"/>
      <c r="C170" s="178" t="s">
        <v>146</v>
      </c>
      <c r="D170" s="157"/>
      <c r="E170" s="160">
        <v>5.64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4"/>
      <c r="U170" s="163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 t="s">
        <v>131</v>
      </c>
      <c r="AF170" s="150">
        <v>0</v>
      </c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1"/>
      <c r="B171" s="155"/>
      <c r="C171" s="178" t="s">
        <v>147</v>
      </c>
      <c r="D171" s="157"/>
      <c r="E171" s="160">
        <v>2.82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4"/>
      <c r="U171" s="163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 t="s">
        <v>131</v>
      </c>
      <c r="AF171" s="150">
        <v>0</v>
      </c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1">
        <v>20</v>
      </c>
      <c r="B172" s="155" t="s">
        <v>277</v>
      </c>
      <c r="C172" s="177" t="s">
        <v>278</v>
      </c>
      <c r="D172" s="156" t="s">
        <v>128</v>
      </c>
      <c r="E172" s="159">
        <v>3.36</v>
      </c>
      <c r="F172" s="163"/>
      <c r="G172" s="163">
        <f>E172*F172</f>
        <v>0</v>
      </c>
      <c r="H172" s="163">
        <v>15.84</v>
      </c>
      <c r="I172" s="163">
        <f>ROUND(E172*H172,2)</f>
        <v>53.22</v>
      </c>
      <c r="J172" s="163">
        <v>143.66</v>
      </c>
      <c r="K172" s="163">
        <f>ROUND(E172*J172,2)</f>
        <v>482.7</v>
      </c>
      <c r="L172" s="163">
        <v>21</v>
      </c>
      <c r="M172" s="163">
        <f>G172*(1+L172/100)</f>
        <v>0</v>
      </c>
      <c r="N172" s="163">
        <v>6.7000000000000002E-4</v>
      </c>
      <c r="O172" s="163">
        <f>ROUND(E172*N172,2)</f>
        <v>0</v>
      </c>
      <c r="P172" s="163">
        <v>8.2000000000000003E-2</v>
      </c>
      <c r="Q172" s="163">
        <f>ROUND(E172*P172,2)</f>
        <v>0.28000000000000003</v>
      </c>
      <c r="R172" s="163"/>
      <c r="S172" s="163"/>
      <c r="T172" s="164">
        <v>0.6</v>
      </c>
      <c r="U172" s="163">
        <f>ROUND(E172*T172,2)</f>
        <v>2.02</v>
      </c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 t="s">
        <v>129</v>
      </c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1"/>
      <c r="B173" s="155"/>
      <c r="C173" s="178" t="s">
        <v>279</v>
      </c>
      <c r="D173" s="157"/>
      <c r="E173" s="160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4"/>
      <c r="U173" s="163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 t="s">
        <v>131</v>
      </c>
      <c r="AF173" s="150">
        <v>0</v>
      </c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1"/>
      <c r="B174" s="155"/>
      <c r="C174" s="178" t="s">
        <v>280</v>
      </c>
      <c r="D174" s="157"/>
      <c r="E174" s="160">
        <v>3.36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4"/>
      <c r="U174" s="163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 t="s">
        <v>131</v>
      </c>
      <c r="AF174" s="150">
        <v>0</v>
      </c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1">
        <v>21</v>
      </c>
      <c r="B175" s="155" t="s">
        <v>281</v>
      </c>
      <c r="C175" s="177" t="s">
        <v>282</v>
      </c>
      <c r="D175" s="156" t="s">
        <v>128</v>
      </c>
      <c r="E175" s="159">
        <v>27.327000000000002</v>
      </c>
      <c r="F175" s="163"/>
      <c r="G175" s="163">
        <f>E175*F175</f>
        <v>0</v>
      </c>
      <c r="H175" s="163">
        <v>13.77</v>
      </c>
      <c r="I175" s="163">
        <f>ROUND(E175*H175,2)</f>
        <v>376.29</v>
      </c>
      <c r="J175" s="163">
        <v>149.22999999999999</v>
      </c>
      <c r="K175" s="163">
        <f>ROUND(E175*J175,2)</f>
        <v>4078.01</v>
      </c>
      <c r="L175" s="163">
        <v>21</v>
      </c>
      <c r="M175" s="163">
        <f>G175*(1+L175/100)</f>
        <v>0</v>
      </c>
      <c r="N175" s="163">
        <v>4.0000000000000003E-5</v>
      </c>
      <c r="O175" s="163">
        <f>ROUND(E175*N175,2)</f>
        <v>0</v>
      </c>
      <c r="P175" s="163">
        <v>0</v>
      </c>
      <c r="Q175" s="163">
        <f>ROUND(E175*P175,2)</f>
        <v>0</v>
      </c>
      <c r="R175" s="163"/>
      <c r="S175" s="163"/>
      <c r="T175" s="164">
        <v>7.8E-2</v>
      </c>
      <c r="U175" s="163">
        <f>ROUND(E175*T175,2)</f>
        <v>2.13</v>
      </c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 t="s">
        <v>129</v>
      </c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1"/>
      <c r="B176" s="155"/>
      <c r="C176" s="178" t="s">
        <v>130</v>
      </c>
      <c r="D176" s="157"/>
      <c r="E176" s="160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4"/>
      <c r="U176" s="163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 t="s">
        <v>131</v>
      </c>
      <c r="AF176" s="150">
        <v>0</v>
      </c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1"/>
      <c r="B177" s="155"/>
      <c r="C177" s="178" t="s">
        <v>283</v>
      </c>
      <c r="D177" s="157"/>
      <c r="E177" s="160">
        <v>1.9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4"/>
      <c r="U177" s="163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 t="s">
        <v>131</v>
      </c>
      <c r="AF177" s="150">
        <v>0</v>
      </c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1"/>
      <c r="B178" s="155"/>
      <c r="C178" s="178" t="s">
        <v>284</v>
      </c>
      <c r="D178" s="157"/>
      <c r="E178" s="160">
        <v>6.7374999999999998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4"/>
      <c r="U178" s="163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 t="s">
        <v>131</v>
      </c>
      <c r="AF178" s="150">
        <v>0</v>
      </c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1"/>
      <c r="B179" s="155"/>
      <c r="C179" s="178" t="s">
        <v>285</v>
      </c>
      <c r="D179" s="157"/>
      <c r="E179" s="160">
        <v>0.96250000000000002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4"/>
      <c r="U179" s="163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 t="s">
        <v>131</v>
      </c>
      <c r="AF179" s="150">
        <v>0</v>
      </c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1"/>
      <c r="B180" s="155"/>
      <c r="C180" s="178" t="s">
        <v>286</v>
      </c>
      <c r="D180" s="157"/>
      <c r="E180" s="160">
        <v>1.925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4"/>
      <c r="U180" s="163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 t="s">
        <v>131</v>
      </c>
      <c r="AF180" s="150">
        <v>0</v>
      </c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51"/>
      <c r="B181" s="155"/>
      <c r="C181" s="178" t="s">
        <v>287</v>
      </c>
      <c r="D181" s="157"/>
      <c r="E181" s="160">
        <v>0.93600000000000005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4"/>
      <c r="U181" s="163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 t="s">
        <v>131</v>
      </c>
      <c r="AF181" s="150">
        <v>0</v>
      </c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1"/>
      <c r="B182" s="155"/>
      <c r="C182" s="178" t="s">
        <v>288</v>
      </c>
      <c r="D182" s="157"/>
      <c r="E182" s="160">
        <v>0.33600000000000002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4"/>
      <c r="U182" s="163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 t="s">
        <v>131</v>
      </c>
      <c r="AF182" s="150">
        <v>0</v>
      </c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1"/>
      <c r="B183" s="155"/>
      <c r="C183" s="178" t="s">
        <v>289</v>
      </c>
      <c r="D183" s="157"/>
      <c r="E183" s="160">
        <v>0.63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4"/>
      <c r="U183" s="163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 t="s">
        <v>131</v>
      </c>
      <c r="AF183" s="150">
        <v>0</v>
      </c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1"/>
      <c r="B184" s="155"/>
      <c r="C184" s="178" t="s">
        <v>290</v>
      </c>
      <c r="D184" s="157"/>
      <c r="E184" s="160">
        <v>0.9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4"/>
      <c r="U184" s="163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 t="s">
        <v>131</v>
      </c>
      <c r="AF184" s="150">
        <v>0</v>
      </c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51"/>
      <c r="B185" s="155"/>
      <c r="C185" s="178" t="s">
        <v>166</v>
      </c>
      <c r="D185" s="157"/>
      <c r="E185" s="160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4"/>
      <c r="U185" s="163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 t="s">
        <v>131</v>
      </c>
      <c r="AF185" s="150">
        <v>0</v>
      </c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1"/>
      <c r="B186" s="155"/>
      <c r="C186" s="178" t="s">
        <v>167</v>
      </c>
      <c r="D186" s="157"/>
      <c r="E186" s="160">
        <v>13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4"/>
      <c r="U186" s="163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 t="s">
        <v>131</v>
      </c>
      <c r="AF186" s="150">
        <v>0</v>
      </c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1">
        <v>22</v>
      </c>
      <c r="B187" s="155" t="s">
        <v>291</v>
      </c>
      <c r="C187" s="177" t="s">
        <v>292</v>
      </c>
      <c r="D187" s="156" t="s">
        <v>192</v>
      </c>
      <c r="E187" s="159">
        <v>19.850000000000001</v>
      </c>
      <c r="F187" s="163"/>
      <c r="G187" s="163">
        <f>E187*F187</f>
        <v>0</v>
      </c>
      <c r="H187" s="163">
        <v>0</v>
      </c>
      <c r="I187" s="163">
        <f>ROUND(E187*H187,2)</f>
        <v>0</v>
      </c>
      <c r="J187" s="163">
        <v>29.4</v>
      </c>
      <c r="K187" s="163">
        <f>ROUND(E187*J187,2)</f>
        <v>583.59</v>
      </c>
      <c r="L187" s="163">
        <v>21</v>
      </c>
      <c r="M187" s="163">
        <f>G187*(1+L187/100)</f>
        <v>0</v>
      </c>
      <c r="N187" s="163">
        <v>0</v>
      </c>
      <c r="O187" s="163">
        <f>ROUND(E187*N187,2)</f>
        <v>0</v>
      </c>
      <c r="P187" s="163">
        <v>1.507E-2</v>
      </c>
      <c r="Q187" s="163">
        <f>ROUND(E187*P187,2)</f>
        <v>0.3</v>
      </c>
      <c r="R187" s="163"/>
      <c r="S187" s="163"/>
      <c r="T187" s="164">
        <v>0.11</v>
      </c>
      <c r="U187" s="163">
        <f>ROUND(E187*T187,2)</f>
        <v>2.1800000000000002</v>
      </c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 t="s">
        <v>129</v>
      </c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1"/>
      <c r="B188" s="155"/>
      <c r="C188" s="178" t="s">
        <v>239</v>
      </c>
      <c r="D188" s="157"/>
      <c r="E188" s="160">
        <v>19.850000000000001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4"/>
      <c r="U188" s="163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 t="s">
        <v>131</v>
      </c>
      <c r="AF188" s="150">
        <v>0</v>
      </c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1">
        <v>23</v>
      </c>
      <c r="B189" s="155" t="s">
        <v>293</v>
      </c>
      <c r="C189" s="177" t="s">
        <v>294</v>
      </c>
      <c r="D189" s="156" t="s">
        <v>223</v>
      </c>
      <c r="E189" s="159">
        <v>0.4</v>
      </c>
      <c r="F189" s="163"/>
      <c r="G189" s="163">
        <f>E189*F189</f>
        <v>0</v>
      </c>
      <c r="H189" s="163">
        <v>0</v>
      </c>
      <c r="I189" s="163">
        <f>ROUND(E189*H189,2)</f>
        <v>0</v>
      </c>
      <c r="J189" s="163">
        <v>3115</v>
      </c>
      <c r="K189" s="163">
        <f>ROUND(E189*J189,2)</f>
        <v>1246</v>
      </c>
      <c r="L189" s="163">
        <v>21</v>
      </c>
      <c r="M189" s="163">
        <f>G189*(1+L189/100)</f>
        <v>0</v>
      </c>
      <c r="N189" s="163">
        <v>0</v>
      </c>
      <c r="O189" s="163">
        <f>ROUND(E189*N189,2)</f>
        <v>0</v>
      </c>
      <c r="P189" s="163">
        <v>2.2000000000000002</v>
      </c>
      <c r="Q189" s="163">
        <f>ROUND(E189*P189,2)</f>
        <v>0.88</v>
      </c>
      <c r="R189" s="163"/>
      <c r="S189" s="163"/>
      <c r="T189" s="164">
        <v>14.31</v>
      </c>
      <c r="U189" s="163">
        <f>ROUND(E189*T189,2)</f>
        <v>5.72</v>
      </c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 t="s">
        <v>129</v>
      </c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1"/>
      <c r="B190" s="155"/>
      <c r="C190" s="178" t="s">
        <v>295</v>
      </c>
      <c r="D190" s="157"/>
      <c r="E190" s="160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4"/>
      <c r="U190" s="163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 t="s">
        <v>131</v>
      </c>
      <c r="AF190" s="150">
        <v>0</v>
      </c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1"/>
      <c r="B191" s="155"/>
      <c r="C191" s="178" t="s">
        <v>225</v>
      </c>
      <c r="D191" s="157"/>
      <c r="E191" s="160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4"/>
      <c r="U191" s="163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 t="s">
        <v>131</v>
      </c>
      <c r="AF191" s="150">
        <v>0</v>
      </c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1"/>
      <c r="B192" s="155"/>
      <c r="C192" s="178" t="s">
        <v>226</v>
      </c>
      <c r="D192" s="157"/>
      <c r="E192" s="160">
        <v>0.188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4"/>
      <c r="U192" s="163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 t="s">
        <v>131</v>
      </c>
      <c r="AF192" s="150">
        <v>0</v>
      </c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1"/>
      <c r="B193" s="155"/>
      <c r="C193" s="178" t="s">
        <v>227</v>
      </c>
      <c r="D193" s="157"/>
      <c r="E193" s="160">
        <v>0.21199999999999999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4"/>
      <c r="U193" s="163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 t="s">
        <v>131</v>
      </c>
      <c r="AF193" s="150">
        <v>0</v>
      </c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1">
        <v>24</v>
      </c>
      <c r="B194" s="155" t="s">
        <v>296</v>
      </c>
      <c r="C194" s="177" t="s">
        <v>297</v>
      </c>
      <c r="D194" s="156" t="s">
        <v>128</v>
      </c>
      <c r="E194" s="159">
        <v>128.61250000000001</v>
      </c>
      <c r="F194" s="163"/>
      <c r="G194" s="163">
        <f>E194*F194</f>
        <v>0</v>
      </c>
      <c r="H194" s="163">
        <v>0</v>
      </c>
      <c r="I194" s="163">
        <f>ROUND(E194*H194,2)</f>
        <v>0</v>
      </c>
      <c r="J194" s="163">
        <v>56.6</v>
      </c>
      <c r="K194" s="163">
        <f>ROUND(E194*J194,2)</f>
        <v>7279.47</v>
      </c>
      <c r="L194" s="163">
        <v>21</v>
      </c>
      <c r="M194" s="163">
        <f>G194*(1+L194/100)</f>
        <v>0</v>
      </c>
      <c r="N194" s="163">
        <v>0</v>
      </c>
      <c r="O194" s="163">
        <f>ROUND(E194*N194,2)</f>
        <v>0</v>
      </c>
      <c r="P194" s="163">
        <v>4.5999999999999999E-2</v>
      </c>
      <c r="Q194" s="163">
        <f>ROUND(E194*P194,2)</f>
        <v>5.92</v>
      </c>
      <c r="R194" s="163"/>
      <c r="S194" s="163"/>
      <c r="T194" s="164">
        <v>0.26</v>
      </c>
      <c r="U194" s="163">
        <f>ROUND(E194*T194,2)</f>
        <v>33.44</v>
      </c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 t="s">
        <v>129</v>
      </c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1"/>
      <c r="B195" s="155"/>
      <c r="C195" s="178" t="s">
        <v>298</v>
      </c>
      <c r="D195" s="157"/>
      <c r="E195" s="160">
        <v>47.042499999999997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4"/>
      <c r="U195" s="163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 t="s">
        <v>131</v>
      </c>
      <c r="AF195" s="150">
        <v>0</v>
      </c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1"/>
      <c r="B196" s="155"/>
      <c r="C196" s="178" t="s">
        <v>299</v>
      </c>
      <c r="D196" s="157"/>
      <c r="E196" s="160">
        <v>81.569999999999993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4"/>
      <c r="U196" s="163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 t="s">
        <v>131</v>
      </c>
      <c r="AF196" s="150">
        <v>0</v>
      </c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1">
        <v>25</v>
      </c>
      <c r="B197" s="155" t="s">
        <v>300</v>
      </c>
      <c r="C197" s="177" t="s">
        <v>301</v>
      </c>
      <c r="D197" s="156" t="s">
        <v>128</v>
      </c>
      <c r="E197" s="159">
        <v>47.042499999999997</v>
      </c>
      <c r="F197" s="163"/>
      <c r="G197" s="163">
        <f>E197*F197</f>
        <v>0</v>
      </c>
      <c r="H197" s="163">
        <v>0</v>
      </c>
      <c r="I197" s="163">
        <f>ROUND(E197*H197,2)</f>
        <v>0</v>
      </c>
      <c r="J197" s="163">
        <v>92.5</v>
      </c>
      <c r="K197" s="163">
        <f>ROUND(E197*J197,2)</f>
        <v>4351.43</v>
      </c>
      <c r="L197" s="163">
        <v>21</v>
      </c>
      <c r="M197" s="163">
        <f>G197*(1+L197/100)</f>
        <v>0</v>
      </c>
      <c r="N197" s="163">
        <v>0</v>
      </c>
      <c r="O197" s="163">
        <f>ROUND(E197*N197,2)</f>
        <v>0</v>
      </c>
      <c r="P197" s="163">
        <v>5.5E-2</v>
      </c>
      <c r="Q197" s="163">
        <f>ROUND(E197*P197,2)</f>
        <v>2.59</v>
      </c>
      <c r="R197" s="163"/>
      <c r="S197" s="163"/>
      <c r="T197" s="164">
        <v>0.42499999999999999</v>
      </c>
      <c r="U197" s="163">
        <f>ROUND(E197*T197,2)</f>
        <v>19.989999999999998</v>
      </c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 t="s">
        <v>129</v>
      </c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1"/>
      <c r="B198" s="155"/>
      <c r="C198" s="178" t="s">
        <v>298</v>
      </c>
      <c r="D198" s="157"/>
      <c r="E198" s="160">
        <v>47.042499999999997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4"/>
      <c r="U198" s="163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 t="s">
        <v>131</v>
      </c>
      <c r="AF198" s="150">
        <v>0</v>
      </c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192" t="s">
        <v>124</v>
      </c>
      <c r="B199" s="193" t="s">
        <v>71</v>
      </c>
      <c r="C199" s="194" t="s">
        <v>72</v>
      </c>
      <c r="D199" s="195"/>
      <c r="E199" s="196"/>
      <c r="F199" s="197"/>
      <c r="G199" s="197">
        <f>SUM(G200:G206)</f>
        <v>0</v>
      </c>
      <c r="H199" s="165"/>
      <c r="I199" s="165">
        <f>SUM(I200:I206)</f>
        <v>0</v>
      </c>
      <c r="J199" s="165"/>
      <c r="K199" s="165">
        <f>SUM(K200:K206)</f>
        <v>32942</v>
      </c>
      <c r="L199" s="165"/>
      <c r="M199" s="165">
        <f>SUM(M200:M206)</f>
        <v>0</v>
      </c>
      <c r="N199" s="165"/>
      <c r="O199" s="165">
        <f>SUM(O200:O206)</f>
        <v>0</v>
      </c>
      <c r="P199" s="165"/>
      <c r="Q199" s="165">
        <f>SUM(Q200:Q206)</f>
        <v>0</v>
      </c>
      <c r="R199" s="165"/>
      <c r="S199" s="165"/>
      <c r="T199" s="166"/>
      <c r="U199" s="165">
        <f>SUM(U200:U206)</f>
        <v>21.39</v>
      </c>
      <c r="AE199" t="s">
        <v>125</v>
      </c>
    </row>
    <row r="200" spans="1:60" outlineLevel="1" x14ac:dyDescent="0.2">
      <c r="A200" s="151">
        <v>26</v>
      </c>
      <c r="B200" s="155" t="s">
        <v>302</v>
      </c>
      <c r="C200" s="177" t="s">
        <v>303</v>
      </c>
      <c r="D200" s="156" t="s">
        <v>304</v>
      </c>
      <c r="E200" s="159">
        <v>14</v>
      </c>
      <c r="F200" s="163"/>
      <c r="G200" s="163">
        <f t="shared" ref="G200:G203" si="0">E200*F200</f>
        <v>0</v>
      </c>
      <c r="H200" s="163">
        <v>0</v>
      </c>
      <c r="I200" s="163">
        <f>ROUND(E200*H200,2)</f>
        <v>0</v>
      </c>
      <c r="J200" s="163">
        <v>241.5</v>
      </c>
      <c r="K200" s="163">
        <f>ROUND(E200*J200,2)</f>
        <v>3381</v>
      </c>
      <c r="L200" s="163">
        <v>21</v>
      </c>
      <c r="M200" s="163">
        <f>G200*(1+L200/100)</f>
        <v>0</v>
      </c>
      <c r="N200" s="163">
        <v>0</v>
      </c>
      <c r="O200" s="163">
        <f>ROUND(E200*N200,2)</f>
        <v>0</v>
      </c>
      <c r="P200" s="163">
        <v>0</v>
      </c>
      <c r="Q200" s="163">
        <f>ROUND(E200*P200,2)</f>
        <v>0</v>
      </c>
      <c r="R200" s="163"/>
      <c r="S200" s="163"/>
      <c r="T200" s="164">
        <v>0.93300000000000005</v>
      </c>
      <c r="U200" s="163">
        <f>ROUND(E200*T200,2)</f>
        <v>13.06</v>
      </c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 t="s">
        <v>129</v>
      </c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1">
        <v>27</v>
      </c>
      <c r="B201" s="155" t="s">
        <v>305</v>
      </c>
      <c r="C201" s="177" t="s">
        <v>306</v>
      </c>
      <c r="D201" s="156" t="s">
        <v>304</v>
      </c>
      <c r="E201" s="159">
        <v>14</v>
      </c>
      <c r="F201" s="163"/>
      <c r="G201" s="163">
        <f t="shared" si="0"/>
        <v>0</v>
      </c>
      <c r="H201" s="163">
        <v>0</v>
      </c>
      <c r="I201" s="163">
        <f>ROUND(E201*H201,2)</f>
        <v>0</v>
      </c>
      <c r="J201" s="163">
        <v>115</v>
      </c>
      <c r="K201" s="163">
        <f>ROUND(E201*J201,2)</f>
        <v>1610</v>
      </c>
      <c r="L201" s="163">
        <v>21</v>
      </c>
      <c r="M201" s="163">
        <f>G201*(1+L201/100)</f>
        <v>0</v>
      </c>
      <c r="N201" s="163">
        <v>0</v>
      </c>
      <c r="O201" s="163">
        <f>ROUND(E201*N201,2)</f>
        <v>0</v>
      </c>
      <c r="P201" s="163">
        <v>0</v>
      </c>
      <c r="Q201" s="163">
        <f>ROUND(E201*P201,2)</f>
        <v>0</v>
      </c>
      <c r="R201" s="163"/>
      <c r="S201" s="163"/>
      <c r="T201" s="164">
        <v>9.9000000000000005E-2</v>
      </c>
      <c r="U201" s="163">
        <f>ROUND(E201*T201,2)</f>
        <v>1.39</v>
      </c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 t="s">
        <v>129</v>
      </c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1">
        <v>28</v>
      </c>
      <c r="B202" s="155" t="s">
        <v>307</v>
      </c>
      <c r="C202" s="177" t="s">
        <v>308</v>
      </c>
      <c r="D202" s="156" t="s">
        <v>304</v>
      </c>
      <c r="E202" s="159">
        <v>14</v>
      </c>
      <c r="F202" s="163"/>
      <c r="G202" s="163">
        <f t="shared" si="0"/>
        <v>0</v>
      </c>
      <c r="H202" s="163">
        <v>0</v>
      </c>
      <c r="I202" s="163">
        <f>ROUND(E202*H202,2)</f>
        <v>0</v>
      </c>
      <c r="J202" s="163">
        <v>258.5</v>
      </c>
      <c r="K202" s="163">
        <f>ROUND(E202*J202,2)</f>
        <v>3619</v>
      </c>
      <c r="L202" s="163">
        <v>21</v>
      </c>
      <c r="M202" s="163">
        <f>G202*(1+L202/100)</f>
        <v>0</v>
      </c>
      <c r="N202" s="163">
        <v>0</v>
      </c>
      <c r="O202" s="163">
        <f>ROUND(E202*N202,2)</f>
        <v>0</v>
      </c>
      <c r="P202" s="163">
        <v>0</v>
      </c>
      <c r="Q202" s="163">
        <f>ROUND(E202*P202,2)</f>
        <v>0</v>
      </c>
      <c r="R202" s="163"/>
      <c r="S202" s="163"/>
      <c r="T202" s="164">
        <v>0.49</v>
      </c>
      <c r="U202" s="163">
        <f>ROUND(E202*T202,2)</f>
        <v>6.86</v>
      </c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 t="s">
        <v>129</v>
      </c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1">
        <v>29</v>
      </c>
      <c r="B203" s="155" t="s">
        <v>309</v>
      </c>
      <c r="C203" s="177" t="s">
        <v>310</v>
      </c>
      <c r="D203" s="156" t="s">
        <v>304</v>
      </c>
      <c r="E203" s="159">
        <v>490</v>
      </c>
      <c r="F203" s="163"/>
      <c r="G203" s="163">
        <f t="shared" si="0"/>
        <v>0</v>
      </c>
      <c r="H203" s="163">
        <v>0</v>
      </c>
      <c r="I203" s="163">
        <f>ROUND(E203*H203,2)</f>
        <v>0</v>
      </c>
      <c r="J203" s="163">
        <v>15.1</v>
      </c>
      <c r="K203" s="163">
        <f>ROUND(E203*J203,2)</f>
        <v>7399</v>
      </c>
      <c r="L203" s="163">
        <v>21</v>
      </c>
      <c r="M203" s="163">
        <f>G203*(1+L203/100)</f>
        <v>0</v>
      </c>
      <c r="N203" s="163">
        <v>0</v>
      </c>
      <c r="O203" s="163">
        <f>ROUND(E203*N203,2)</f>
        <v>0</v>
      </c>
      <c r="P203" s="163">
        <v>0</v>
      </c>
      <c r="Q203" s="163">
        <f>ROUND(E203*P203,2)</f>
        <v>0</v>
      </c>
      <c r="R203" s="163"/>
      <c r="S203" s="163"/>
      <c r="T203" s="164">
        <v>0</v>
      </c>
      <c r="U203" s="163">
        <f>ROUND(E203*T203,2)</f>
        <v>0</v>
      </c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 t="s">
        <v>129</v>
      </c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1"/>
      <c r="B204" s="155"/>
      <c r="C204" s="178" t="s">
        <v>311</v>
      </c>
      <c r="D204" s="157"/>
      <c r="E204" s="160">
        <v>490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4"/>
      <c r="U204" s="163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 t="s">
        <v>131</v>
      </c>
      <c r="AF204" s="150">
        <v>0</v>
      </c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1">
        <v>30</v>
      </c>
      <c r="B205" s="155" t="s">
        <v>312</v>
      </c>
      <c r="C205" s="177" t="s">
        <v>313</v>
      </c>
      <c r="D205" s="156" t="s">
        <v>304</v>
      </c>
      <c r="E205" s="159">
        <v>14</v>
      </c>
      <c r="F205" s="163"/>
      <c r="G205" s="163">
        <f t="shared" ref="G205:G210" si="1">E205*F205</f>
        <v>0</v>
      </c>
      <c r="H205" s="163">
        <v>0</v>
      </c>
      <c r="I205" s="163">
        <f>ROUND(E205*H205,2)</f>
        <v>0</v>
      </c>
      <c r="J205" s="163">
        <v>9.5</v>
      </c>
      <c r="K205" s="163">
        <f>ROUND(E205*J205,2)</f>
        <v>133</v>
      </c>
      <c r="L205" s="163">
        <v>21</v>
      </c>
      <c r="M205" s="163">
        <f>G205*(1+L205/100)</f>
        <v>0</v>
      </c>
      <c r="N205" s="163">
        <v>0</v>
      </c>
      <c r="O205" s="163">
        <f>ROUND(E205*N205,2)</f>
        <v>0</v>
      </c>
      <c r="P205" s="163">
        <v>0</v>
      </c>
      <c r="Q205" s="163">
        <f>ROUND(E205*P205,2)</f>
        <v>0</v>
      </c>
      <c r="R205" s="163"/>
      <c r="S205" s="163"/>
      <c r="T205" s="164">
        <v>6.0000000000000001E-3</v>
      </c>
      <c r="U205" s="163">
        <f>ROUND(E205*T205,2)</f>
        <v>0.08</v>
      </c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 t="s">
        <v>129</v>
      </c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1">
        <v>31</v>
      </c>
      <c r="B206" s="155" t="s">
        <v>314</v>
      </c>
      <c r="C206" s="177" t="s">
        <v>315</v>
      </c>
      <c r="D206" s="156" t="s">
        <v>304</v>
      </c>
      <c r="E206" s="159">
        <v>14</v>
      </c>
      <c r="F206" s="163"/>
      <c r="G206" s="163">
        <f t="shared" si="1"/>
        <v>0</v>
      </c>
      <c r="H206" s="163">
        <v>0</v>
      </c>
      <c r="I206" s="163">
        <f>ROUND(E206*H206,2)</f>
        <v>0</v>
      </c>
      <c r="J206" s="163">
        <v>1200</v>
      </c>
      <c r="K206" s="163">
        <f>ROUND(E206*J206,2)</f>
        <v>16800</v>
      </c>
      <c r="L206" s="163">
        <v>21</v>
      </c>
      <c r="M206" s="163">
        <f>G206*(1+L206/100)</f>
        <v>0</v>
      </c>
      <c r="N206" s="163">
        <v>0</v>
      </c>
      <c r="O206" s="163">
        <f>ROUND(E206*N206,2)</f>
        <v>0</v>
      </c>
      <c r="P206" s="163">
        <v>0</v>
      </c>
      <c r="Q206" s="163">
        <f>ROUND(E206*P206,2)</f>
        <v>0</v>
      </c>
      <c r="R206" s="163"/>
      <c r="S206" s="163"/>
      <c r="T206" s="164">
        <v>0</v>
      </c>
      <c r="U206" s="163">
        <f>ROUND(E206*T206,2)</f>
        <v>0</v>
      </c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 t="s">
        <v>129</v>
      </c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x14ac:dyDescent="0.2">
      <c r="A207" s="192" t="s">
        <v>124</v>
      </c>
      <c r="B207" s="193" t="s">
        <v>73</v>
      </c>
      <c r="C207" s="194" t="s">
        <v>74</v>
      </c>
      <c r="D207" s="195"/>
      <c r="E207" s="196"/>
      <c r="F207" s="197"/>
      <c r="G207" s="197">
        <f>SUM(G208)</f>
        <v>0</v>
      </c>
      <c r="H207" s="165"/>
      <c r="I207" s="165">
        <f>SUM(I208:I208)</f>
        <v>0</v>
      </c>
      <c r="J207" s="165"/>
      <c r="K207" s="165">
        <f>SUM(K208:K208)</f>
        <v>11235</v>
      </c>
      <c r="L207" s="165"/>
      <c r="M207" s="165">
        <f>SUM(M208:M208)</f>
        <v>0</v>
      </c>
      <c r="N207" s="165"/>
      <c r="O207" s="165">
        <f>SUM(O208:O208)</f>
        <v>0</v>
      </c>
      <c r="P207" s="165"/>
      <c r="Q207" s="165">
        <f>SUM(Q208:Q208)</f>
        <v>0</v>
      </c>
      <c r="R207" s="165"/>
      <c r="S207" s="165"/>
      <c r="T207" s="166"/>
      <c r="U207" s="165">
        <f>SUM(U208:U208)</f>
        <v>38.659999999999997</v>
      </c>
      <c r="AE207" t="s">
        <v>125</v>
      </c>
    </row>
    <row r="208" spans="1:60" outlineLevel="1" x14ac:dyDescent="0.2">
      <c r="A208" s="151">
        <v>32</v>
      </c>
      <c r="B208" s="155" t="s">
        <v>316</v>
      </c>
      <c r="C208" s="177" t="s">
        <v>317</v>
      </c>
      <c r="D208" s="156" t="s">
        <v>304</v>
      </c>
      <c r="E208" s="159">
        <v>15</v>
      </c>
      <c r="F208" s="163"/>
      <c r="G208" s="163">
        <f t="shared" si="1"/>
        <v>0</v>
      </c>
      <c r="H208" s="163">
        <v>0</v>
      </c>
      <c r="I208" s="163">
        <f>ROUND(E208*H208,2)</f>
        <v>0</v>
      </c>
      <c r="J208" s="163">
        <v>749</v>
      </c>
      <c r="K208" s="163">
        <f>ROUND(E208*J208,2)</f>
        <v>11235</v>
      </c>
      <c r="L208" s="163">
        <v>21</v>
      </c>
      <c r="M208" s="163">
        <f>G208*(1+L208/100)</f>
        <v>0</v>
      </c>
      <c r="N208" s="163">
        <v>0</v>
      </c>
      <c r="O208" s="163">
        <f>ROUND(E208*N208,2)</f>
        <v>0</v>
      </c>
      <c r="P208" s="163">
        <v>0</v>
      </c>
      <c r="Q208" s="163">
        <f>ROUND(E208*P208,2)</f>
        <v>0</v>
      </c>
      <c r="R208" s="163"/>
      <c r="S208" s="163"/>
      <c r="T208" s="164">
        <v>2.577</v>
      </c>
      <c r="U208" s="163">
        <f>ROUND(E208*T208,2)</f>
        <v>38.659999999999997</v>
      </c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 t="s">
        <v>129</v>
      </c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x14ac:dyDescent="0.2">
      <c r="A209" s="192" t="s">
        <v>124</v>
      </c>
      <c r="B209" s="193" t="s">
        <v>75</v>
      </c>
      <c r="C209" s="194" t="s">
        <v>76</v>
      </c>
      <c r="D209" s="195"/>
      <c r="E209" s="196"/>
      <c r="F209" s="197"/>
      <c r="G209" s="197">
        <f>SUM(G210:G219)</f>
        <v>0</v>
      </c>
      <c r="H209" s="165"/>
      <c r="I209" s="165">
        <f>SUM(I210:I219)</f>
        <v>3319.17</v>
      </c>
      <c r="J209" s="165"/>
      <c r="K209" s="165">
        <f>SUM(K210:K219)</f>
        <v>17906.22</v>
      </c>
      <c r="L209" s="165"/>
      <c r="M209" s="165">
        <f>SUM(M210:M219)</f>
        <v>0</v>
      </c>
      <c r="N209" s="165"/>
      <c r="O209" s="165">
        <f>SUM(O210:O219)</f>
        <v>0.06</v>
      </c>
      <c r="P209" s="165"/>
      <c r="Q209" s="165">
        <f>SUM(Q210:Q219)</f>
        <v>0.02</v>
      </c>
      <c r="R209" s="165"/>
      <c r="S209" s="165"/>
      <c r="T209" s="166"/>
      <c r="U209" s="165">
        <f>SUM(U210:U219)</f>
        <v>15.600000000000001</v>
      </c>
      <c r="AE209" t="s">
        <v>125</v>
      </c>
    </row>
    <row r="210" spans="1:60" outlineLevel="1" x14ac:dyDescent="0.2">
      <c r="A210" s="151">
        <v>33</v>
      </c>
      <c r="B210" s="155" t="s">
        <v>318</v>
      </c>
      <c r="C210" s="177" t="s">
        <v>319</v>
      </c>
      <c r="D210" s="156" t="s">
        <v>320</v>
      </c>
      <c r="E210" s="159">
        <v>1</v>
      </c>
      <c r="F210" s="163"/>
      <c r="G210" s="163">
        <f t="shared" si="1"/>
        <v>0</v>
      </c>
      <c r="H210" s="163">
        <v>0</v>
      </c>
      <c r="I210" s="163">
        <f>ROUND(E210*H210,2)</f>
        <v>0</v>
      </c>
      <c r="J210" s="163">
        <v>12500</v>
      </c>
      <c r="K210" s="163">
        <f>ROUND(E210*J210,2)</f>
        <v>12500</v>
      </c>
      <c r="L210" s="163">
        <v>21</v>
      </c>
      <c r="M210" s="163">
        <f>G210*(1+L210/100)</f>
        <v>0</v>
      </c>
      <c r="N210" s="163">
        <v>0</v>
      </c>
      <c r="O210" s="163">
        <f>ROUND(E210*N210,2)</f>
        <v>0</v>
      </c>
      <c r="P210" s="163">
        <v>0</v>
      </c>
      <c r="Q210" s="163">
        <f>ROUND(E210*P210,2)</f>
        <v>0</v>
      </c>
      <c r="R210" s="163"/>
      <c r="S210" s="163"/>
      <c r="T210" s="164">
        <v>0</v>
      </c>
      <c r="U210" s="163">
        <f>ROUND(E210*T210,2)</f>
        <v>0</v>
      </c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 t="s">
        <v>129</v>
      </c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1"/>
      <c r="B211" s="155"/>
      <c r="C211" s="178" t="s">
        <v>321</v>
      </c>
      <c r="D211" s="157"/>
      <c r="E211" s="160">
        <v>1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4"/>
      <c r="U211" s="163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 t="s">
        <v>131</v>
      </c>
      <c r="AF211" s="150">
        <v>0</v>
      </c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1"/>
      <c r="B212" s="155"/>
      <c r="C212" s="179">
        <v>0</v>
      </c>
      <c r="D212" s="158"/>
      <c r="E212" s="161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4"/>
      <c r="U212" s="163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 t="s">
        <v>131</v>
      </c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1"/>
      <c r="B213" s="155"/>
      <c r="C213" s="180" t="s">
        <v>322</v>
      </c>
      <c r="D213" s="158"/>
      <c r="E213" s="161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4"/>
      <c r="U213" s="163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 t="s">
        <v>131</v>
      </c>
      <c r="AF213" s="150">
        <v>2</v>
      </c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1"/>
      <c r="B214" s="155"/>
      <c r="C214" s="180" t="s">
        <v>323</v>
      </c>
      <c r="D214" s="158"/>
      <c r="E214" s="161">
        <v>12500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4"/>
      <c r="U214" s="163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 t="s">
        <v>131</v>
      </c>
      <c r="AF214" s="150">
        <v>2</v>
      </c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1"/>
      <c r="B215" s="155"/>
      <c r="C215" s="179">
        <v>1</v>
      </c>
      <c r="D215" s="158"/>
      <c r="E215" s="161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4"/>
      <c r="U215" s="163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 t="s">
        <v>131</v>
      </c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22.5" outlineLevel="1" x14ac:dyDescent="0.2">
      <c r="A216" s="151">
        <v>34</v>
      </c>
      <c r="B216" s="155" t="s">
        <v>324</v>
      </c>
      <c r="C216" s="177" t="s">
        <v>325</v>
      </c>
      <c r="D216" s="156" t="s">
        <v>192</v>
      </c>
      <c r="E216" s="159">
        <v>16.3</v>
      </c>
      <c r="F216" s="163"/>
      <c r="G216" s="163">
        <f t="shared" ref="G216:G221" si="2">E216*F216</f>
        <v>0</v>
      </c>
      <c r="H216" s="163">
        <v>0</v>
      </c>
      <c r="I216" s="163">
        <f>ROUND(E216*H216,2)</f>
        <v>0</v>
      </c>
      <c r="J216" s="163">
        <v>37.799999999999997</v>
      </c>
      <c r="K216" s="163">
        <f>ROUND(E216*J216,2)</f>
        <v>616.14</v>
      </c>
      <c r="L216" s="163">
        <v>21</v>
      </c>
      <c r="M216" s="163">
        <f>G216*(1+L216/100)</f>
        <v>0</v>
      </c>
      <c r="N216" s="163">
        <v>0</v>
      </c>
      <c r="O216" s="163">
        <f>ROUND(E216*N216,2)</f>
        <v>0</v>
      </c>
      <c r="P216" s="163">
        <v>1.3500000000000001E-3</v>
      </c>
      <c r="Q216" s="163">
        <f>ROUND(E216*P216,2)</f>
        <v>0.02</v>
      </c>
      <c r="R216" s="163"/>
      <c r="S216" s="163"/>
      <c r="T216" s="164">
        <v>0.08</v>
      </c>
      <c r="U216" s="163">
        <f>ROUND(E216*T216,2)</f>
        <v>1.3</v>
      </c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 t="s">
        <v>129</v>
      </c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1"/>
      <c r="B217" s="155"/>
      <c r="C217" s="178" t="s">
        <v>326</v>
      </c>
      <c r="D217" s="157"/>
      <c r="E217" s="160">
        <v>16.3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4"/>
      <c r="U217" s="163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 t="s">
        <v>131</v>
      </c>
      <c r="AF217" s="150">
        <v>0</v>
      </c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1">
        <v>35</v>
      </c>
      <c r="B218" s="155" t="s">
        <v>327</v>
      </c>
      <c r="C218" s="177" t="s">
        <v>328</v>
      </c>
      <c r="D218" s="156" t="s">
        <v>192</v>
      </c>
      <c r="E218" s="159">
        <v>16.3</v>
      </c>
      <c r="F218" s="163"/>
      <c r="G218" s="163">
        <f t="shared" si="2"/>
        <v>0</v>
      </c>
      <c r="H218" s="163">
        <v>203.63</v>
      </c>
      <c r="I218" s="163">
        <f>ROUND(E218*H218,2)</f>
        <v>3319.17</v>
      </c>
      <c r="J218" s="163">
        <v>293.87</v>
      </c>
      <c r="K218" s="163">
        <f>ROUND(E218*J218,2)</f>
        <v>4790.08</v>
      </c>
      <c r="L218" s="163">
        <v>21</v>
      </c>
      <c r="M218" s="163">
        <f>G218*(1+L218/100)</f>
        <v>0</v>
      </c>
      <c r="N218" s="163">
        <v>3.79E-3</v>
      </c>
      <c r="O218" s="163">
        <f>ROUND(E218*N218,2)</f>
        <v>0.06</v>
      </c>
      <c r="P218" s="163">
        <v>0</v>
      </c>
      <c r="Q218" s="163">
        <f>ROUND(E218*P218,2)</f>
        <v>0</v>
      </c>
      <c r="R218" s="163"/>
      <c r="S218" s="163"/>
      <c r="T218" s="164">
        <v>0.877</v>
      </c>
      <c r="U218" s="163">
        <f>ROUND(E218*T218,2)</f>
        <v>14.3</v>
      </c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 t="s">
        <v>129</v>
      </c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1">
        <v>36</v>
      </c>
      <c r="B219" s="155" t="s">
        <v>329</v>
      </c>
      <c r="C219" s="177" t="s">
        <v>330</v>
      </c>
      <c r="D219" s="156" t="s">
        <v>0</v>
      </c>
      <c r="E219" s="159">
        <f>SUM(G210:G218)/100</f>
        <v>0</v>
      </c>
      <c r="F219" s="163"/>
      <c r="G219" s="163">
        <f t="shared" si="2"/>
        <v>0</v>
      </c>
      <c r="H219" s="163">
        <v>0</v>
      </c>
      <c r="I219" s="163">
        <f>ROUND(E219*H219,2)</f>
        <v>0</v>
      </c>
      <c r="J219" s="163">
        <v>1.85</v>
      </c>
      <c r="K219" s="163">
        <f>ROUND(E219*J219,2)</f>
        <v>0</v>
      </c>
      <c r="L219" s="163">
        <v>21</v>
      </c>
      <c r="M219" s="163">
        <f>G219*(1+L219/100)</f>
        <v>0</v>
      </c>
      <c r="N219" s="163">
        <v>0</v>
      </c>
      <c r="O219" s="163">
        <f>ROUND(E219*N219,2)</f>
        <v>0</v>
      </c>
      <c r="P219" s="163">
        <v>0</v>
      </c>
      <c r="Q219" s="163">
        <f>ROUND(E219*P219,2)</f>
        <v>0</v>
      </c>
      <c r="R219" s="163"/>
      <c r="S219" s="163"/>
      <c r="T219" s="164">
        <v>0</v>
      </c>
      <c r="U219" s="163">
        <f>ROUND(E219*T219,2)</f>
        <v>0</v>
      </c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 t="s">
        <v>129</v>
      </c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x14ac:dyDescent="0.2">
      <c r="A220" s="192" t="s">
        <v>124</v>
      </c>
      <c r="B220" s="193" t="s">
        <v>77</v>
      </c>
      <c r="C220" s="194" t="s">
        <v>78</v>
      </c>
      <c r="D220" s="195"/>
      <c r="E220" s="196"/>
      <c r="F220" s="197"/>
      <c r="G220" s="197">
        <f>SUM(G221:G235)</f>
        <v>0</v>
      </c>
      <c r="H220" s="165"/>
      <c r="I220" s="165">
        <f>SUM(I221:I235)</f>
        <v>190.14000000000001</v>
      </c>
      <c r="J220" s="165"/>
      <c r="K220" s="165">
        <f>SUM(K221:K235)</f>
        <v>4621.7599999999993</v>
      </c>
      <c r="L220" s="165"/>
      <c r="M220" s="165">
        <f>SUM(M221:M235)</f>
        <v>0</v>
      </c>
      <c r="N220" s="165"/>
      <c r="O220" s="165">
        <f>SUM(O221:O235)</f>
        <v>0.01</v>
      </c>
      <c r="P220" s="165"/>
      <c r="Q220" s="165">
        <f>SUM(Q221:Q235)</f>
        <v>0.2</v>
      </c>
      <c r="R220" s="165"/>
      <c r="S220" s="165"/>
      <c r="T220" s="166"/>
      <c r="U220" s="165">
        <f>SUM(U221:U235)</f>
        <v>6.72</v>
      </c>
      <c r="AE220" t="s">
        <v>125</v>
      </c>
    </row>
    <row r="221" spans="1:60" outlineLevel="1" x14ac:dyDescent="0.2">
      <c r="A221" s="151">
        <v>37</v>
      </c>
      <c r="B221" s="155" t="s">
        <v>331</v>
      </c>
      <c r="C221" s="177" t="s">
        <v>332</v>
      </c>
      <c r="D221" s="156" t="s">
        <v>128</v>
      </c>
      <c r="E221" s="159">
        <v>6</v>
      </c>
      <c r="F221" s="163"/>
      <c r="G221" s="163">
        <f t="shared" si="2"/>
        <v>0</v>
      </c>
      <c r="H221" s="163">
        <v>0</v>
      </c>
      <c r="I221" s="163">
        <f>ROUND(E221*H221,2)</f>
        <v>0</v>
      </c>
      <c r="J221" s="163">
        <v>80.099999999999994</v>
      </c>
      <c r="K221" s="163">
        <f>ROUND(E221*J221,2)</f>
        <v>480.6</v>
      </c>
      <c r="L221" s="163">
        <v>21</v>
      </c>
      <c r="M221" s="163">
        <f>G221*(1+L221/100)</f>
        <v>0</v>
      </c>
      <c r="N221" s="163">
        <v>0</v>
      </c>
      <c r="O221" s="163">
        <f>ROUND(E221*N221,2)</f>
        <v>0</v>
      </c>
      <c r="P221" s="163">
        <v>2.4649999999999998E-2</v>
      </c>
      <c r="Q221" s="163">
        <f>ROUND(E221*P221,2)</f>
        <v>0.15</v>
      </c>
      <c r="R221" s="163"/>
      <c r="S221" s="163"/>
      <c r="T221" s="164">
        <v>0.25</v>
      </c>
      <c r="U221" s="163">
        <f>ROUND(E221*T221,2)</f>
        <v>1.5</v>
      </c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 t="s">
        <v>129</v>
      </c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1"/>
      <c r="B222" s="155"/>
      <c r="C222" s="178" t="s">
        <v>511</v>
      </c>
      <c r="D222" s="157"/>
      <c r="E222" s="160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4"/>
      <c r="U222" s="163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 t="s">
        <v>131</v>
      </c>
      <c r="AF222" s="150">
        <v>0</v>
      </c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1"/>
      <c r="B223" s="155"/>
      <c r="C223" s="178" t="s">
        <v>333</v>
      </c>
      <c r="D223" s="157"/>
      <c r="E223" s="160">
        <v>6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4"/>
      <c r="U223" s="163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 t="s">
        <v>131</v>
      </c>
      <c r="AF223" s="150">
        <v>0</v>
      </c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1">
        <v>38</v>
      </c>
      <c r="B224" s="155" t="s">
        <v>334</v>
      </c>
      <c r="C224" s="177" t="s">
        <v>335</v>
      </c>
      <c r="D224" s="156" t="s">
        <v>128</v>
      </c>
      <c r="E224" s="159">
        <v>6</v>
      </c>
      <c r="F224" s="163"/>
      <c r="G224" s="163">
        <f t="shared" ref="G224:G226" si="3">E224*F224</f>
        <v>0</v>
      </c>
      <c r="H224" s="163">
        <v>0</v>
      </c>
      <c r="I224" s="163">
        <f>ROUND(E224*H224,2)</f>
        <v>0</v>
      </c>
      <c r="J224" s="163">
        <v>21.1</v>
      </c>
      <c r="K224" s="163">
        <f>ROUND(E224*J224,2)</f>
        <v>126.6</v>
      </c>
      <c r="L224" s="163">
        <v>21</v>
      </c>
      <c r="M224" s="163">
        <f>G224*(1+L224/100)</f>
        <v>0</v>
      </c>
      <c r="N224" s="163">
        <v>0</v>
      </c>
      <c r="O224" s="163">
        <f>ROUND(E224*N224,2)</f>
        <v>0</v>
      </c>
      <c r="P224" s="163">
        <v>8.0000000000000002E-3</v>
      </c>
      <c r="Q224" s="163">
        <f>ROUND(E224*P224,2)</f>
        <v>0.05</v>
      </c>
      <c r="R224" s="163"/>
      <c r="S224" s="163"/>
      <c r="T224" s="164">
        <v>6.6000000000000003E-2</v>
      </c>
      <c r="U224" s="163">
        <f>ROUND(E224*T224,2)</f>
        <v>0.4</v>
      </c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 t="s">
        <v>129</v>
      </c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1">
        <v>39</v>
      </c>
      <c r="B225" s="155" t="s">
        <v>336</v>
      </c>
      <c r="C225" s="177" t="s">
        <v>337</v>
      </c>
      <c r="D225" s="156" t="s">
        <v>320</v>
      </c>
      <c r="E225" s="159">
        <v>1</v>
      </c>
      <c r="F225" s="163"/>
      <c r="G225" s="163">
        <f t="shared" si="3"/>
        <v>0</v>
      </c>
      <c r="H225" s="163">
        <v>0</v>
      </c>
      <c r="I225" s="163">
        <f>ROUND(E225*H225,2)</f>
        <v>0</v>
      </c>
      <c r="J225" s="163">
        <v>2500</v>
      </c>
      <c r="K225" s="163">
        <f>ROUND(E225*J225,2)</f>
        <v>2500</v>
      </c>
      <c r="L225" s="163">
        <v>21</v>
      </c>
      <c r="M225" s="163">
        <f>G225*(1+L225/100)</f>
        <v>0</v>
      </c>
      <c r="N225" s="163">
        <v>0</v>
      </c>
      <c r="O225" s="163">
        <f>ROUND(E225*N225,2)</f>
        <v>0</v>
      </c>
      <c r="P225" s="163">
        <v>0</v>
      </c>
      <c r="Q225" s="163">
        <f>ROUND(E225*P225,2)</f>
        <v>0</v>
      </c>
      <c r="R225" s="163"/>
      <c r="S225" s="163"/>
      <c r="T225" s="164">
        <v>0</v>
      </c>
      <c r="U225" s="163">
        <f>ROUND(E225*T225,2)</f>
        <v>0</v>
      </c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 t="s">
        <v>129</v>
      </c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1">
        <v>40</v>
      </c>
      <c r="B226" s="155" t="s">
        <v>338</v>
      </c>
      <c r="C226" s="177" t="s">
        <v>339</v>
      </c>
      <c r="D226" s="156" t="s">
        <v>192</v>
      </c>
      <c r="E226" s="159">
        <v>8</v>
      </c>
      <c r="F226" s="163"/>
      <c r="G226" s="163">
        <f t="shared" si="3"/>
        <v>0</v>
      </c>
      <c r="H226" s="163">
        <v>6.32</v>
      </c>
      <c r="I226" s="163">
        <f>ROUND(E226*H226,2)</f>
        <v>50.56</v>
      </c>
      <c r="J226" s="163">
        <v>52.28</v>
      </c>
      <c r="K226" s="163">
        <f>ROUND(E226*J226,2)</f>
        <v>418.24</v>
      </c>
      <c r="L226" s="163">
        <v>21</v>
      </c>
      <c r="M226" s="163">
        <f>G226*(1+L226/100)</f>
        <v>0</v>
      </c>
      <c r="N226" s="163">
        <v>1.8000000000000001E-4</v>
      </c>
      <c r="O226" s="163">
        <f>ROUND(E226*N226,2)</f>
        <v>0</v>
      </c>
      <c r="P226" s="163">
        <v>0</v>
      </c>
      <c r="Q226" s="163">
        <f>ROUND(E226*P226,2)</f>
        <v>0</v>
      </c>
      <c r="R226" s="163"/>
      <c r="S226" s="163"/>
      <c r="T226" s="164">
        <v>0.17249999999999999</v>
      </c>
      <c r="U226" s="163">
        <f>ROUND(E226*T226,2)</f>
        <v>1.38</v>
      </c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 t="s">
        <v>129</v>
      </c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1"/>
      <c r="B227" s="155"/>
      <c r="C227" s="178" t="s">
        <v>511</v>
      </c>
      <c r="D227" s="157"/>
      <c r="E227" s="160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4"/>
      <c r="U227" s="163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 t="s">
        <v>131</v>
      </c>
      <c r="AF227" s="150">
        <v>0</v>
      </c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1"/>
      <c r="B228" s="155"/>
      <c r="C228" s="178" t="s">
        <v>340</v>
      </c>
      <c r="D228" s="157"/>
      <c r="E228" s="160">
        <v>8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4"/>
      <c r="U228" s="163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 t="s">
        <v>131</v>
      </c>
      <c r="AF228" s="150">
        <v>0</v>
      </c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ht="22.5" outlineLevel="1" x14ac:dyDescent="0.2">
      <c r="A229" s="151">
        <v>41</v>
      </c>
      <c r="B229" s="155" t="s">
        <v>341</v>
      </c>
      <c r="C229" s="177" t="s">
        <v>342</v>
      </c>
      <c r="D229" s="156" t="s">
        <v>223</v>
      </c>
      <c r="E229" s="159">
        <v>1.34E-2</v>
      </c>
      <c r="F229" s="163"/>
      <c r="G229" s="163">
        <f t="shared" ref="G229" si="4">E229*F229</f>
        <v>0</v>
      </c>
      <c r="H229" s="163">
        <v>8500</v>
      </c>
      <c r="I229" s="163">
        <f>ROUND(E229*H229,2)</f>
        <v>113.9</v>
      </c>
      <c r="J229" s="163">
        <v>0</v>
      </c>
      <c r="K229" s="163">
        <f>ROUND(E229*J229,2)</f>
        <v>0</v>
      </c>
      <c r="L229" s="163">
        <v>21</v>
      </c>
      <c r="M229" s="163">
        <f>G229*(1+L229/100)</f>
        <v>0</v>
      </c>
      <c r="N229" s="163">
        <v>0.55000000000000004</v>
      </c>
      <c r="O229" s="163">
        <f>ROUND(E229*N229,2)</f>
        <v>0.01</v>
      </c>
      <c r="P229" s="163">
        <v>0</v>
      </c>
      <c r="Q229" s="163">
        <f>ROUND(E229*P229,2)</f>
        <v>0</v>
      </c>
      <c r="R229" s="163"/>
      <c r="S229" s="163"/>
      <c r="T229" s="164">
        <v>0</v>
      </c>
      <c r="U229" s="163">
        <f>ROUND(E229*T229,2)</f>
        <v>0</v>
      </c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 t="s">
        <v>242</v>
      </c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1"/>
      <c r="B230" s="155"/>
      <c r="C230" s="178" t="s">
        <v>343</v>
      </c>
      <c r="D230" s="157"/>
      <c r="E230" s="160">
        <v>1.34E-2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4"/>
      <c r="U230" s="163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 t="s">
        <v>131</v>
      </c>
      <c r="AF230" s="150">
        <v>0</v>
      </c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1">
        <v>42</v>
      </c>
      <c r="B231" s="155" t="s">
        <v>344</v>
      </c>
      <c r="C231" s="177" t="s">
        <v>345</v>
      </c>
      <c r="D231" s="156" t="s">
        <v>128</v>
      </c>
      <c r="E231" s="159">
        <v>6</v>
      </c>
      <c r="F231" s="163"/>
      <c r="G231" s="163">
        <f t="shared" ref="G231" si="5">E231*F231</f>
        <v>0</v>
      </c>
      <c r="H231" s="163">
        <v>4.28</v>
      </c>
      <c r="I231" s="163">
        <f>ROUND(E231*H231,2)</f>
        <v>25.68</v>
      </c>
      <c r="J231" s="163">
        <v>182.72</v>
      </c>
      <c r="K231" s="163">
        <f>ROUND(E231*J231,2)</f>
        <v>1096.32</v>
      </c>
      <c r="L231" s="163">
        <v>21</v>
      </c>
      <c r="M231" s="163">
        <f>G231*(1+L231/100)</f>
        <v>0</v>
      </c>
      <c r="N231" s="163">
        <v>1.7000000000000001E-4</v>
      </c>
      <c r="O231" s="163">
        <f>ROUND(E231*N231,2)</f>
        <v>0</v>
      </c>
      <c r="P231" s="163">
        <v>0</v>
      </c>
      <c r="Q231" s="163">
        <f>ROUND(E231*P231,2)</f>
        <v>0</v>
      </c>
      <c r="R231" s="163"/>
      <c r="S231" s="163"/>
      <c r="T231" s="164">
        <v>0.57299999999999995</v>
      </c>
      <c r="U231" s="163">
        <f>ROUND(E231*T231,2)</f>
        <v>3.44</v>
      </c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 t="s">
        <v>129</v>
      </c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1"/>
      <c r="B232" s="155"/>
      <c r="C232" s="178" t="s">
        <v>511</v>
      </c>
      <c r="D232" s="157"/>
      <c r="E232" s="160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4"/>
      <c r="U232" s="163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 t="s">
        <v>131</v>
      </c>
      <c r="AF232" s="150">
        <v>0</v>
      </c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1"/>
      <c r="B233" s="155"/>
      <c r="C233" s="178" t="s">
        <v>346</v>
      </c>
      <c r="D233" s="157"/>
      <c r="E233" s="160">
        <v>6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4"/>
      <c r="U233" s="163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 t="s">
        <v>131</v>
      </c>
      <c r="AF233" s="150">
        <v>0</v>
      </c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1"/>
      <c r="B234" s="155"/>
      <c r="C234" s="178" t="s">
        <v>347</v>
      </c>
      <c r="D234" s="157"/>
      <c r="E234" s="160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4"/>
      <c r="U234" s="163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 t="s">
        <v>131</v>
      </c>
      <c r="AF234" s="150">
        <v>0</v>
      </c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1">
        <v>43</v>
      </c>
      <c r="B235" s="155" t="s">
        <v>348</v>
      </c>
      <c r="C235" s="177" t="s">
        <v>349</v>
      </c>
      <c r="D235" s="156" t="s">
        <v>0</v>
      </c>
      <c r="E235" s="159">
        <f>SUM(G221:G234)/100</f>
        <v>0</v>
      </c>
      <c r="F235" s="163"/>
      <c r="G235" s="163">
        <f t="shared" ref="G235" si="6">E235*F235</f>
        <v>0</v>
      </c>
      <c r="H235" s="163">
        <v>0</v>
      </c>
      <c r="I235" s="163">
        <f>ROUND(E235*H235,2)</f>
        <v>0</v>
      </c>
      <c r="J235" s="163">
        <v>0.99</v>
      </c>
      <c r="K235" s="163">
        <f>ROUND(E235*J235,2)</f>
        <v>0</v>
      </c>
      <c r="L235" s="163">
        <v>21</v>
      </c>
      <c r="M235" s="163">
        <f>G235*(1+L235/100)</f>
        <v>0</v>
      </c>
      <c r="N235" s="163">
        <v>0</v>
      </c>
      <c r="O235" s="163">
        <f>ROUND(E235*N235,2)</f>
        <v>0</v>
      </c>
      <c r="P235" s="163">
        <v>0</v>
      </c>
      <c r="Q235" s="163">
        <f>ROUND(E235*P235,2)</f>
        <v>0</v>
      </c>
      <c r="R235" s="163"/>
      <c r="S235" s="163"/>
      <c r="T235" s="164">
        <v>0</v>
      </c>
      <c r="U235" s="163">
        <f>ROUND(E235*T235,2)</f>
        <v>0</v>
      </c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 t="s">
        <v>129</v>
      </c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x14ac:dyDescent="0.2">
      <c r="A236" s="192" t="s">
        <v>124</v>
      </c>
      <c r="B236" s="193" t="s">
        <v>79</v>
      </c>
      <c r="C236" s="194" t="s">
        <v>80</v>
      </c>
      <c r="D236" s="195"/>
      <c r="E236" s="196"/>
      <c r="F236" s="197"/>
      <c r="G236" s="197">
        <f>SUM(G237:G249)</f>
        <v>0</v>
      </c>
      <c r="H236" s="165"/>
      <c r="I236" s="165">
        <f>SUM(I237:I249)</f>
        <v>927.49</v>
      </c>
      <c r="J236" s="165"/>
      <c r="K236" s="165">
        <f>SUM(K237:K249)</f>
        <v>8339.2699999999986</v>
      </c>
      <c r="L236" s="165"/>
      <c r="M236" s="165">
        <f>SUM(M237:M249)</f>
        <v>0</v>
      </c>
      <c r="N236" s="165"/>
      <c r="O236" s="165">
        <f>SUM(O237:O249)</f>
        <v>0.01</v>
      </c>
      <c r="P236" s="165"/>
      <c r="Q236" s="165">
        <f>SUM(Q237:Q249)</f>
        <v>0.14000000000000001</v>
      </c>
      <c r="R236" s="165"/>
      <c r="S236" s="165"/>
      <c r="T236" s="166"/>
      <c r="U236" s="165">
        <f>SUM(U237:U249)</f>
        <v>16.759999999999998</v>
      </c>
      <c r="AE236" t="s">
        <v>125</v>
      </c>
    </row>
    <row r="237" spans="1:60" outlineLevel="1" x14ac:dyDescent="0.2">
      <c r="A237" s="151">
        <v>44</v>
      </c>
      <c r="B237" s="155" t="s">
        <v>350</v>
      </c>
      <c r="C237" s="177" t="s">
        <v>351</v>
      </c>
      <c r="D237" s="156" t="s">
        <v>128</v>
      </c>
      <c r="E237" s="159">
        <v>8.31</v>
      </c>
      <c r="F237" s="163"/>
      <c r="G237" s="163">
        <f t="shared" ref="G237" si="7">E237*F237</f>
        <v>0</v>
      </c>
      <c r="H237" s="163">
        <v>0</v>
      </c>
      <c r="I237" s="163">
        <f>ROUND(E237*H237,2)</f>
        <v>0</v>
      </c>
      <c r="J237" s="163">
        <v>284.5</v>
      </c>
      <c r="K237" s="163">
        <f>ROUND(E237*J237,2)</f>
        <v>2364.1999999999998</v>
      </c>
      <c r="L237" s="163">
        <v>21</v>
      </c>
      <c r="M237" s="163">
        <f>G237*(1+L237/100)</f>
        <v>0</v>
      </c>
      <c r="N237" s="163">
        <v>0</v>
      </c>
      <c r="O237" s="163">
        <f>ROUND(E237*N237,2)</f>
        <v>0</v>
      </c>
      <c r="P237" s="163">
        <v>1.7000000000000001E-2</v>
      </c>
      <c r="Q237" s="163">
        <f>ROUND(E237*P237,2)</f>
        <v>0.14000000000000001</v>
      </c>
      <c r="R237" s="163"/>
      <c r="S237" s="163"/>
      <c r="T237" s="164">
        <v>0.88800000000000001</v>
      </c>
      <c r="U237" s="163">
        <f>ROUND(E237*T237,2)</f>
        <v>7.38</v>
      </c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 t="s">
        <v>129</v>
      </c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1"/>
      <c r="B238" s="155"/>
      <c r="C238" s="178" t="s">
        <v>352</v>
      </c>
      <c r="D238" s="157"/>
      <c r="E238" s="160">
        <v>5.16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4"/>
      <c r="U238" s="163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 t="s">
        <v>131</v>
      </c>
      <c r="AF238" s="150">
        <v>0</v>
      </c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1"/>
      <c r="B239" s="155"/>
      <c r="C239" s="178" t="s">
        <v>353</v>
      </c>
      <c r="D239" s="157"/>
      <c r="E239" s="160">
        <v>3.15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4"/>
      <c r="U239" s="163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 t="s">
        <v>131</v>
      </c>
      <c r="AF239" s="150">
        <v>0</v>
      </c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1">
        <v>45</v>
      </c>
      <c r="B240" s="155" t="s">
        <v>354</v>
      </c>
      <c r="C240" s="177" t="s">
        <v>355</v>
      </c>
      <c r="D240" s="156" t="s">
        <v>246</v>
      </c>
      <c r="E240" s="159">
        <v>12</v>
      </c>
      <c r="F240" s="163"/>
      <c r="G240" s="163">
        <f t="shared" ref="G240:G242" si="8">E240*F240</f>
        <v>0</v>
      </c>
      <c r="H240" s="163">
        <v>0</v>
      </c>
      <c r="I240" s="163">
        <f>ROUND(E240*H240,2)</f>
        <v>0</v>
      </c>
      <c r="J240" s="163">
        <v>250</v>
      </c>
      <c r="K240" s="163">
        <f>ROUND(E240*J240,2)</f>
        <v>3000</v>
      </c>
      <c r="L240" s="163">
        <v>21</v>
      </c>
      <c r="M240" s="163">
        <f>G240*(1+L240/100)</f>
        <v>0</v>
      </c>
      <c r="N240" s="163">
        <v>0</v>
      </c>
      <c r="O240" s="163">
        <f>ROUND(E240*N240,2)</f>
        <v>0</v>
      </c>
      <c r="P240" s="163">
        <v>0</v>
      </c>
      <c r="Q240" s="163">
        <f>ROUND(E240*P240,2)</f>
        <v>0</v>
      </c>
      <c r="R240" s="163"/>
      <c r="S240" s="163"/>
      <c r="T240" s="164">
        <v>0</v>
      </c>
      <c r="U240" s="163">
        <f>ROUND(E240*T240,2)</f>
        <v>0</v>
      </c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 t="s">
        <v>129</v>
      </c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1">
        <v>46</v>
      </c>
      <c r="B241" s="155" t="s">
        <v>356</v>
      </c>
      <c r="C241" s="177" t="s">
        <v>357</v>
      </c>
      <c r="D241" s="156" t="s">
        <v>128</v>
      </c>
      <c r="E241" s="159">
        <v>8.31</v>
      </c>
      <c r="F241" s="163"/>
      <c r="G241" s="163">
        <f t="shared" si="8"/>
        <v>0</v>
      </c>
      <c r="H241" s="163">
        <v>1.33</v>
      </c>
      <c r="I241" s="163">
        <f>ROUND(E241*H241,2)</f>
        <v>11.05</v>
      </c>
      <c r="J241" s="163">
        <v>230.17</v>
      </c>
      <c r="K241" s="163">
        <f>ROUND(E241*J241,2)</f>
        <v>1912.71</v>
      </c>
      <c r="L241" s="163">
        <v>21</v>
      </c>
      <c r="M241" s="163">
        <f>G241*(1+L241/100)</f>
        <v>0</v>
      </c>
      <c r="N241" s="163">
        <v>0</v>
      </c>
      <c r="O241" s="163">
        <f>ROUND(E241*N241,2)</f>
        <v>0</v>
      </c>
      <c r="P241" s="163">
        <v>0</v>
      </c>
      <c r="Q241" s="163">
        <f>ROUND(E241*P241,2)</f>
        <v>0</v>
      </c>
      <c r="R241" s="163"/>
      <c r="S241" s="163"/>
      <c r="T241" s="164">
        <v>0.67800000000000005</v>
      </c>
      <c r="U241" s="163">
        <f>ROUND(E241*T241,2)</f>
        <v>5.63</v>
      </c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 t="s">
        <v>129</v>
      </c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1">
        <v>47</v>
      </c>
      <c r="B242" s="155" t="s">
        <v>358</v>
      </c>
      <c r="C242" s="177" t="s">
        <v>359</v>
      </c>
      <c r="D242" s="156" t="s">
        <v>246</v>
      </c>
      <c r="E242" s="159">
        <v>12</v>
      </c>
      <c r="F242" s="163"/>
      <c r="G242" s="163">
        <f t="shared" si="8"/>
        <v>0</v>
      </c>
      <c r="H242" s="163">
        <v>50.87</v>
      </c>
      <c r="I242" s="163">
        <f>ROUND(E242*H242,2)</f>
        <v>610.44000000000005</v>
      </c>
      <c r="J242" s="163">
        <v>59.63</v>
      </c>
      <c r="K242" s="163">
        <f>ROUND(E242*J242,2)</f>
        <v>715.56</v>
      </c>
      <c r="L242" s="163">
        <v>21</v>
      </c>
      <c r="M242" s="163">
        <f>G242*(1+L242/100)</f>
        <v>0</v>
      </c>
      <c r="N242" s="163">
        <v>0</v>
      </c>
      <c r="O242" s="163">
        <f>ROUND(E242*N242,2)</f>
        <v>0</v>
      </c>
      <c r="P242" s="163">
        <v>0</v>
      </c>
      <c r="Q242" s="163">
        <f>ROUND(E242*P242,2)</f>
        <v>0</v>
      </c>
      <c r="R242" s="163"/>
      <c r="S242" s="163"/>
      <c r="T242" s="164">
        <v>0.19400000000000001</v>
      </c>
      <c r="U242" s="163">
        <f>ROUND(E242*T242,2)</f>
        <v>2.33</v>
      </c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 t="s">
        <v>129</v>
      </c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1"/>
      <c r="B243" s="155"/>
      <c r="C243" s="178" t="s">
        <v>360</v>
      </c>
      <c r="D243" s="157"/>
      <c r="E243" s="160">
        <v>12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4"/>
      <c r="U243" s="163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 t="s">
        <v>131</v>
      </c>
      <c r="AF243" s="150">
        <v>0</v>
      </c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1">
        <v>48</v>
      </c>
      <c r="B244" s="155" t="s">
        <v>361</v>
      </c>
      <c r="C244" s="177" t="s">
        <v>362</v>
      </c>
      <c r="D244" s="156" t="s">
        <v>246</v>
      </c>
      <c r="E244" s="159">
        <v>12</v>
      </c>
      <c r="F244" s="163"/>
      <c r="G244" s="163">
        <f t="shared" ref="G244" si="9">E244*F244</f>
        <v>0</v>
      </c>
      <c r="H244" s="163">
        <v>0</v>
      </c>
      <c r="I244" s="163">
        <f>ROUND(E244*H244,2)</f>
        <v>0</v>
      </c>
      <c r="J244" s="163">
        <v>28.9</v>
      </c>
      <c r="K244" s="163">
        <f>ROUND(E244*J244,2)</f>
        <v>346.8</v>
      </c>
      <c r="L244" s="163">
        <v>21</v>
      </c>
      <c r="M244" s="163">
        <f>G244*(1+L244/100)</f>
        <v>0</v>
      </c>
      <c r="N244" s="163">
        <v>0</v>
      </c>
      <c r="O244" s="163">
        <f>ROUND(E244*N244,2)</f>
        <v>0</v>
      </c>
      <c r="P244" s="163">
        <v>4.0000000000000002E-4</v>
      </c>
      <c r="Q244" s="163">
        <f>ROUND(E244*P244,2)</f>
        <v>0</v>
      </c>
      <c r="R244" s="163"/>
      <c r="S244" s="163"/>
      <c r="T244" s="164">
        <v>0.11799999999999999</v>
      </c>
      <c r="U244" s="163">
        <f>ROUND(E244*T244,2)</f>
        <v>1.42</v>
      </c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 t="s">
        <v>129</v>
      </c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1"/>
      <c r="B245" s="155"/>
      <c r="C245" s="178" t="s">
        <v>363</v>
      </c>
      <c r="D245" s="157"/>
      <c r="E245" s="160">
        <v>12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4"/>
      <c r="U245" s="163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 t="s">
        <v>131</v>
      </c>
      <c r="AF245" s="150">
        <v>0</v>
      </c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1">
        <v>49</v>
      </c>
      <c r="B246" s="155" t="s">
        <v>364</v>
      </c>
      <c r="C246" s="177" t="s">
        <v>365</v>
      </c>
      <c r="D246" s="156" t="s">
        <v>192</v>
      </c>
      <c r="E246" s="159">
        <v>3.6</v>
      </c>
      <c r="F246" s="163"/>
      <c r="G246" s="163">
        <f t="shared" ref="G246" si="10">E246*F246</f>
        <v>0</v>
      </c>
      <c r="H246" s="163">
        <v>85</v>
      </c>
      <c r="I246" s="163">
        <f>ROUND(E246*H246,2)</f>
        <v>306</v>
      </c>
      <c r="J246" s="163">
        <v>0</v>
      </c>
      <c r="K246" s="163">
        <f>ROUND(E246*J246,2)</f>
        <v>0</v>
      </c>
      <c r="L246" s="163">
        <v>21</v>
      </c>
      <c r="M246" s="163">
        <f>G246*(1+L246/100)</f>
        <v>0</v>
      </c>
      <c r="N246" s="163">
        <v>1.65E-3</v>
      </c>
      <c r="O246" s="163">
        <f>ROUND(E246*N246,2)</f>
        <v>0.01</v>
      </c>
      <c r="P246" s="163">
        <v>0</v>
      </c>
      <c r="Q246" s="163">
        <f>ROUND(E246*P246,2)</f>
        <v>0</v>
      </c>
      <c r="R246" s="163"/>
      <c r="S246" s="163"/>
      <c r="T246" s="164">
        <v>0</v>
      </c>
      <c r="U246" s="163">
        <f>ROUND(E246*T246,2)</f>
        <v>0</v>
      </c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 t="s">
        <v>242</v>
      </c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1"/>
      <c r="B247" s="155"/>
      <c r="C247" s="178" t="s">
        <v>366</v>
      </c>
      <c r="D247" s="157"/>
      <c r="E247" s="160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4"/>
      <c r="U247" s="163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 t="s">
        <v>131</v>
      </c>
      <c r="AF247" s="150">
        <v>0</v>
      </c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1"/>
      <c r="B248" s="155"/>
      <c r="C248" s="178" t="s">
        <v>367</v>
      </c>
      <c r="D248" s="157"/>
      <c r="E248" s="160">
        <v>3.6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4"/>
      <c r="U248" s="163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 t="s">
        <v>131</v>
      </c>
      <c r="AF248" s="150">
        <v>0</v>
      </c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1">
        <v>50</v>
      </c>
      <c r="B249" s="155" t="s">
        <v>368</v>
      </c>
      <c r="C249" s="177" t="s">
        <v>369</v>
      </c>
      <c r="D249" s="156" t="s">
        <v>0</v>
      </c>
      <c r="E249" s="159">
        <f>SUM(G237:G248)/100</f>
        <v>0</v>
      </c>
      <c r="F249" s="163"/>
      <c r="G249" s="163">
        <f t="shared" ref="G249" si="11">E249*F249</f>
        <v>0</v>
      </c>
      <c r="H249" s="163">
        <v>0</v>
      </c>
      <c r="I249" s="163">
        <f>ROUND(E249*H249,2)</f>
        <v>0</v>
      </c>
      <c r="J249" s="163">
        <v>1.7</v>
      </c>
      <c r="K249" s="163">
        <f>ROUND(E249*J249,2)</f>
        <v>0</v>
      </c>
      <c r="L249" s="163">
        <v>21</v>
      </c>
      <c r="M249" s="163">
        <f>G249*(1+L249/100)</f>
        <v>0</v>
      </c>
      <c r="N249" s="163">
        <v>0</v>
      </c>
      <c r="O249" s="163">
        <f>ROUND(E249*N249,2)</f>
        <v>0</v>
      </c>
      <c r="P249" s="163">
        <v>0</v>
      </c>
      <c r="Q249" s="163">
        <f>ROUND(E249*P249,2)</f>
        <v>0</v>
      </c>
      <c r="R249" s="163"/>
      <c r="S249" s="163"/>
      <c r="T249" s="164">
        <v>0</v>
      </c>
      <c r="U249" s="163">
        <f>ROUND(E249*T249,2)</f>
        <v>0</v>
      </c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 t="s">
        <v>129</v>
      </c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x14ac:dyDescent="0.2">
      <c r="A250" s="192" t="s">
        <v>124</v>
      </c>
      <c r="B250" s="193" t="s">
        <v>81</v>
      </c>
      <c r="C250" s="194" t="s">
        <v>82</v>
      </c>
      <c r="D250" s="195"/>
      <c r="E250" s="196"/>
      <c r="F250" s="197"/>
      <c r="G250" s="197">
        <f>SUM(G251:G293)</f>
        <v>0</v>
      </c>
      <c r="H250" s="165"/>
      <c r="I250" s="165">
        <f>SUM(I251:I293)</f>
        <v>332169.02</v>
      </c>
      <c r="J250" s="165"/>
      <c r="K250" s="165">
        <f>SUM(K251:K293)</f>
        <v>45144.479999999996</v>
      </c>
      <c r="L250" s="165"/>
      <c r="M250" s="165">
        <f>SUM(M251:M293)</f>
        <v>0</v>
      </c>
      <c r="N250" s="165"/>
      <c r="O250" s="165">
        <f>SUM(O251:O293)</f>
        <v>0.42000000000000015</v>
      </c>
      <c r="P250" s="165"/>
      <c r="Q250" s="165">
        <f>SUM(Q251:Q293)</f>
        <v>0</v>
      </c>
      <c r="R250" s="165"/>
      <c r="S250" s="165"/>
      <c r="T250" s="166"/>
      <c r="U250" s="165">
        <f>SUM(U251:U293)</f>
        <v>20.190000000000001</v>
      </c>
      <c r="AE250" t="s">
        <v>125</v>
      </c>
    </row>
    <row r="251" spans="1:60" ht="22.5" outlineLevel="1" x14ac:dyDescent="0.2">
      <c r="A251" s="151">
        <v>51</v>
      </c>
      <c r="B251" s="155" t="s">
        <v>370</v>
      </c>
      <c r="C251" s="177" t="s">
        <v>371</v>
      </c>
      <c r="D251" s="156" t="s">
        <v>192</v>
      </c>
      <c r="E251" s="159">
        <v>252.2</v>
      </c>
      <c r="F251" s="163"/>
      <c r="G251" s="163">
        <f t="shared" ref="G251" si="12">E251*F251</f>
        <v>0</v>
      </c>
      <c r="H251" s="163">
        <v>13.77</v>
      </c>
      <c r="I251" s="163">
        <f>ROUND(E251*H251,2)</f>
        <v>3472.79</v>
      </c>
      <c r="J251" s="163">
        <v>166.23</v>
      </c>
      <c r="K251" s="163">
        <f>ROUND(E251*J251,2)</f>
        <v>41923.21</v>
      </c>
      <c r="L251" s="163">
        <v>21</v>
      </c>
      <c r="M251" s="163">
        <f>G251*(1+L251/100)</f>
        <v>0</v>
      </c>
      <c r="N251" s="163">
        <v>4.0000000000000003E-5</v>
      </c>
      <c r="O251" s="163">
        <f>ROUND(E251*N251,2)</f>
        <v>0.01</v>
      </c>
      <c r="P251" s="163">
        <v>0</v>
      </c>
      <c r="Q251" s="163">
        <f>ROUND(E251*P251,2)</f>
        <v>0</v>
      </c>
      <c r="R251" s="163"/>
      <c r="S251" s="163"/>
      <c r="T251" s="164">
        <v>7.8E-2</v>
      </c>
      <c r="U251" s="163">
        <f>ROUND(E251*T251,2)</f>
        <v>19.670000000000002</v>
      </c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 t="s">
        <v>129</v>
      </c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1"/>
      <c r="B252" s="155"/>
      <c r="C252" s="178" t="s">
        <v>130</v>
      </c>
      <c r="D252" s="157"/>
      <c r="E252" s="160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4"/>
      <c r="U252" s="163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 t="s">
        <v>131</v>
      </c>
      <c r="AF252" s="150">
        <v>0</v>
      </c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1"/>
      <c r="B253" s="155"/>
      <c r="C253" s="178" t="s">
        <v>193</v>
      </c>
      <c r="D253" s="157"/>
      <c r="E253" s="160">
        <v>60.3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4"/>
      <c r="U253" s="163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 t="s">
        <v>131</v>
      </c>
      <c r="AF253" s="150">
        <v>0</v>
      </c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1"/>
      <c r="B254" s="155"/>
      <c r="C254" s="178" t="s">
        <v>194</v>
      </c>
      <c r="D254" s="157"/>
      <c r="E254" s="160">
        <v>13.4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4"/>
      <c r="U254" s="163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 t="s">
        <v>131</v>
      </c>
      <c r="AF254" s="150">
        <v>0</v>
      </c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1"/>
      <c r="B255" s="155"/>
      <c r="C255" s="178" t="s">
        <v>195</v>
      </c>
      <c r="D255" s="157"/>
      <c r="E255" s="160">
        <v>13.4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4"/>
      <c r="U255" s="163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 t="s">
        <v>131</v>
      </c>
      <c r="AF255" s="150">
        <v>0</v>
      </c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1"/>
      <c r="B256" s="155"/>
      <c r="C256" s="178" t="s">
        <v>196</v>
      </c>
      <c r="D256" s="157"/>
      <c r="E256" s="160">
        <v>54.6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4"/>
      <c r="U256" s="163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 t="s">
        <v>131</v>
      </c>
      <c r="AF256" s="150">
        <v>0</v>
      </c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1"/>
      <c r="B257" s="155"/>
      <c r="C257" s="178" t="s">
        <v>372</v>
      </c>
      <c r="D257" s="157"/>
      <c r="E257" s="160">
        <v>7.8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4"/>
      <c r="U257" s="163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 t="s">
        <v>131</v>
      </c>
      <c r="AF257" s="150">
        <v>0</v>
      </c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1"/>
      <c r="B258" s="155"/>
      <c r="C258" s="178" t="s">
        <v>373</v>
      </c>
      <c r="D258" s="157"/>
      <c r="E258" s="160">
        <v>7.8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4"/>
      <c r="U258" s="163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 t="s">
        <v>131</v>
      </c>
      <c r="AF258" s="150">
        <v>0</v>
      </c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1"/>
      <c r="B259" s="155"/>
      <c r="C259" s="178" t="s">
        <v>199</v>
      </c>
      <c r="D259" s="157"/>
      <c r="E259" s="160">
        <v>15.6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4"/>
      <c r="U259" s="163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 t="s">
        <v>131</v>
      </c>
      <c r="AF259" s="150">
        <v>0</v>
      </c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1"/>
      <c r="B260" s="155"/>
      <c r="C260" s="178" t="s">
        <v>200</v>
      </c>
      <c r="D260" s="157"/>
      <c r="E260" s="160">
        <v>5.0999999999999996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4"/>
      <c r="U260" s="163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 t="s">
        <v>131</v>
      </c>
      <c r="AF260" s="150">
        <v>0</v>
      </c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1"/>
      <c r="B261" s="155"/>
      <c r="C261" s="178" t="s">
        <v>201</v>
      </c>
      <c r="D261" s="157"/>
      <c r="E261" s="160">
        <v>10.4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4"/>
      <c r="U261" s="163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 t="s">
        <v>131</v>
      </c>
      <c r="AF261" s="150">
        <v>0</v>
      </c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1"/>
      <c r="B262" s="155"/>
      <c r="C262" s="178" t="s">
        <v>202</v>
      </c>
      <c r="D262" s="157"/>
      <c r="E262" s="160">
        <v>14.4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4"/>
      <c r="U262" s="163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 t="s">
        <v>131</v>
      </c>
      <c r="AF262" s="150">
        <v>0</v>
      </c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1"/>
      <c r="B263" s="155"/>
      <c r="C263" s="178" t="s">
        <v>203</v>
      </c>
      <c r="D263" s="157"/>
      <c r="E263" s="160">
        <v>7.2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4"/>
      <c r="U263" s="163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 t="s">
        <v>131</v>
      </c>
      <c r="AF263" s="150">
        <v>0</v>
      </c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1"/>
      <c r="B264" s="155"/>
      <c r="C264" s="178" t="s">
        <v>374</v>
      </c>
      <c r="D264" s="157"/>
      <c r="E264" s="160">
        <v>3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4"/>
      <c r="U264" s="163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 t="s">
        <v>131</v>
      </c>
      <c r="AF264" s="150">
        <v>0</v>
      </c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1"/>
      <c r="B265" s="155"/>
      <c r="C265" s="178" t="s">
        <v>205</v>
      </c>
      <c r="D265" s="157"/>
      <c r="E265" s="160">
        <v>4.4000000000000004</v>
      </c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4"/>
      <c r="U265" s="163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 t="s">
        <v>131</v>
      </c>
      <c r="AF265" s="150">
        <v>0</v>
      </c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1"/>
      <c r="B266" s="155"/>
      <c r="C266" s="178" t="s">
        <v>206</v>
      </c>
      <c r="D266" s="157"/>
      <c r="E266" s="160">
        <v>7.2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4"/>
      <c r="U266" s="163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 t="s">
        <v>131</v>
      </c>
      <c r="AF266" s="150">
        <v>0</v>
      </c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1"/>
      <c r="B267" s="155"/>
      <c r="C267" s="178" t="s">
        <v>207</v>
      </c>
      <c r="D267" s="157"/>
      <c r="E267" s="160">
        <v>14.2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4"/>
      <c r="U267" s="163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 t="s">
        <v>131</v>
      </c>
      <c r="AF267" s="150">
        <v>0</v>
      </c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1"/>
      <c r="B268" s="155"/>
      <c r="C268" s="178" t="s">
        <v>208</v>
      </c>
      <c r="D268" s="157"/>
      <c r="E268" s="160">
        <v>7.1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4"/>
      <c r="U268" s="163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 t="s">
        <v>131</v>
      </c>
      <c r="AF268" s="150">
        <v>0</v>
      </c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1"/>
      <c r="B269" s="155"/>
      <c r="C269" s="178" t="s">
        <v>209</v>
      </c>
      <c r="D269" s="157"/>
      <c r="E269" s="160">
        <v>3.4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4"/>
      <c r="U269" s="163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 t="s">
        <v>131</v>
      </c>
      <c r="AF269" s="150">
        <v>0</v>
      </c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1"/>
      <c r="B270" s="155"/>
      <c r="C270" s="178" t="s">
        <v>210</v>
      </c>
      <c r="D270" s="157"/>
      <c r="E270" s="160">
        <v>2.9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4"/>
      <c r="U270" s="163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 t="s">
        <v>131</v>
      </c>
      <c r="AF270" s="150">
        <v>0</v>
      </c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1">
        <v>52</v>
      </c>
      <c r="B271" s="155" t="s">
        <v>375</v>
      </c>
      <c r="C271" s="177" t="s">
        <v>376</v>
      </c>
      <c r="D271" s="156" t="s">
        <v>128</v>
      </c>
      <c r="E271" s="159">
        <v>6.625</v>
      </c>
      <c r="F271" s="163"/>
      <c r="G271" s="163">
        <f t="shared" ref="G271" si="13">E271*F271</f>
        <v>0</v>
      </c>
      <c r="H271" s="163">
        <v>13.77</v>
      </c>
      <c r="I271" s="163">
        <f>ROUND(E271*H271,2)</f>
        <v>91.23</v>
      </c>
      <c r="J271" s="163">
        <v>486.23</v>
      </c>
      <c r="K271" s="163">
        <f>ROUND(E271*J271,2)</f>
        <v>3221.27</v>
      </c>
      <c r="L271" s="163">
        <v>21</v>
      </c>
      <c r="M271" s="163">
        <f>G271*(1+L271/100)</f>
        <v>0</v>
      </c>
      <c r="N271" s="163">
        <v>4.0000000000000003E-5</v>
      </c>
      <c r="O271" s="163">
        <f>ROUND(E271*N271,2)</f>
        <v>0</v>
      </c>
      <c r="P271" s="163">
        <v>0</v>
      </c>
      <c r="Q271" s="163">
        <f>ROUND(E271*P271,2)</f>
        <v>0</v>
      </c>
      <c r="R271" s="163"/>
      <c r="S271" s="163"/>
      <c r="T271" s="164">
        <v>7.8E-2</v>
      </c>
      <c r="U271" s="163">
        <f>ROUND(E271*T271,2)</f>
        <v>0.52</v>
      </c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 t="s">
        <v>129</v>
      </c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1"/>
      <c r="B272" s="155"/>
      <c r="C272" s="178" t="s">
        <v>377</v>
      </c>
      <c r="D272" s="157"/>
      <c r="E272" s="160">
        <v>6.625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4"/>
      <c r="U272" s="163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 t="s">
        <v>131</v>
      </c>
      <c r="AF272" s="150">
        <v>0</v>
      </c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ht="22.5" outlineLevel="1" x14ac:dyDescent="0.2">
      <c r="A273" s="151">
        <v>53</v>
      </c>
      <c r="B273" s="155" t="s">
        <v>378</v>
      </c>
      <c r="C273" s="177" t="s">
        <v>379</v>
      </c>
      <c r="D273" s="156" t="s">
        <v>246</v>
      </c>
      <c r="E273" s="159">
        <v>7</v>
      </c>
      <c r="F273" s="163"/>
      <c r="G273" s="163">
        <f t="shared" ref="G273:G293" si="14">E273*F273</f>
        <v>0</v>
      </c>
      <c r="H273" s="163">
        <v>7760</v>
      </c>
      <c r="I273" s="163">
        <f t="shared" ref="I273:I293" si="15">ROUND(E273*H273,2)</f>
        <v>54320</v>
      </c>
      <c r="J273" s="163">
        <v>0</v>
      </c>
      <c r="K273" s="163">
        <f t="shared" ref="K273:K293" si="16">ROUND(E273*J273,2)</f>
        <v>0</v>
      </c>
      <c r="L273" s="163">
        <v>21</v>
      </c>
      <c r="M273" s="163">
        <f t="shared" ref="M273:M293" si="17">G273*(1+L273/100)</f>
        <v>0</v>
      </c>
      <c r="N273" s="163">
        <v>1.09E-2</v>
      </c>
      <c r="O273" s="163">
        <f t="shared" ref="O273:O293" si="18">ROUND(E273*N273,2)</f>
        <v>0.08</v>
      </c>
      <c r="P273" s="163">
        <v>0</v>
      </c>
      <c r="Q273" s="163">
        <f t="shared" ref="Q273:Q293" si="19">ROUND(E273*P273,2)</f>
        <v>0</v>
      </c>
      <c r="R273" s="163"/>
      <c r="S273" s="163"/>
      <c r="T273" s="164">
        <v>0</v>
      </c>
      <c r="U273" s="163">
        <f t="shared" ref="U273:U293" si="20">ROUND(E273*T273,2)</f>
        <v>0</v>
      </c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 t="s">
        <v>242</v>
      </c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22.5" outlineLevel="1" x14ac:dyDescent="0.2">
      <c r="A274" s="151">
        <v>54</v>
      </c>
      <c r="B274" s="155" t="s">
        <v>380</v>
      </c>
      <c r="C274" s="177" t="s">
        <v>381</v>
      </c>
      <c r="D274" s="156" t="s">
        <v>246</v>
      </c>
      <c r="E274" s="159">
        <v>2</v>
      </c>
      <c r="F274" s="163"/>
      <c r="G274" s="163">
        <f t="shared" si="14"/>
        <v>0</v>
      </c>
      <c r="H274" s="163">
        <v>7760</v>
      </c>
      <c r="I274" s="163">
        <f t="shared" si="15"/>
        <v>15520</v>
      </c>
      <c r="J274" s="163">
        <v>0</v>
      </c>
      <c r="K274" s="163">
        <f t="shared" si="16"/>
        <v>0</v>
      </c>
      <c r="L274" s="163">
        <v>21</v>
      </c>
      <c r="M274" s="163">
        <f t="shared" si="17"/>
        <v>0</v>
      </c>
      <c r="N274" s="163">
        <v>1.09E-2</v>
      </c>
      <c r="O274" s="163">
        <f t="shared" si="18"/>
        <v>0.02</v>
      </c>
      <c r="P274" s="163">
        <v>0</v>
      </c>
      <c r="Q274" s="163">
        <f t="shared" si="19"/>
        <v>0</v>
      </c>
      <c r="R274" s="163"/>
      <c r="S274" s="163"/>
      <c r="T274" s="164">
        <v>0</v>
      </c>
      <c r="U274" s="163">
        <f t="shared" si="20"/>
        <v>0</v>
      </c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 t="s">
        <v>242</v>
      </c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2.5" outlineLevel="1" x14ac:dyDescent="0.2">
      <c r="A275" s="151">
        <v>55</v>
      </c>
      <c r="B275" s="155" t="s">
        <v>382</v>
      </c>
      <c r="C275" s="177" t="s">
        <v>383</v>
      </c>
      <c r="D275" s="156" t="s">
        <v>246</v>
      </c>
      <c r="E275" s="159">
        <v>2</v>
      </c>
      <c r="F275" s="163"/>
      <c r="G275" s="163">
        <f t="shared" si="14"/>
        <v>0</v>
      </c>
      <c r="H275" s="163">
        <v>7760</v>
      </c>
      <c r="I275" s="163">
        <f t="shared" si="15"/>
        <v>15520</v>
      </c>
      <c r="J275" s="163">
        <v>0</v>
      </c>
      <c r="K275" s="163">
        <f t="shared" si="16"/>
        <v>0</v>
      </c>
      <c r="L275" s="163">
        <v>21</v>
      </c>
      <c r="M275" s="163">
        <f t="shared" si="17"/>
        <v>0</v>
      </c>
      <c r="N275" s="163">
        <v>1.09E-2</v>
      </c>
      <c r="O275" s="163">
        <f t="shared" si="18"/>
        <v>0.02</v>
      </c>
      <c r="P275" s="163">
        <v>0</v>
      </c>
      <c r="Q275" s="163">
        <f t="shared" si="19"/>
        <v>0</v>
      </c>
      <c r="R275" s="163"/>
      <c r="S275" s="163"/>
      <c r="T275" s="164">
        <v>0</v>
      </c>
      <c r="U275" s="163">
        <f t="shared" si="20"/>
        <v>0</v>
      </c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 t="s">
        <v>242</v>
      </c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ht="22.5" outlineLevel="1" x14ac:dyDescent="0.2">
      <c r="A276" s="151">
        <v>56</v>
      </c>
      <c r="B276" s="155" t="s">
        <v>384</v>
      </c>
      <c r="C276" s="177" t="s">
        <v>385</v>
      </c>
      <c r="D276" s="156" t="s">
        <v>246</v>
      </c>
      <c r="E276" s="159">
        <v>2</v>
      </c>
      <c r="F276" s="163"/>
      <c r="G276" s="163">
        <f t="shared" si="14"/>
        <v>0</v>
      </c>
      <c r="H276" s="163">
        <v>7760</v>
      </c>
      <c r="I276" s="163">
        <f t="shared" si="15"/>
        <v>15520</v>
      </c>
      <c r="J276" s="163">
        <v>0</v>
      </c>
      <c r="K276" s="163">
        <f t="shared" si="16"/>
        <v>0</v>
      </c>
      <c r="L276" s="163">
        <v>21</v>
      </c>
      <c r="M276" s="163">
        <f t="shared" si="17"/>
        <v>0</v>
      </c>
      <c r="N276" s="163">
        <v>1.09E-2</v>
      </c>
      <c r="O276" s="163">
        <f t="shared" si="18"/>
        <v>0.02</v>
      </c>
      <c r="P276" s="163">
        <v>0</v>
      </c>
      <c r="Q276" s="163">
        <f t="shared" si="19"/>
        <v>0</v>
      </c>
      <c r="R276" s="163"/>
      <c r="S276" s="163"/>
      <c r="T276" s="164">
        <v>0</v>
      </c>
      <c r="U276" s="163">
        <f t="shared" si="20"/>
        <v>0</v>
      </c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 t="s">
        <v>242</v>
      </c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ht="22.5" outlineLevel="1" x14ac:dyDescent="0.2">
      <c r="A277" s="151">
        <v>57</v>
      </c>
      <c r="B277" s="155" t="s">
        <v>386</v>
      </c>
      <c r="C277" s="177" t="s">
        <v>387</v>
      </c>
      <c r="D277" s="156" t="s">
        <v>246</v>
      </c>
      <c r="E277" s="159">
        <v>4</v>
      </c>
      <c r="F277" s="163"/>
      <c r="G277" s="163">
        <f t="shared" si="14"/>
        <v>0</v>
      </c>
      <c r="H277" s="163">
        <v>16415</v>
      </c>
      <c r="I277" s="163">
        <f t="shared" si="15"/>
        <v>65660</v>
      </c>
      <c r="J277" s="163">
        <v>0</v>
      </c>
      <c r="K277" s="163">
        <f t="shared" si="16"/>
        <v>0</v>
      </c>
      <c r="L277" s="163">
        <v>21</v>
      </c>
      <c r="M277" s="163">
        <f t="shared" si="17"/>
        <v>0</v>
      </c>
      <c r="N277" s="163">
        <v>1.09E-2</v>
      </c>
      <c r="O277" s="163">
        <f t="shared" si="18"/>
        <v>0.04</v>
      </c>
      <c r="P277" s="163">
        <v>0</v>
      </c>
      <c r="Q277" s="163">
        <f t="shared" si="19"/>
        <v>0</v>
      </c>
      <c r="R277" s="163"/>
      <c r="S277" s="163"/>
      <c r="T277" s="164">
        <v>0</v>
      </c>
      <c r="U277" s="163">
        <f t="shared" si="20"/>
        <v>0</v>
      </c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 t="s">
        <v>242</v>
      </c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22.5" outlineLevel="1" x14ac:dyDescent="0.2">
      <c r="A278" s="151">
        <v>58</v>
      </c>
      <c r="B278" s="155" t="s">
        <v>388</v>
      </c>
      <c r="C278" s="177" t="s">
        <v>389</v>
      </c>
      <c r="D278" s="156" t="s">
        <v>246</v>
      </c>
      <c r="E278" s="159">
        <v>1</v>
      </c>
      <c r="F278" s="163"/>
      <c r="G278" s="163">
        <f t="shared" si="14"/>
        <v>0</v>
      </c>
      <c r="H278" s="163">
        <v>11880</v>
      </c>
      <c r="I278" s="163">
        <f t="shared" si="15"/>
        <v>11880</v>
      </c>
      <c r="J278" s="163">
        <v>0</v>
      </c>
      <c r="K278" s="163">
        <f t="shared" si="16"/>
        <v>0</v>
      </c>
      <c r="L278" s="163">
        <v>21</v>
      </c>
      <c r="M278" s="163">
        <f t="shared" si="17"/>
        <v>0</v>
      </c>
      <c r="N278" s="163">
        <v>1.09E-2</v>
      </c>
      <c r="O278" s="163">
        <f t="shared" si="18"/>
        <v>0.01</v>
      </c>
      <c r="P278" s="163">
        <v>0</v>
      </c>
      <c r="Q278" s="163">
        <f t="shared" si="19"/>
        <v>0</v>
      </c>
      <c r="R278" s="163"/>
      <c r="S278" s="163"/>
      <c r="T278" s="164">
        <v>0</v>
      </c>
      <c r="U278" s="163">
        <f t="shared" si="20"/>
        <v>0</v>
      </c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 t="s">
        <v>242</v>
      </c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2.5" outlineLevel="1" x14ac:dyDescent="0.2">
      <c r="A279" s="151">
        <v>59</v>
      </c>
      <c r="B279" s="155" t="s">
        <v>390</v>
      </c>
      <c r="C279" s="177" t="s">
        <v>391</v>
      </c>
      <c r="D279" s="156" t="s">
        <v>246</v>
      </c>
      <c r="E279" s="159">
        <v>3</v>
      </c>
      <c r="F279" s="163"/>
      <c r="G279" s="163">
        <f t="shared" si="14"/>
        <v>0</v>
      </c>
      <c r="H279" s="163">
        <v>16415</v>
      </c>
      <c r="I279" s="163">
        <f t="shared" si="15"/>
        <v>49245</v>
      </c>
      <c r="J279" s="163">
        <v>0</v>
      </c>
      <c r="K279" s="163">
        <f t="shared" si="16"/>
        <v>0</v>
      </c>
      <c r="L279" s="163">
        <v>21</v>
      </c>
      <c r="M279" s="163">
        <f t="shared" si="17"/>
        <v>0</v>
      </c>
      <c r="N279" s="163">
        <v>1.09E-2</v>
      </c>
      <c r="O279" s="163">
        <f t="shared" si="18"/>
        <v>0.03</v>
      </c>
      <c r="P279" s="163">
        <v>0</v>
      </c>
      <c r="Q279" s="163">
        <f t="shared" si="19"/>
        <v>0</v>
      </c>
      <c r="R279" s="163"/>
      <c r="S279" s="163"/>
      <c r="T279" s="164">
        <v>0</v>
      </c>
      <c r="U279" s="163">
        <f t="shared" si="20"/>
        <v>0</v>
      </c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 t="s">
        <v>242</v>
      </c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22.5" outlineLevel="1" x14ac:dyDescent="0.2">
      <c r="A280" s="151">
        <v>60</v>
      </c>
      <c r="B280" s="155" t="s">
        <v>392</v>
      </c>
      <c r="C280" s="177" t="s">
        <v>393</v>
      </c>
      <c r="D280" s="156" t="s">
        <v>246</v>
      </c>
      <c r="E280" s="159">
        <v>1</v>
      </c>
      <c r="F280" s="163"/>
      <c r="G280" s="163">
        <f t="shared" si="14"/>
        <v>0</v>
      </c>
      <c r="H280" s="163">
        <v>16415</v>
      </c>
      <c r="I280" s="163">
        <f t="shared" si="15"/>
        <v>16415</v>
      </c>
      <c r="J280" s="163">
        <v>0</v>
      </c>
      <c r="K280" s="163">
        <f t="shared" si="16"/>
        <v>0</v>
      </c>
      <c r="L280" s="163">
        <v>21</v>
      </c>
      <c r="M280" s="163">
        <f t="shared" si="17"/>
        <v>0</v>
      </c>
      <c r="N280" s="163">
        <v>1.09E-2</v>
      </c>
      <c r="O280" s="163">
        <f t="shared" si="18"/>
        <v>0.01</v>
      </c>
      <c r="P280" s="163">
        <v>0</v>
      </c>
      <c r="Q280" s="163">
        <f t="shared" si="19"/>
        <v>0</v>
      </c>
      <c r="R280" s="163"/>
      <c r="S280" s="163"/>
      <c r="T280" s="164">
        <v>0</v>
      </c>
      <c r="U280" s="163">
        <f t="shared" si="20"/>
        <v>0</v>
      </c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 t="s">
        <v>242</v>
      </c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2.5" outlineLevel="1" x14ac:dyDescent="0.2">
      <c r="A281" s="151">
        <v>61</v>
      </c>
      <c r="B281" s="155" t="s">
        <v>394</v>
      </c>
      <c r="C281" s="177" t="s">
        <v>395</v>
      </c>
      <c r="D281" s="156" t="s">
        <v>246</v>
      </c>
      <c r="E281" s="159">
        <v>1</v>
      </c>
      <c r="F281" s="163"/>
      <c r="G281" s="163">
        <f t="shared" si="14"/>
        <v>0</v>
      </c>
      <c r="H281" s="163">
        <v>16415</v>
      </c>
      <c r="I281" s="163">
        <f t="shared" si="15"/>
        <v>16415</v>
      </c>
      <c r="J281" s="163">
        <v>0</v>
      </c>
      <c r="K281" s="163">
        <f t="shared" si="16"/>
        <v>0</v>
      </c>
      <c r="L281" s="163">
        <v>21</v>
      </c>
      <c r="M281" s="163">
        <f t="shared" si="17"/>
        <v>0</v>
      </c>
      <c r="N281" s="163">
        <v>1.09E-2</v>
      </c>
      <c r="O281" s="163">
        <f t="shared" si="18"/>
        <v>0.01</v>
      </c>
      <c r="P281" s="163">
        <v>0</v>
      </c>
      <c r="Q281" s="163">
        <f t="shared" si="19"/>
        <v>0</v>
      </c>
      <c r="R281" s="163"/>
      <c r="S281" s="163"/>
      <c r="T281" s="164">
        <v>0</v>
      </c>
      <c r="U281" s="163">
        <f t="shared" si="20"/>
        <v>0</v>
      </c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 t="s">
        <v>242</v>
      </c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 x14ac:dyDescent="0.2">
      <c r="A282" s="151">
        <v>62</v>
      </c>
      <c r="B282" s="155" t="s">
        <v>396</v>
      </c>
      <c r="C282" s="177" t="s">
        <v>397</v>
      </c>
      <c r="D282" s="156" t="s">
        <v>246</v>
      </c>
      <c r="E282" s="159">
        <v>1</v>
      </c>
      <c r="F282" s="163"/>
      <c r="G282" s="163">
        <f t="shared" si="14"/>
        <v>0</v>
      </c>
      <c r="H282" s="163">
        <v>5315</v>
      </c>
      <c r="I282" s="163">
        <f t="shared" si="15"/>
        <v>5315</v>
      </c>
      <c r="J282" s="163">
        <v>0</v>
      </c>
      <c r="K282" s="163">
        <f t="shared" si="16"/>
        <v>0</v>
      </c>
      <c r="L282" s="163">
        <v>21</v>
      </c>
      <c r="M282" s="163">
        <f t="shared" si="17"/>
        <v>0</v>
      </c>
      <c r="N282" s="163">
        <v>1.09E-2</v>
      </c>
      <c r="O282" s="163">
        <f t="shared" si="18"/>
        <v>0.01</v>
      </c>
      <c r="P282" s="163">
        <v>0</v>
      </c>
      <c r="Q282" s="163">
        <f t="shared" si="19"/>
        <v>0</v>
      </c>
      <c r="R282" s="163"/>
      <c r="S282" s="163"/>
      <c r="T282" s="164">
        <v>0</v>
      </c>
      <c r="U282" s="163">
        <f t="shared" si="20"/>
        <v>0</v>
      </c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 t="s">
        <v>242</v>
      </c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ht="22.5" outlineLevel="1" x14ac:dyDescent="0.2">
      <c r="A283" s="151">
        <v>63</v>
      </c>
      <c r="B283" s="155" t="s">
        <v>398</v>
      </c>
      <c r="C283" s="177" t="s">
        <v>399</v>
      </c>
      <c r="D283" s="156" t="s">
        <v>246</v>
      </c>
      <c r="E283" s="159">
        <v>2</v>
      </c>
      <c r="F283" s="163"/>
      <c r="G283" s="163">
        <f t="shared" si="14"/>
        <v>0</v>
      </c>
      <c r="H283" s="163">
        <v>5140</v>
      </c>
      <c r="I283" s="163">
        <f t="shared" si="15"/>
        <v>10280</v>
      </c>
      <c r="J283" s="163">
        <v>0</v>
      </c>
      <c r="K283" s="163">
        <f t="shared" si="16"/>
        <v>0</v>
      </c>
      <c r="L283" s="163">
        <v>21</v>
      </c>
      <c r="M283" s="163">
        <f t="shared" si="17"/>
        <v>0</v>
      </c>
      <c r="N283" s="163">
        <v>1.09E-2</v>
      </c>
      <c r="O283" s="163">
        <f t="shared" si="18"/>
        <v>0.02</v>
      </c>
      <c r="P283" s="163">
        <v>0</v>
      </c>
      <c r="Q283" s="163">
        <f t="shared" si="19"/>
        <v>0</v>
      </c>
      <c r="R283" s="163"/>
      <c r="S283" s="163"/>
      <c r="T283" s="164">
        <v>0</v>
      </c>
      <c r="U283" s="163">
        <f t="shared" si="20"/>
        <v>0</v>
      </c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 t="s">
        <v>242</v>
      </c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ht="22.5" outlineLevel="1" x14ac:dyDescent="0.2">
      <c r="A284" s="151">
        <v>64</v>
      </c>
      <c r="B284" s="155" t="s">
        <v>400</v>
      </c>
      <c r="C284" s="177" t="s">
        <v>401</v>
      </c>
      <c r="D284" s="156" t="s">
        <v>246</v>
      </c>
      <c r="E284" s="159">
        <v>2</v>
      </c>
      <c r="F284" s="163"/>
      <c r="G284" s="163">
        <f t="shared" si="14"/>
        <v>0</v>
      </c>
      <c r="H284" s="163">
        <v>2600</v>
      </c>
      <c r="I284" s="163">
        <f t="shared" si="15"/>
        <v>5200</v>
      </c>
      <c r="J284" s="163">
        <v>0</v>
      </c>
      <c r="K284" s="163">
        <f t="shared" si="16"/>
        <v>0</v>
      </c>
      <c r="L284" s="163">
        <v>21</v>
      </c>
      <c r="M284" s="163">
        <f t="shared" si="17"/>
        <v>0</v>
      </c>
      <c r="N284" s="163">
        <v>1.09E-2</v>
      </c>
      <c r="O284" s="163">
        <f t="shared" si="18"/>
        <v>0.02</v>
      </c>
      <c r="P284" s="163">
        <v>0</v>
      </c>
      <c r="Q284" s="163">
        <f t="shared" si="19"/>
        <v>0</v>
      </c>
      <c r="R284" s="163"/>
      <c r="S284" s="163"/>
      <c r="T284" s="164">
        <v>0</v>
      </c>
      <c r="U284" s="163">
        <f t="shared" si="20"/>
        <v>0</v>
      </c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 t="s">
        <v>242</v>
      </c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ht="22.5" outlineLevel="1" x14ac:dyDescent="0.2">
      <c r="A285" s="151">
        <v>65</v>
      </c>
      <c r="B285" s="155" t="s">
        <v>402</v>
      </c>
      <c r="C285" s="177" t="s">
        <v>403</v>
      </c>
      <c r="D285" s="156" t="s">
        <v>246</v>
      </c>
      <c r="E285" s="159">
        <v>2</v>
      </c>
      <c r="F285" s="163"/>
      <c r="G285" s="163">
        <f t="shared" si="14"/>
        <v>0</v>
      </c>
      <c r="H285" s="163">
        <v>2600</v>
      </c>
      <c r="I285" s="163">
        <f t="shared" si="15"/>
        <v>5200</v>
      </c>
      <c r="J285" s="163">
        <v>0</v>
      </c>
      <c r="K285" s="163">
        <f t="shared" si="16"/>
        <v>0</v>
      </c>
      <c r="L285" s="163">
        <v>21</v>
      </c>
      <c r="M285" s="163">
        <f t="shared" si="17"/>
        <v>0</v>
      </c>
      <c r="N285" s="163">
        <v>1.09E-2</v>
      </c>
      <c r="O285" s="163">
        <f t="shared" si="18"/>
        <v>0.02</v>
      </c>
      <c r="P285" s="163">
        <v>0</v>
      </c>
      <c r="Q285" s="163">
        <f t="shared" si="19"/>
        <v>0</v>
      </c>
      <c r="R285" s="163"/>
      <c r="S285" s="163"/>
      <c r="T285" s="164">
        <v>0</v>
      </c>
      <c r="U285" s="163">
        <f t="shared" si="20"/>
        <v>0</v>
      </c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 t="s">
        <v>242</v>
      </c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ht="22.5" outlineLevel="1" x14ac:dyDescent="0.2">
      <c r="A286" s="151">
        <v>66</v>
      </c>
      <c r="B286" s="155" t="s">
        <v>404</v>
      </c>
      <c r="C286" s="177" t="s">
        <v>405</v>
      </c>
      <c r="D286" s="156" t="s">
        <v>246</v>
      </c>
      <c r="E286" s="159">
        <v>2</v>
      </c>
      <c r="F286" s="163"/>
      <c r="G286" s="163">
        <f t="shared" si="14"/>
        <v>0</v>
      </c>
      <c r="H286" s="163">
        <v>2600</v>
      </c>
      <c r="I286" s="163">
        <f t="shared" si="15"/>
        <v>5200</v>
      </c>
      <c r="J286" s="163">
        <v>0</v>
      </c>
      <c r="K286" s="163">
        <f t="shared" si="16"/>
        <v>0</v>
      </c>
      <c r="L286" s="163">
        <v>21</v>
      </c>
      <c r="M286" s="163">
        <f t="shared" si="17"/>
        <v>0</v>
      </c>
      <c r="N286" s="163">
        <v>1.09E-2</v>
      </c>
      <c r="O286" s="163">
        <f t="shared" si="18"/>
        <v>0.02</v>
      </c>
      <c r="P286" s="163">
        <v>0</v>
      </c>
      <c r="Q286" s="163">
        <f t="shared" si="19"/>
        <v>0</v>
      </c>
      <c r="R286" s="163"/>
      <c r="S286" s="163"/>
      <c r="T286" s="164">
        <v>0</v>
      </c>
      <c r="U286" s="163">
        <f t="shared" si="20"/>
        <v>0</v>
      </c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 t="s">
        <v>242</v>
      </c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ht="22.5" outlineLevel="1" x14ac:dyDescent="0.2">
      <c r="A287" s="151">
        <v>67</v>
      </c>
      <c r="B287" s="155" t="s">
        <v>406</v>
      </c>
      <c r="C287" s="177" t="s">
        <v>407</v>
      </c>
      <c r="D287" s="156" t="s">
        <v>246</v>
      </c>
      <c r="E287" s="159">
        <v>1</v>
      </c>
      <c r="F287" s="163"/>
      <c r="G287" s="163">
        <f t="shared" si="14"/>
        <v>0</v>
      </c>
      <c r="H287" s="163">
        <v>2230</v>
      </c>
      <c r="I287" s="163">
        <f t="shared" si="15"/>
        <v>2230</v>
      </c>
      <c r="J287" s="163">
        <v>0</v>
      </c>
      <c r="K287" s="163">
        <f t="shared" si="16"/>
        <v>0</v>
      </c>
      <c r="L287" s="163">
        <v>21</v>
      </c>
      <c r="M287" s="163">
        <f t="shared" si="17"/>
        <v>0</v>
      </c>
      <c r="N287" s="163">
        <v>1.09E-2</v>
      </c>
      <c r="O287" s="163">
        <f t="shared" si="18"/>
        <v>0.01</v>
      </c>
      <c r="P287" s="163">
        <v>0</v>
      </c>
      <c r="Q287" s="163">
        <f t="shared" si="19"/>
        <v>0</v>
      </c>
      <c r="R287" s="163"/>
      <c r="S287" s="163"/>
      <c r="T287" s="164">
        <v>0</v>
      </c>
      <c r="U287" s="163">
        <f t="shared" si="20"/>
        <v>0</v>
      </c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 t="s">
        <v>242</v>
      </c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.5" outlineLevel="1" x14ac:dyDescent="0.2">
      <c r="A288" s="151">
        <v>68</v>
      </c>
      <c r="B288" s="155" t="s">
        <v>408</v>
      </c>
      <c r="C288" s="177" t="s">
        <v>409</v>
      </c>
      <c r="D288" s="156" t="s">
        <v>246</v>
      </c>
      <c r="E288" s="159">
        <v>2</v>
      </c>
      <c r="F288" s="163"/>
      <c r="G288" s="163">
        <f t="shared" si="14"/>
        <v>0</v>
      </c>
      <c r="H288" s="163">
        <v>1900</v>
      </c>
      <c r="I288" s="163">
        <f t="shared" si="15"/>
        <v>3800</v>
      </c>
      <c r="J288" s="163">
        <v>0</v>
      </c>
      <c r="K288" s="163">
        <f t="shared" si="16"/>
        <v>0</v>
      </c>
      <c r="L288" s="163">
        <v>21</v>
      </c>
      <c r="M288" s="163">
        <f t="shared" si="17"/>
        <v>0</v>
      </c>
      <c r="N288" s="163">
        <v>1.09E-2</v>
      </c>
      <c r="O288" s="163">
        <f t="shared" si="18"/>
        <v>0.02</v>
      </c>
      <c r="P288" s="163">
        <v>0</v>
      </c>
      <c r="Q288" s="163">
        <f t="shared" si="19"/>
        <v>0</v>
      </c>
      <c r="R288" s="163"/>
      <c r="S288" s="163"/>
      <c r="T288" s="164">
        <v>0</v>
      </c>
      <c r="U288" s="163">
        <f t="shared" si="20"/>
        <v>0</v>
      </c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 t="s">
        <v>242</v>
      </c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ht="22.5" outlineLevel="1" x14ac:dyDescent="0.2">
      <c r="A289" s="151">
        <v>69</v>
      </c>
      <c r="B289" s="155" t="s">
        <v>410</v>
      </c>
      <c r="C289" s="177" t="s">
        <v>411</v>
      </c>
      <c r="D289" s="156" t="s">
        <v>246</v>
      </c>
      <c r="E289" s="159">
        <v>1</v>
      </c>
      <c r="F289" s="163"/>
      <c r="G289" s="163">
        <f t="shared" si="14"/>
        <v>0</v>
      </c>
      <c r="H289" s="163">
        <v>9195</v>
      </c>
      <c r="I289" s="163">
        <f t="shared" si="15"/>
        <v>9195</v>
      </c>
      <c r="J289" s="163">
        <v>0</v>
      </c>
      <c r="K289" s="163">
        <f t="shared" si="16"/>
        <v>0</v>
      </c>
      <c r="L289" s="163">
        <v>21</v>
      </c>
      <c r="M289" s="163">
        <f t="shared" si="17"/>
        <v>0</v>
      </c>
      <c r="N289" s="163">
        <v>1.09E-2</v>
      </c>
      <c r="O289" s="163">
        <f t="shared" si="18"/>
        <v>0.01</v>
      </c>
      <c r="P289" s="163">
        <v>0</v>
      </c>
      <c r="Q289" s="163">
        <f t="shared" si="19"/>
        <v>0</v>
      </c>
      <c r="R289" s="163"/>
      <c r="S289" s="163"/>
      <c r="T289" s="164">
        <v>0</v>
      </c>
      <c r="U289" s="163">
        <f t="shared" si="20"/>
        <v>0</v>
      </c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 t="s">
        <v>242</v>
      </c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ht="22.5" outlineLevel="1" x14ac:dyDescent="0.2">
      <c r="A290" s="151">
        <v>70</v>
      </c>
      <c r="B290" s="155" t="s">
        <v>412</v>
      </c>
      <c r="C290" s="177" t="s">
        <v>413</v>
      </c>
      <c r="D290" s="156" t="s">
        <v>246</v>
      </c>
      <c r="E290" s="159">
        <v>1</v>
      </c>
      <c r="F290" s="163"/>
      <c r="G290" s="163">
        <f t="shared" si="14"/>
        <v>0</v>
      </c>
      <c r="H290" s="163">
        <v>8260</v>
      </c>
      <c r="I290" s="163">
        <f t="shared" si="15"/>
        <v>8260</v>
      </c>
      <c r="J290" s="163">
        <v>0</v>
      </c>
      <c r="K290" s="163">
        <f t="shared" si="16"/>
        <v>0</v>
      </c>
      <c r="L290" s="163">
        <v>21</v>
      </c>
      <c r="M290" s="163">
        <f t="shared" si="17"/>
        <v>0</v>
      </c>
      <c r="N290" s="163">
        <v>1.09E-2</v>
      </c>
      <c r="O290" s="163">
        <f t="shared" si="18"/>
        <v>0.01</v>
      </c>
      <c r="P290" s="163">
        <v>0</v>
      </c>
      <c r="Q290" s="163">
        <f t="shared" si="19"/>
        <v>0</v>
      </c>
      <c r="R290" s="163"/>
      <c r="S290" s="163"/>
      <c r="T290" s="164">
        <v>0</v>
      </c>
      <c r="U290" s="163">
        <f t="shared" si="20"/>
        <v>0</v>
      </c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 t="s">
        <v>242</v>
      </c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ht="22.5" outlineLevel="1" x14ac:dyDescent="0.2">
      <c r="A291" s="151">
        <v>71</v>
      </c>
      <c r="B291" s="155" t="s">
        <v>414</v>
      </c>
      <c r="C291" s="177" t="s">
        <v>415</v>
      </c>
      <c r="D291" s="156" t="s">
        <v>246</v>
      </c>
      <c r="E291" s="159">
        <v>1</v>
      </c>
      <c r="F291" s="163"/>
      <c r="G291" s="163">
        <f t="shared" si="14"/>
        <v>0</v>
      </c>
      <c r="H291" s="163">
        <v>8260</v>
      </c>
      <c r="I291" s="163">
        <f t="shared" si="15"/>
        <v>8260</v>
      </c>
      <c r="J291" s="163">
        <v>0</v>
      </c>
      <c r="K291" s="163">
        <f t="shared" si="16"/>
        <v>0</v>
      </c>
      <c r="L291" s="163">
        <v>21</v>
      </c>
      <c r="M291" s="163">
        <f t="shared" si="17"/>
        <v>0</v>
      </c>
      <c r="N291" s="163">
        <v>1.09E-2</v>
      </c>
      <c r="O291" s="163">
        <f t="shared" si="18"/>
        <v>0.01</v>
      </c>
      <c r="P291" s="163">
        <v>0</v>
      </c>
      <c r="Q291" s="163">
        <f t="shared" si="19"/>
        <v>0</v>
      </c>
      <c r="R291" s="163"/>
      <c r="S291" s="163"/>
      <c r="T291" s="164">
        <v>0</v>
      </c>
      <c r="U291" s="163">
        <f t="shared" si="20"/>
        <v>0</v>
      </c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 t="s">
        <v>242</v>
      </c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1" x14ac:dyDescent="0.2">
      <c r="A292" s="151">
        <v>72</v>
      </c>
      <c r="B292" s="155" t="s">
        <v>414</v>
      </c>
      <c r="C292" s="177" t="s">
        <v>416</v>
      </c>
      <c r="D292" s="156" t="s">
        <v>246</v>
      </c>
      <c r="E292" s="159">
        <v>1</v>
      </c>
      <c r="F292" s="163"/>
      <c r="G292" s="163">
        <f t="shared" si="14"/>
        <v>0</v>
      </c>
      <c r="H292" s="163">
        <v>2750</v>
      </c>
      <c r="I292" s="163">
        <f t="shared" si="15"/>
        <v>2750</v>
      </c>
      <c r="J292" s="163">
        <v>0</v>
      </c>
      <c r="K292" s="163">
        <f t="shared" si="16"/>
        <v>0</v>
      </c>
      <c r="L292" s="163">
        <v>21</v>
      </c>
      <c r="M292" s="163">
        <f t="shared" si="17"/>
        <v>0</v>
      </c>
      <c r="N292" s="163">
        <v>1.09E-2</v>
      </c>
      <c r="O292" s="163">
        <f t="shared" si="18"/>
        <v>0.01</v>
      </c>
      <c r="P292" s="163">
        <v>0</v>
      </c>
      <c r="Q292" s="163">
        <f t="shared" si="19"/>
        <v>0</v>
      </c>
      <c r="R292" s="163"/>
      <c r="S292" s="163"/>
      <c r="T292" s="164">
        <v>0</v>
      </c>
      <c r="U292" s="163">
        <f t="shared" si="20"/>
        <v>0</v>
      </c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 t="s">
        <v>242</v>
      </c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ht="22.5" outlineLevel="1" x14ac:dyDescent="0.2">
      <c r="A293" s="151">
        <v>73</v>
      </c>
      <c r="B293" s="155" t="s">
        <v>417</v>
      </c>
      <c r="C293" s="177" t="s">
        <v>418</v>
      </c>
      <c r="D293" s="156" t="s">
        <v>246</v>
      </c>
      <c r="E293" s="159">
        <v>1</v>
      </c>
      <c r="F293" s="163"/>
      <c r="G293" s="163">
        <f t="shared" si="14"/>
        <v>0</v>
      </c>
      <c r="H293" s="163">
        <v>2420</v>
      </c>
      <c r="I293" s="163">
        <f t="shared" si="15"/>
        <v>2420</v>
      </c>
      <c r="J293" s="163">
        <v>0</v>
      </c>
      <c r="K293" s="163">
        <f t="shared" si="16"/>
        <v>0</v>
      </c>
      <c r="L293" s="163">
        <v>21</v>
      </c>
      <c r="M293" s="163">
        <f t="shared" si="17"/>
        <v>0</v>
      </c>
      <c r="N293" s="163">
        <v>1.09E-2</v>
      </c>
      <c r="O293" s="163">
        <f t="shared" si="18"/>
        <v>0.01</v>
      </c>
      <c r="P293" s="163">
        <v>0</v>
      </c>
      <c r="Q293" s="163">
        <f t="shared" si="19"/>
        <v>0</v>
      </c>
      <c r="R293" s="163"/>
      <c r="S293" s="163"/>
      <c r="T293" s="164">
        <v>0</v>
      </c>
      <c r="U293" s="163">
        <f t="shared" si="20"/>
        <v>0</v>
      </c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 t="s">
        <v>242</v>
      </c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x14ac:dyDescent="0.2">
      <c r="A294" s="192" t="s">
        <v>124</v>
      </c>
      <c r="B294" s="193" t="s">
        <v>83</v>
      </c>
      <c r="C294" s="194" t="s">
        <v>84</v>
      </c>
      <c r="D294" s="195"/>
      <c r="E294" s="196"/>
      <c r="F294" s="197"/>
      <c r="G294" s="197">
        <f>SUM(G295:G299)</f>
        <v>0</v>
      </c>
      <c r="H294" s="165"/>
      <c r="I294" s="165">
        <f>SUM(I295:I299)</f>
        <v>79880</v>
      </c>
      <c r="J294" s="165"/>
      <c r="K294" s="165">
        <f>SUM(K295:K299)</f>
        <v>3425</v>
      </c>
      <c r="L294" s="165"/>
      <c r="M294" s="165">
        <f>SUM(M295:M299)</f>
        <v>0</v>
      </c>
      <c r="N294" s="165"/>
      <c r="O294" s="165">
        <f>SUM(O295:O299)</f>
        <v>0.06</v>
      </c>
      <c r="P294" s="165"/>
      <c r="Q294" s="165">
        <f>SUM(Q295:Q299)</f>
        <v>0</v>
      </c>
      <c r="R294" s="165"/>
      <c r="S294" s="165"/>
      <c r="T294" s="166"/>
      <c r="U294" s="165">
        <f>SUM(U295:U299)</f>
        <v>0</v>
      </c>
      <c r="AE294" t="s">
        <v>125</v>
      </c>
    </row>
    <row r="295" spans="1:60" ht="22.5" outlineLevel="1" x14ac:dyDescent="0.2">
      <c r="A295" s="151">
        <v>74</v>
      </c>
      <c r="B295" s="155" t="s">
        <v>419</v>
      </c>
      <c r="C295" s="177" t="s">
        <v>420</v>
      </c>
      <c r="D295" s="156" t="s">
        <v>192</v>
      </c>
      <c r="E295" s="159">
        <v>13.7</v>
      </c>
      <c r="F295" s="163"/>
      <c r="G295" s="163">
        <f t="shared" ref="G295" si="21">E295*F295</f>
        <v>0</v>
      </c>
      <c r="H295" s="163">
        <v>0</v>
      </c>
      <c r="I295" s="163">
        <f>ROUND(E295*H295,2)</f>
        <v>0</v>
      </c>
      <c r="J295" s="163">
        <v>250</v>
      </c>
      <c r="K295" s="163">
        <f>ROUND(E295*J295,2)</f>
        <v>3425</v>
      </c>
      <c r="L295" s="163">
        <v>21</v>
      </c>
      <c r="M295" s="163">
        <f>G295*(1+L295/100)</f>
        <v>0</v>
      </c>
      <c r="N295" s="163">
        <v>0</v>
      </c>
      <c r="O295" s="163">
        <f>ROUND(E295*N295,2)</f>
        <v>0</v>
      </c>
      <c r="P295" s="163">
        <v>0</v>
      </c>
      <c r="Q295" s="163">
        <f>ROUND(E295*P295,2)</f>
        <v>0</v>
      </c>
      <c r="R295" s="163"/>
      <c r="S295" s="163"/>
      <c r="T295" s="164">
        <v>0</v>
      </c>
      <c r="U295" s="163">
        <f>ROUND(E295*T295,2)</f>
        <v>0</v>
      </c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 t="s">
        <v>129</v>
      </c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1"/>
      <c r="B296" s="155"/>
      <c r="C296" s="178" t="s">
        <v>421</v>
      </c>
      <c r="D296" s="157"/>
      <c r="E296" s="160">
        <v>7.75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4"/>
      <c r="U296" s="163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 t="s">
        <v>131</v>
      </c>
      <c r="AF296" s="150">
        <v>0</v>
      </c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1"/>
      <c r="B297" s="155"/>
      <c r="C297" s="178" t="s">
        <v>422</v>
      </c>
      <c r="D297" s="157"/>
      <c r="E297" s="160">
        <v>5.95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4"/>
      <c r="U297" s="163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 t="s">
        <v>131</v>
      </c>
      <c r="AF297" s="150">
        <v>0</v>
      </c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ht="22.5" outlineLevel="1" x14ac:dyDescent="0.2">
      <c r="A298" s="151">
        <v>75</v>
      </c>
      <c r="B298" s="155" t="s">
        <v>423</v>
      </c>
      <c r="C298" s="177" t="s">
        <v>424</v>
      </c>
      <c r="D298" s="156" t="s">
        <v>246</v>
      </c>
      <c r="E298" s="159">
        <v>1</v>
      </c>
      <c r="F298" s="163"/>
      <c r="G298" s="163">
        <f t="shared" ref="G298" si="22">E298*F298</f>
        <v>0</v>
      </c>
      <c r="H298" s="163">
        <v>38420</v>
      </c>
      <c r="I298" s="163">
        <f>ROUND(E298*H298,2)</f>
        <v>38420</v>
      </c>
      <c r="J298" s="163">
        <v>0</v>
      </c>
      <c r="K298" s="163">
        <f>ROUND(E298*J298,2)</f>
        <v>0</v>
      </c>
      <c r="L298" s="163">
        <v>21</v>
      </c>
      <c r="M298" s="163">
        <f>G298*(1+L298/100)</f>
        <v>0</v>
      </c>
      <c r="N298" s="163">
        <v>3.2000000000000001E-2</v>
      </c>
      <c r="O298" s="163">
        <f>ROUND(E298*N298,2)</f>
        <v>0.03</v>
      </c>
      <c r="P298" s="163">
        <v>0</v>
      </c>
      <c r="Q298" s="163">
        <f>ROUND(E298*P298,2)</f>
        <v>0</v>
      </c>
      <c r="R298" s="163"/>
      <c r="S298" s="163"/>
      <c r="T298" s="164">
        <v>0</v>
      </c>
      <c r="U298" s="163">
        <f>ROUND(E298*T298,2)</f>
        <v>0</v>
      </c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 t="s">
        <v>242</v>
      </c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2.5" outlineLevel="1" x14ac:dyDescent="0.2">
      <c r="A299" s="151">
        <v>76</v>
      </c>
      <c r="B299" s="155" t="s">
        <v>425</v>
      </c>
      <c r="C299" s="177" t="s">
        <v>426</v>
      </c>
      <c r="D299" s="156" t="s">
        <v>246</v>
      </c>
      <c r="E299" s="159">
        <v>1</v>
      </c>
      <c r="F299" s="163"/>
      <c r="G299" s="163">
        <f>E299*F299</f>
        <v>0</v>
      </c>
      <c r="H299" s="163">
        <v>41460</v>
      </c>
      <c r="I299" s="163">
        <f>ROUND(E299*H299,2)</f>
        <v>41460</v>
      </c>
      <c r="J299" s="163">
        <v>0</v>
      </c>
      <c r="K299" s="163">
        <f>ROUND(E299*J299,2)</f>
        <v>0</v>
      </c>
      <c r="L299" s="163">
        <v>21</v>
      </c>
      <c r="M299" s="163">
        <f>G299*(1+L299/100)</f>
        <v>0</v>
      </c>
      <c r="N299" s="163">
        <v>3.2000000000000001E-2</v>
      </c>
      <c r="O299" s="163">
        <f>ROUND(E299*N299,2)</f>
        <v>0.03</v>
      </c>
      <c r="P299" s="163">
        <v>0</v>
      </c>
      <c r="Q299" s="163">
        <f>ROUND(E299*P299,2)</f>
        <v>0</v>
      </c>
      <c r="R299" s="163"/>
      <c r="S299" s="163"/>
      <c r="T299" s="164">
        <v>0</v>
      </c>
      <c r="U299" s="163">
        <f>ROUND(E299*T299,2)</f>
        <v>0</v>
      </c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 t="s">
        <v>242</v>
      </c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x14ac:dyDescent="0.2">
      <c r="A300" s="192" t="s">
        <v>124</v>
      </c>
      <c r="B300" s="193" t="s">
        <v>85</v>
      </c>
      <c r="C300" s="194" t="s">
        <v>86</v>
      </c>
      <c r="D300" s="195"/>
      <c r="E300" s="196"/>
      <c r="F300" s="197"/>
      <c r="G300" s="197">
        <f>SUM(G301:G335)</f>
        <v>0</v>
      </c>
      <c r="H300" s="165"/>
      <c r="I300" s="165">
        <f>SUM(I301:I335)</f>
        <v>10160.52</v>
      </c>
      <c r="J300" s="165"/>
      <c r="K300" s="165">
        <f>SUM(K301:K335)</f>
        <v>23909.220000000005</v>
      </c>
      <c r="L300" s="165"/>
      <c r="M300" s="165">
        <f>SUM(M301:M335)</f>
        <v>0</v>
      </c>
      <c r="N300" s="165"/>
      <c r="O300" s="165">
        <f>SUM(O301:O335)</f>
        <v>0.37</v>
      </c>
      <c r="P300" s="165"/>
      <c r="Q300" s="165">
        <f>SUM(Q301:Q335)</f>
        <v>0</v>
      </c>
      <c r="R300" s="165"/>
      <c r="S300" s="165"/>
      <c r="T300" s="166"/>
      <c r="U300" s="165">
        <f>SUM(U301:U335)</f>
        <v>25.55</v>
      </c>
      <c r="AE300" t="s">
        <v>125</v>
      </c>
    </row>
    <row r="301" spans="1:60" outlineLevel="1" x14ac:dyDescent="0.2">
      <c r="A301" s="151">
        <v>77</v>
      </c>
      <c r="B301" s="155" t="s">
        <v>427</v>
      </c>
      <c r="C301" s="177" t="s">
        <v>428</v>
      </c>
      <c r="D301" s="156" t="s">
        <v>192</v>
      </c>
      <c r="E301" s="159">
        <v>36.799999999999997</v>
      </c>
      <c r="F301" s="163"/>
      <c r="G301" s="163">
        <f>E301*F301</f>
        <v>0</v>
      </c>
      <c r="H301" s="163">
        <v>13.77</v>
      </c>
      <c r="I301" s="163">
        <f>ROUND(E301*H301,2)</f>
        <v>506.74</v>
      </c>
      <c r="J301" s="163">
        <v>183.73</v>
      </c>
      <c r="K301" s="163">
        <f>ROUND(E301*J301,2)</f>
        <v>6761.26</v>
      </c>
      <c r="L301" s="163">
        <v>21</v>
      </c>
      <c r="M301" s="163">
        <f>G301*(1+L301/100)</f>
        <v>0</v>
      </c>
      <c r="N301" s="163">
        <v>4.0000000000000003E-5</v>
      </c>
      <c r="O301" s="163">
        <f>ROUND(E301*N301,2)</f>
        <v>0</v>
      </c>
      <c r="P301" s="163">
        <v>0</v>
      </c>
      <c r="Q301" s="163">
        <f>ROUND(E301*P301,2)</f>
        <v>0</v>
      </c>
      <c r="R301" s="163"/>
      <c r="S301" s="163"/>
      <c r="T301" s="164">
        <v>7.8E-2</v>
      </c>
      <c r="U301" s="163">
        <f>ROUND(E301*T301,2)</f>
        <v>2.87</v>
      </c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 t="s">
        <v>129</v>
      </c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1"/>
      <c r="B302" s="155"/>
      <c r="C302" s="178" t="s">
        <v>130</v>
      </c>
      <c r="D302" s="157"/>
      <c r="E302" s="160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4"/>
      <c r="U302" s="163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 t="s">
        <v>131</v>
      </c>
      <c r="AF302" s="150">
        <v>0</v>
      </c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1"/>
      <c r="B303" s="155"/>
      <c r="C303" s="178" t="s">
        <v>429</v>
      </c>
      <c r="D303" s="157"/>
      <c r="E303" s="160">
        <v>5.2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4"/>
      <c r="U303" s="163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 t="s">
        <v>131</v>
      </c>
      <c r="AF303" s="150">
        <v>0</v>
      </c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1"/>
      <c r="B304" s="155"/>
      <c r="C304" s="178" t="s">
        <v>430</v>
      </c>
      <c r="D304" s="157"/>
      <c r="E304" s="160">
        <v>18.2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4"/>
      <c r="U304" s="163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 t="s">
        <v>131</v>
      </c>
      <c r="AF304" s="150">
        <v>0</v>
      </c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1"/>
      <c r="B305" s="155"/>
      <c r="C305" s="178" t="s">
        <v>431</v>
      </c>
      <c r="D305" s="157"/>
      <c r="E305" s="160">
        <v>2.6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4"/>
      <c r="U305" s="163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 t="s">
        <v>131</v>
      </c>
      <c r="AF305" s="150">
        <v>0</v>
      </c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1"/>
      <c r="B306" s="155"/>
      <c r="C306" s="178" t="s">
        <v>432</v>
      </c>
      <c r="D306" s="157"/>
      <c r="E306" s="160">
        <v>5.2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4"/>
      <c r="U306" s="163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 t="s">
        <v>131</v>
      </c>
      <c r="AF306" s="150">
        <v>0</v>
      </c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1"/>
      <c r="B307" s="155"/>
      <c r="C307" s="178" t="s">
        <v>433</v>
      </c>
      <c r="D307" s="157"/>
      <c r="E307" s="160">
        <v>2.4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4"/>
      <c r="U307" s="163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 t="s">
        <v>131</v>
      </c>
      <c r="AF307" s="150">
        <v>0</v>
      </c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1"/>
      <c r="B308" s="155"/>
      <c r="C308" s="178" t="s">
        <v>434</v>
      </c>
      <c r="D308" s="157"/>
      <c r="E308" s="160">
        <v>0.8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4"/>
      <c r="U308" s="163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 t="s">
        <v>131</v>
      </c>
      <c r="AF308" s="150">
        <v>0</v>
      </c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1"/>
      <c r="B309" s="155"/>
      <c r="C309" s="178" t="s">
        <v>435</v>
      </c>
      <c r="D309" s="157"/>
      <c r="E309" s="160">
        <v>2.4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4"/>
      <c r="U309" s="163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 t="s">
        <v>131</v>
      </c>
      <c r="AF309" s="150">
        <v>0</v>
      </c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1">
        <v>78</v>
      </c>
      <c r="B310" s="155" t="s">
        <v>436</v>
      </c>
      <c r="C310" s="177" t="s">
        <v>437</v>
      </c>
      <c r="D310" s="156" t="s">
        <v>192</v>
      </c>
      <c r="E310" s="159">
        <v>21.2</v>
      </c>
      <c r="F310" s="163"/>
      <c r="G310" s="163">
        <f>E310*F310</f>
        <v>0</v>
      </c>
      <c r="H310" s="163">
        <v>13.77</v>
      </c>
      <c r="I310" s="163">
        <f>ROUND(E310*H310,2)</f>
        <v>291.92</v>
      </c>
      <c r="J310" s="163">
        <v>157.22999999999999</v>
      </c>
      <c r="K310" s="163">
        <f>ROUND(E310*J310,2)</f>
        <v>3333.28</v>
      </c>
      <c r="L310" s="163">
        <v>21</v>
      </c>
      <c r="M310" s="163">
        <f>G310*(1+L310/100)</f>
        <v>0</v>
      </c>
      <c r="N310" s="163">
        <v>4.0000000000000003E-5</v>
      </c>
      <c r="O310" s="163">
        <f>ROUND(E310*N310,2)</f>
        <v>0</v>
      </c>
      <c r="P310" s="163">
        <v>0</v>
      </c>
      <c r="Q310" s="163">
        <f>ROUND(E310*P310,2)</f>
        <v>0</v>
      </c>
      <c r="R310" s="163"/>
      <c r="S310" s="163"/>
      <c r="T310" s="164">
        <v>7.8E-2</v>
      </c>
      <c r="U310" s="163">
        <f>ROUND(E310*T310,2)</f>
        <v>1.65</v>
      </c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 t="s">
        <v>129</v>
      </c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1"/>
      <c r="B311" s="155"/>
      <c r="C311" s="178" t="s">
        <v>130</v>
      </c>
      <c r="D311" s="157"/>
      <c r="E311" s="160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4"/>
      <c r="U311" s="163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 t="s">
        <v>131</v>
      </c>
      <c r="AF311" s="150">
        <v>0</v>
      </c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1"/>
      <c r="B312" s="155"/>
      <c r="C312" s="178" t="s">
        <v>438</v>
      </c>
      <c r="D312" s="157"/>
      <c r="E312" s="160">
        <v>2.4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4"/>
      <c r="U312" s="163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 t="s">
        <v>131</v>
      </c>
      <c r="AF312" s="150">
        <v>0</v>
      </c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1"/>
      <c r="B313" s="155"/>
      <c r="C313" s="178" t="s">
        <v>439</v>
      </c>
      <c r="D313" s="157"/>
      <c r="E313" s="160">
        <v>8.75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4"/>
      <c r="U313" s="163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 t="s">
        <v>131</v>
      </c>
      <c r="AF313" s="150">
        <v>0</v>
      </c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1"/>
      <c r="B314" s="155"/>
      <c r="C314" s="178" t="s">
        <v>440</v>
      </c>
      <c r="D314" s="157"/>
      <c r="E314" s="160">
        <v>1.25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4"/>
      <c r="U314" s="163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 t="s">
        <v>131</v>
      </c>
      <c r="AF314" s="150">
        <v>0</v>
      </c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1"/>
      <c r="B315" s="155"/>
      <c r="C315" s="178" t="s">
        <v>441</v>
      </c>
      <c r="D315" s="157"/>
      <c r="E315" s="160">
        <v>2.5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4"/>
      <c r="U315" s="163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 t="s">
        <v>131</v>
      </c>
      <c r="AF315" s="150">
        <v>0</v>
      </c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1"/>
      <c r="B316" s="155"/>
      <c r="C316" s="178" t="s">
        <v>442</v>
      </c>
      <c r="D316" s="157"/>
      <c r="E316" s="160">
        <v>2.4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4"/>
      <c r="U316" s="163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 t="s">
        <v>131</v>
      </c>
      <c r="AF316" s="150">
        <v>0</v>
      </c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1"/>
      <c r="B317" s="155"/>
      <c r="C317" s="178" t="s">
        <v>443</v>
      </c>
      <c r="D317" s="157"/>
      <c r="E317" s="160">
        <v>0.6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4"/>
      <c r="U317" s="163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 t="s">
        <v>131</v>
      </c>
      <c r="AF317" s="150">
        <v>0</v>
      </c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1"/>
      <c r="B318" s="155"/>
      <c r="C318" s="178" t="s">
        <v>444</v>
      </c>
      <c r="D318" s="157"/>
      <c r="E318" s="160">
        <v>2.1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4"/>
      <c r="U318" s="163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 t="s">
        <v>131</v>
      </c>
      <c r="AF318" s="150">
        <v>0</v>
      </c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1"/>
      <c r="B319" s="155"/>
      <c r="C319" s="178" t="s">
        <v>445</v>
      </c>
      <c r="D319" s="157"/>
      <c r="E319" s="160">
        <v>1.2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4"/>
      <c r="U319" s="163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 t="s">
        <v>131</v>
      </c>
      <c r="AF319" s="150">
        <v>0</v>
      </c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1">
        <v>79</v>
      </c>
      <c r="B320" s="155" t="s">
        <v>446</v>
      </c>
      <c r="C320" s="177" t="s">
        <v>447</v>
      </c>
      <c r="D320" s="156" t="s">
        <v>128</v>
      </c>
      <c r="E320" s="159">
        <v>13</v>
      </c>
      <c r="F320" s="163"/>
      <c r="G320" s="163">
        <f>E320*F320</f>
        <v>0</v>
      </c>
      <c r="H320" s="163">
        <v>0</v>
      </c>
      <c r="I320" s="163">
        <f>ROUND(E320*H320,2)</f>
        <v>0</v>
      </c>
      <c r="J320" s="163">
        <v>365</v>
      </c>
      <c r="K320" s="163">
        <f>ROUND(E320*J320,2)</f>
        <v>4745</v>
      </c>
      <c r="L320" s="163">
        <v>21</v>
      </c>
      <c r="M320" s="163">
        <f>G320*(1+L320/100)</f>
        <v>0</v>
      </c>
      <c r="N320" s="163">
        <v>0</v>
      </c>
      <c r="O320" s="163">
        <f>ROUND(E320*N320,2)</f>
        <v>0</v>
      </c>
      <c r="P320" s="163">
        <v>0</v>
      </c>
      <c r="Q320" s="163">
        <f>ROUND(E320*P320,2)</f>
        <v>0</v>
      </c>
      <c r="R320" s="163"/>
      <c r="S320" s="163"/>
      <c r="T320" s="164">
        <v>1.1399999999999999</v>
      </c>
      <c r="U320" s="163">
        <f>ROUND(E320*T320,2)</f>
        <v>14.82</v>
      </c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 t="s">
        <v>129</v>
      </c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ht="22.5" outlineLevel="1" x14ac:dyDescent="0.2">
      <c r="A321" s="151"/>
      <c r="B321" s="155"/>
      <c r="C321" s="178" t="s">
        <v>166</v>
      </c>
      <c r="D321" s="157"/>
      <c r="E321" s="160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4"/>
      <c r="U321" s="163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 t="s">
        <v>131</v>
      </c>
      <c r="AF321" s="150">
        <v>0</v>
      </c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1"/>
      <c r="B322" s="155"/>
      <c r="C322" s="178" t="s">
        <v>167</v>
      </c>
      <c r="D322" s="157"/>
      <c r="E322" s="160">
        <v>13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4"/>
      <c r="U322" s="163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 t="s">
        <v>131</v>
      </c>
      <c r="AF322" s="150">
        <v>0</v>
      </c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1">
        <v>80</v>
      </c>
      <c r="B323" s="155" t="s">
        <v>448</v>
      </c>
      <c r="C323" s="177" t="s">
        <v>449</v>
      </c>
      <c r="D323" s="156" t="s">
        <v>128</v>
      </c>
      <c r="E323" s="159">
        <v>13</v>
      </c>
      <c r="F323" s="163"/>
      <c r="G323" s="163">
        <f>E323*F323</f>
        <v>0</v>
      </c>
      <c r="H323" s="163">
        <v>0</v>
      </c>
      <c r="I323" s="163">
        <f>ROUND(E323*H323,2)</f>
        <v>0</v>
      </c>
      <c r="J323" s="163">
        <v>41.7</v>
      </c>
      <c r="K323" s="163">
        <f>ROUND(E323*J323,2)</f>
        <v>542.1</v>
      </c>
      <c r="L323" s="163">
        <v>21</v>
      </c>
      <c r="M323" s="163">
        <f>G323*(1+L323/100)</f>
        <v>0</v>
      </c>
      <c r="N323" s="163">
        <v>0</v>
      </c>
      <c r="O323" s="163">
        <f>ROUND(E323*N323,2)</f>
        <v>0</v>
      </c>
      <c r="P323" s="163">
        <v>0</v>
      </c>
      <c r="Q323" s="163">
        <f>ROUND(E323*P323,2)</f>
        <v>0</v>
      </c>
      <c r="R323" s="163"/>
      <c r="S323" s="163"/>
      <c r="T323" s="164">
        <v>0.13</v>
      </c>
      <c r="U323" s="163">
        <f>ROUND(E323*T323,2)</f>
        <v>1.69</v>
      </c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 t="s">
        <v>129</v>
      </c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ht="22.5" outlineLevel="1" x14ac:dyDescent="0.2">
      <c r="A324" s="151">
        <v>81</v>
      </c>
      <c r="B324" s="155" t="s">
        <v>450</v>
      </c>
      <c r="C324" s="177" t="s">
        <v>451</v>
      </c>
      <c r="D324" s="156" t="s">
        <v>192</v>
      </c>
      <c r="E324" s="159">
        <v>58</v>
      </c>
      <c r="F324" s="163"/>
      <c r="G324" s="163">
        <f>E324*F324</f>
        <v>0</v>
      </c>
      <c r="H324" s="163">
        <v>13.77</v>
      </c>
      <c r="I324" s="163">
        <f>ROUND(E324*H324,2)</f>
        <v>798.66</v>
      </c>
      <c r="J324" s="163">
        <v>136.22999999999999</v>
      </c>
      <c r="K324" s="163">
        <f>ROUND(E324*J324,2)</f>
        <v>7901.34</v>
      </c>
      <c r="L324" s="163">
        <v>21</v>
      </c>
      <c r="M324" s="163">
        <f>G324*(1+L324/100)</f>
        <v>0</v>
      </c>
      <c r="N324" s="163">
        <v>4.0000000000000003E-5</v>
      </c>
      <c r="O324" s="163">
        <f>ROUND(E324*N324,2)</f>
        <v>0</v>
      </c>
      <c r="P324" s="163">
        <v>0</v>
      </c>
      <c r="Q324" s="163">
        <f>ROUND(E324*P324,2)</f>
        <v>0</v>
      </c>
      <c r="R324" s="163"/>
      <c r="S324" s="163"/>
      <c r="T324" s="164">
        <v>7.8E-2</v>
      </c>
      <c r="U324" s="163">
        <f>ROUND(E324*T324,2)</f>
        <v>4.5199999999999996</v>
      </c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 t="s">
        <v>129</v>
      </c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1"/>
      <c r="B325" s="155"/>
      <c r="C325" s="178" t="s">
        <v>452</v>
      </c>
      <c r="D325" s="157"/>
      <c r="E325" s="160">
        <v>36.799999999999997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4"/>
      <c r="U325" s="163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 t="s">
        <v>131</v>
      </c>
      <c r="AF325" s="150">
        <v>0</v>
      </c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1"/>
      <c r="B326" s="155"/>
      <c r="C326" s="178" t="s">
        <v>453</v>
      </c>
      <c r="D326" s="157"/>
      <c r="E326" s="160">
        <v>21.2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4"/>
      <c r="U326" s="163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 t="s">
        <v>131</v>
      </c>
      <c r="AF326" s="150">
        <v>0</v>
      </c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1">
        <v>82</v>
      </c>
      <c r="B327" s="155" t="s">
        <v>454</v>
      </c>
      <c r="C327" s="177" t="s">
        <v>455</v>
      </c>
      <c r="D327" s="156" t="s">
        <v>128</v>
      </c>
      <c r="E327" s="159">
        <v>30.4</v>
      </c>
      <c r="F327" s="163"/>
      <c r="G327" s="163">
        <f>E327*F327</f>
        <v>0</v>
      </c>
      <c r="H327" s="163">
        <v>8</v>
      </c>
      <c r="I327" s="163">
        <f>ROUND(E327*H327,2)</f>
        <v>243.2</v>
      </c>
      <c r="J327" s="163">
        <v>20.6</v>
      </c>
      <c r="K327" s="163">
        <f>ROUND(E327*J327,2)</f>
        <v>626.24</v>
      </c>
      <c r="L327" s="163">
        <v>21</v>
      </c>
      <c r="M327" s="163">
        <f>G327*(1+L327/100)</f>
        <v>0</v>
      </c>
      <c r="N327" s="163">
        <v>8.9999999999999998E-4</v>
      </c>
      <c r="O327" s="163">
        <f>ROUND(E327*N327,2)</f>
        <v>0.03</v>
      </c>
      <c r="P327" s="163">
        <v>0</v>
      </c>
      <c r="Q327" s="163">
        <f>ROUND(E327*P327,2)</f>
        <v>0</v>
      </c>
      <c r="R327" s="163"/>
      <c r="S327" s="163"/>
      <c r="T327" s="164">
        <v>0</v>
      </c>
      <c r="U327" s="163">
        <f>ROUND(E327*T327,2)</f>
        <v>0</v>
      </c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 t="s">
        <v>129</v>
      </c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1"/>
      <c r="B328" s="155"/>
      <c r="C328" s="178" t="s">
        <v>456</v>
      </c>
      <c r="D328" s="157"/>
      <c r="E328" s="160">
        <v>11.04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4"/>
      <c r="U328" s="163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 t="s">
        <v>131</v>
      </c>
      <c r="AF328" s="150">
        <v>0</v>
      </c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1"/>
      <c r="B329" s="155"/>
      <c r="C329" s="178" t="s">
        <v>457</v>
      </c>
      <c r="D329" s="157"/>
      <c r="E329" s="160">
        <v>6.36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4"/>
      <c r="U329" s="163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 t="s">
        <v>131</v>
      </c>
      <c r="AF329" s="150">
        <v>0</v>
      </c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1"/>
      <c r="B330" s="155"/>
      <c r="C330" s="178" t="s">
        <v>458</v>
      </c>
      <c r="D330" s="157"/>
      <c r="E330" s="160">
        <v>13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4"/>
      <c r="U330" s="163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 t="s">
        <v>131</v>
      </c>
      <c r="AF330" s="150">
        <v>0</v>
      </c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1">
        <v>83</v>
      </c>
      <c r="B331" s="155" t="s">
        <v>459</v>
      </c>
      <c r="C331" s="177" t="s">
        <v>460</v>
      </c>
      <c r="D331" s="156" t="s">
        <v>128</v>
      </c>
      <c r="E331" s="159">
        <v>32</v>
      </c>
      <c r="F331" s="163"/>
      <c r="G331" s="163">
        <f>E331*F331</f>
        <v>0</v>
      </c>
      <c r="H331" s="163">
        <v>260</v>
      </c>
      <c r="I331" s="163">
        <f>ROUND(E331*H331,2)</f>
        <v>8320</v>
      </c>
      <c r="J331" s="163">
        <v>0</v>
      </c>
      <c r="K331" s="163">
        <f>ROUND(E331*J331,2)</f>
        <v>0</v>
      </c>
      <c r="L331" s="163">
        <v>21</v>
      </c>
      <c r="M331" s="163">
        <f>G331*(1+L331/100)</f>
        <v>0</v>
      </c>
      <c r="N331" s="163">
        <v>1.0500000000000001E-2</v>
      </c>
      <c r="O331" s="163">
        <f>ROUND(E331*N331,2)</f>
        <v>0.34</v>
      </c>
      <c r="P331" s="163">
        <v>0</v>
      </c>
      <c r="Q331" s="163">
        <f>ROUND(E331*P331,2)</f>
        <v>0</v>
      </c>
      <c r="R331" s="163"/>
      <c r="S331" s="163"/>
      <c r="T331" s="164">
        <v>0</v>
      </c>
      <c r="U331" s="163">
        <f>ROUND(E331*T331,2)</f>
        <v>0</v>
      </c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 t="s">
        <v>242</v>
      </c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1"/>
      <c r="B332" s="155"/>
      <c r="C332" s="178" t="s">
        <v>461</v>
      </c>
      <c r="D332" s="157"/>
      <c r="E332" s="160">
        <v>30.4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4"/>
      <c r="U332" s="163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 t="s">
        <v>131</v>
      </c>
      <c r="AF332" s="150">
        <v>0</v>
      </c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1"/>
      <c r="B333" s="155"/>
      <c r="C333" s="178" t="s">
        <v>462</v>
      </c>
      <c r="D333" s="157"/>
      <c r="E333" s="160">
        <v>1.52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4"/>
      <c r="U333" s="163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 t="s">
        <v>131</v>
      </c>
      <c r="AF333" s="150">
        <v>0</v>
      </c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1"/>
      <c r="B334" s="155"/>
      <c r="C334" s="178" t="s">
        <v>463</v>
      </c>
      <c r="D334" s="157"/>
      <c r="E334" s="160">
        <v>0.08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4"/>
      <c r="U334" s="163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 t="s">
        <v>131</v>
      </c>
      <c r="AF334" s="150">
        <v>0</v>
      </c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1">
        <v>84</v>
      </c>
      <c r="B335" s="155" t="s">
        <v>464</v>
      </c>
      <c r="C335" s="177" t="s">
        <v>465</v>
      </c>
      <c r="D335" s="156" t="s">
        <v>0</v>
      </c>
      <c r="E335" s="159">
        <f>SUM(G301:G334)/100</f>
        <v>0</v>
      </c>
      <c r="F335" s="163"/>
      <c r="G335" s="163">
        <f>E335*F335</f>
        <v>0</v>
      </c>
      <c r="H335" s="163">
        <v>0</v>
      </c>
      <c r="I335" s="163">
        <f>ROUND(E335*H335,2)</f>
        <v>0</v>
      </c>
      <c r="J335" s="163">
        <v>3.3</v>
      </c>
      <c r="K335" s="163">
        <f>ROUND(E335*J335,2)</f>
        <v>0</v>
      </c>
      <c r="L335" s="163">
        <v>21</v>
      </c>
      <c r="M335" s="163">
        <f>G335*(1+L335/100)</f>
        <v>0</v>
      </c>
      <c r="N335" s="163">
        <v>0</v>
      </c>
      <c r="O335" s="163">
        <f>ROUND(E335*N335,2)</f>
        <v>0</v>
      </c>
      <c r="P335" s="163">
        <v>0</v>
      </c>
      <c r="Q335" s="163">
        <f>ROUND(E335*P335,2)</f>
        <v>0</v>
      </c>
      <c r="R335" s="163"/>
      <c r="S335" s="163"/>
      <c r="T335" s="164">
        <v>0</v>
      </c>
      <c r="U335" s="163">
        <f>ROUND(E335*T335,2)</f>
        <v>0</v>
      </c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 t="s">
        <v>129</v>
      </c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x14ac:dyDescent="0.2">
      <c r="A336" s="192" t="s">
        <v>124</v>
      </c>
      <c r="B336" s="193" t="s">
        <v>87</v>
      </c>
      <c r="C336" s="194" t="s">
        <v>88</v>
      </c>
      <c r="D336" s="195"/>
      <c r="E336" s="196"/>
      <c r="F336" s="197"/>
      <c r="G336" s="197">
        <f>SUM(G337:G342)</f>
        <v>0</v>
      </c>
      <c r="H336" s="165"/>
      <c r="I336" s="165">
        <f>SUM(I337:I342)</f>
        <v>1067.3399999999999</v>
      </c>
      <c r="J336" s="165"/>
      <c r="K336" s="165">
        <f>SUM(K337:K342)</f>
        <v>5062.12</v>
      </c>
      <c r="L336" s="165"/>
      <c r="M336" s="165">
        <f>SUM(M337:M342)</f>
        <v>0</v>
      </c>
      <c r="N336" s="165"/>
      <c r="O336" s="165">
        <f>SUM(O337:O342)</f>
        <v>0.02</v>
      </c>
      <c r="P336" s="165"/>
      <c r="Q336" s="165">
        <f>SUM(Q337:Q342)</f>
        <v>0</v>
      </c>
      <c r="R336" s="165"/>
      <c r="S336" s="165"/>
      <c r="T336" s="166"/>
      <c r="U336" s="165">
        <f>SUM(U337:U342)</f>
        <v>19.28</v>
      </c>
      <c r="AE336" t="s">
        <v>125</v>
      </c>
    </row>
    <row r="337" spans="1:60" outlineLevel="1" x14ac:dyDescent="0.2">
      <c r="A337" s="151">
        <v>85</v>
      </c>
      <c r="B337" s="155" t="s">
        <v>466</v>
      </c>
      <c r="C337" s="177" t="s">
        <v>467</v>
      </c>
      <c r="D337" s="156" t="s">
        <v>128</v>
      </c>
      <c r="E337" s="159">
        <v>16.62</v>
      </c>
      <c r="F337" s="163"/>
      <c r="G337" s="163">
        <f t="shared" ref="G337:G344" si="23">E337*F337</f>
        <v>0</v>
      </c>
      <c r="H337" s="163">
        <v>16.739999999999998</v>
      </c>
      <c r="I337" s="163">
        <f>ROUND(E337*H337,2)</f>
        <v>278.22000000000003</v>
      </c>
      <c r="J337" s="163">
        <v>101.76</v>
      </c>
      <c r="K337" s="163">
        <f>ROUND(E337*J337,2)</f>
        <v>1691.25</v>
      </c>
      <c r="L337" s="163">
        <v>21</v>
      </c>
      <c r="M337" s="163">
        <f>G337*(1+L337/100)</f>
        <v>0</v>
      </c>
      <c r="N337" s="163">
        <v>3.1E-4</v>
      </c>
      <c r="O337" s="163">
        <f>ROUND(E337*N337,2)</f>
        <v>0.01</v>
      </c>
      <c r="P337" s="163">
        <v>0</v>
      </c>
      <c r="Q337" s="163">
        <f>ROUND(E337*P337,2)</f>
        <v>0</v>
      </c>
      <c r="R337" s="163"/>
      <c r="S337" s="163"/>
      <c r="T337" s="164">
        <v>0.41199999999999998</v>
      </c>
      <c r="U337" s="163">
        <f>ROUND(E337*T337,2)</f>
        <v>6.85</v>
      </c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 t="s">
        <v>129</v>
      </c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1"/>
      <c r="B338" s="155"/>
      <c r="C338" s="178" t="s">
        <v>468</v>
      </c>
      <c r="D338" s="157"/>
      <c r="E338" s="160">
        <v>16.62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4"/>
      <c r="U338" s="163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 t="s">
        <v>131</v>
      </c>
      <c r="AF338" s="150">
        <v>0</v>
      </c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1">
        <v>86</v>
      </c>
      <c r="B339" s="155" t="s">
        <v>469</v>
      </c>
      <c r="C339" s="177" t="s">
        <v>470</v>
      </c>
      <c r="D339" s="156" t="s">
        <v>128</v>
      </c>
      <c r="E339" s="159">
        <v>16.62</v>
      </c>
      <c r="F339" s="163"/>
      <c r="G339" s="163">
        <f t="shared" si="23"/>
        <v>0</v>
      </c>
      <c r="H339" s="163">
        <v>4.1500000000000004</v>
      </c>
      <c r="I339" s="163">
        <f>ROUND(E339*H339,2)</f>
        <v>68.97</v>
      </c>
      <c r="J339" s="163">
        <v>35.450000000000003</v>
      </c>
      <c r="K339" s="163">
        <f>ROUND(E339*J339,2)</f>
        <v>589.17999999999995</v>
      </c>
      <c r="L339" s="163">
        <v>21</v>
      </c>
      <c r="M339" s="163">
        <f>G339*(1+L339/100)</f>
        <v>0</v>
      </c>
      <c r="N339" s="163">
        <v>6.9999999999999994E-5</v>
      </c>
      <c r="O339" s="163">
        <f>ROUND(E339*N339,2)</f>
        <v>0</v>
      </c>
      <c r="P339" s="163">
        <v>0</v>
      </c>
      <c r="Q339" s="163">
        <f>ROUND(E339*P339,2)</f>
        <v>0</v>
      </c>
      <c r="R339" s="163"/>
      <c r="S339" s="163"/>
      <c r="T339" s="164">
        <v>0.14399999999999999</v>
      </c>
      <c r="U339" s="163">
        <f>ROUND(E339*T339,2)</f>
        <v>2.39</v>
      </c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 t="s">
        <v>129</v>
      </c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1">
        <v>87</v>
      </c>
      <c r="B340" s="155" t="s">
        <v>471</v>
      </c>
      <c r="C340" s="177" t="s">
        <v>472</v>
      </c>
      <c r="D340" s="156" t="s">
        <v>128</v>
      </c>
      <c r="E340" s="159">
        <v>16.62</v>
      </c>
      <c r="F340" s="163"/>
      <c r="G340" s="163">
        <f t="shared" si="23"/>
        <v>0</v>
      </c>
      <c r="H340" s="163">
        <v>0.93</v>
      </c>
      <c r="I340" s="163">
        <f>ROUND(E340*H340,2)</f>
        <v>15.46</v>
      </c>
      <c r="J340" s="163">
        <v>11.07</v>
      </c>
      <c r="K340" s="163">
        <f>ROUND(E340*J340,2)</f>
        <v>183.98</v>
      </c>
      <c r="L340" s="163">
        <v>21</v>
      </c>
      <c r="M340" s="163">
        <f>G340*(1+L340/100)</f>
        <v>0</v>
      </c>
      <c r="N340" s="163">
        <v>1.0000000000000001E-5</v>
      </c>
      <c r="O340" s="163">
        <f>ROUND(E340*N340,2)</f>
        <v>0</v>
      </c>
      <c r="P340" s="163">
        <v>0</v>
      </c>
      <c r="Q340" s="163">
        <f>ROUND(E340*P340,2)</f>
        <v>0</v>
      </c>
      <c r="R340" s="163"/>
      <c r="S340" s="163"/>
      <c r="T340" s="164">
        <v>4.4999999999999998E-2</v>
      </c>
      <c r="U340" s="163">
        <f>ROUND(E340*T340,2)</f>
        <v>0.75</v>
      </c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 t="s">
        <v>129</v>
      </c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1">
        <v>88</v>
      </c>
      <c r="B341" s="155" t="s">
        <v>473</v>
      </c>
      <c r="C341" s="177" t="s">
        <v>474</v>
      </c>
      <c r="D341" s="156" t="s">
        <v>128</v>
      </c>
      <c r="E341" s="159">
        <v>16.62</v>
      </c>
      <c r="F341" s="163"/>
      <c r="G341" s="163">
        <f t="shared" si="23"/>
        <v>0</v>
      </c>
      <c r="H341" s="163">
        <v>7.77</v>
      </c>
      <c r="I341" s="163">
        <f>ROUND(E341*H341,2)</f>
        <v>129.13999999999999</v>
      </c>
      <c r="J341" s="163">
        <v>38.430000000000007</v>
      </c>
      <c r="K341" s="163">
        <f>ROUND(E341*J341,2)</f>
        <v>638.71</v>
      </c>
      <c r="L341" s="163">
        <v>21</v>
      </c>
      <c r="M341" s="163">
        <f>G341*(1+L341/100)</f>
        <v>0</v>
      </c>
      <c r="N341" s="163">
        <v>8.0000000000000007E-5</v>
      </c>
      <c r="O341" s="163">
        <f>ROUND(E341*N341,2)</f>
        <v>0</v>
      </c>
      <c r="P341" s="163">
        <v>0</v>
      </c>
      <c r="Q341" s="163">
        <f>ROUND(E341*P341,2)</f>
        <v>0</v>
      </c>
      <c r="R341" s="163"/>
      <c r="S341" s="163"/>
      <c r="T341" s="164">
        <v>0.156</v>
      </c>
      <c r="U341" s="163">
        <f>ROUND(E341*T341,2)</f>
        <v>2.59</v>
      </c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 t="s">
        <v>129</v>
      </c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1">
        <v>89</v>
      </c>
      <c r="B342" s="155" t="s">
        <v>475</v>
      </c>
      <c r="C342" s="177" t="s">
        <v>476</v>
      </c>
      <c r="D342" s="156" t="s">
        <v>128</v>
      </c>
      <c r="E342" s="159">
        <v>16.62</v>
      </c>
      <c r="F342" s="163"/>
      <c r="G342" s="163">
        <f t="shared" si="23"/>
        <v>0</v>
      </c>
      <c r="H342" s="163">
        <v>34.630000000000003</v>
      </c>
      <c r="I342" s="163">
        <f>ROUND(E342*H342,2)</f>
        <v>575.54999999999995</v>
      </c>
      <c r="J342" s="163">
        <v>117.87</v>
      </c>
      <c r="K342" s="163">
        <f>ROUND(E342*J342,2)</f>
        <v>1959</v>
      </c>
      <c r="L342" s="163">
        <v>21</v>
      </c>
      <c r="M342" s="163">
        <f>G342*(1+L342/100)</f>
        <v>0</v>
      </c>
      <c r="N342" s="163">
        <v>3.1E-4</v>
      </c>
      <c r="O342" s="163">
        <f>ROUND(E342*N342,2)</f>
        <v>0.01</v>
      </c>
      <c r="P342" s="163">
        <v>0</v>
      </c>
      <c r="Q342" s="163">
        <f>ROUND(E342*P342,2)</f>
        <v>0</v>
      </c>
      <c r="R342" s="163"/>
      <c r="S342" s="163"/>
      <c r="T342" s="164">
        <v>0.40300000000000002</v>
      </c>
      <c r="U342" s="163">
        <f>ROUND(E342*T342,2)</f>
        <v>6.7</v>
      </c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 t="s">
        <v>129</v>
      </c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x14ac:dyDescent="0.2">
      <c r="A343" s="192" t="s">
        <v>124</v>
      </c>
      <c r="B343" s="193" t="s">
        <v>89</v>
      </c>
      <c r="C343" s="194" t="s">
        <v>90</v>
      </c>
      <c r="D343" s="195"/>
      <c r="E343" s="196"/>
      <c r="F343" s="197"/>
      <c r="G343" s="197">
        <f>SUM(G344:G347)</f>
        <v>0</v>
      </c>
      <c r="H343" s="165"/>
      <c r="I343" s="165">
        <f>SUM(I344:I347)</f>
        <v>1560.61</v>
      </c>
      <c r="J343" s="165"/>
      <c r="K343" s="165">
        <f>SUM(K344:K347)</f>
        <v>18045.41</v>
      </c>
      <c r="L343" s="165"/>
      <c r="M343" s="165">
        <f>SUM(M344:M347)</f>
        <v>0</v>
      </c>
      <c r="N343" s="165"/>
      <c r="O343" s="165">
        <f>SUM(O344:O347)</f>
        <v>7.0000000000000007E-2</v>
      </c>
      <c r="P343" s="165"/>
      <c r="Q343" s="165">
        <f>SUM(Q344:Q347)</f>
        <v>0</v>
      </c>
      <c r="R343" s="165"/>
      <c r="S343" s="165"/>
      <c r="T343" s="166"/>
      <c r="U343" s="165">
        <f>SUM(U344:U347)</f>
        <v>59.51</v>
      </c>
      <c r="AE343" t="s">
        <v>125</v>
      </c>
    </row>
    <row r="344" spans="1:60" outlineLevel="1" x14ac:dyDescent="0.2">
      <c r="A344" s="151">
        <v>90</v>
      </c>
      <c r="B344" s="155" t="s">
        <v>477</v>
      </c>
      <c r="C344" s="177" t="s">
        <v>478</v>
      </c>
      <c r="D344" s="156" t="s">
        <v>128</v>
      </c>
      <c r="E344" s="159">
        <v>327.86</v>
      </c>
      <c r="F344" s="163"/>
      <c r="G344" s="163">
        <f t="shared" si="23"/>
        <v>0</v>
      </c>
      <c r="H344" s="163">
        <v>4.76</v>
      </c>
      <c r="I344" s="163">
        <f>ROUND(E344*H344,2)</f>
        <v>1560.61</v>
      </c>
      <c r="J344" s="163">
        <v>55.04</v>
      </c>
      <c r="K344" s="163">
        <f>ROUND(E344*J344,2)</f>
        <v>18045.41</v>
      </c>
      <c r="L344" s="163">
        <v>21</v>
      </c>
      <c r="M344" s="163">
        <f>G344*(1+L344/100)</f>
        <v>0</v>
      </c>
      <c r="N344" s="163">
        <v>2.0000000000000001E-4</v>
      </c>
      <c r="O344" s="163">
        <f>ROUND(E344*N344,2)</f>
        <v>7.0000000000000007E-2</v>
      </c>
      <c r="P344" s="163">
        <v>0</v>
      </c>
      <c r="Q344" s="163">
        <f>ROUND(E344*P344,2)</f>
        <v>0</v>
      </c>
      <c r="R344" s="163"/>
      <c r="S344" s="163"/>
      <c r="T344" s="164">
        <v>0.18151999999999999</v>
      </c>
      <c r="U344" s="163">
        <f>ROUND(E344*T344,2)</f>
        <v>59.51</v>
      </c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 t="s">
        <v>129</v>
      </c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1"/>
      <c r="B345" s="155"/>
      <c r="C345" s="178" t="s">
        <v>479</v>
      </c>
      <c r="D345" s="157"/>
      <c r="E345" s="160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4"/>
      <c r="U345" s="163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 t="s">
        <v>131</v>
      </c>
      <c r="AF345" s="150">
        <v>0</v>
      </c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22.5" outlineLevel="1" x14ac:dyDescent="0.2">
      <c r="A346" s="151"/>
      <c r="B346" s="155"/>
      <c r="C346" s="178" t="s">
        <v>480</v>
      </c>
      <c r="D346" s="157"/>
      <c r="E346" s="160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4"/>
      <c r="U346" s="163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 t="s">
        <v>131</v>
      </c>
      <c r="AF346" s="150">
        <v>0</v>
      </c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1"/>
      <c r="B347" s="155"/>
      <c r="C347" s="178" t="s">
        <v>481</v>
      </c>
      <c r="D347" s="157"/>
      <c r="E347" s="160">
        <v>327.86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4"/>
      <c r="U347" s="163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 t="s">
        <v>131</v>
      </c>
      <c r="AF347" s="150">
        <v>0</v>
      </c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x14ac:dyDescent="0.2">
      <c r="A348" s="192" t="s">
        <v>124</v>
      </c>
      <c r="B348" s="193" t="s">
        <v>91</v>
      </c>
      <c r="C348" s="194" t="s">
        <v>92</v>
      </c>
      <c r="D348" s="195"/>
      <c r="E348" s="196"/>
      <c r="F348" s="197"/>
      <c r="G348" s="197">
        <f>SUM(G349:G363)</f>
        <v>0</v>
      </c>
      <c r="H348" s="165"/>
      <c r="I348" s="165">
        <f>SUM(I349:I364)</f>
        <v>7829.0400000000009</v>
      </c>
      <c r="J348" s="165"/>
      <c r="K348" s="165">
        <f>SUM(K349:K364)</f>
        <v>52144.09</v>
      </c>
      <c r="L348" s="165"/>
      <c r="M348" s="165">
        <f>SUM(M349:M364)</f>
        <v>0</v>
      </c>
      <c r="N348" s="165"/>
      <c r="O348" s="165">
        <f>SUM(O349:O364)</f>
        <v>0.04</v>
      </c>
      <c r="P348" s="165"/>
      <c r="Q348" s="165">
        <f>SUM(Q349:Q364)</f>
        <v>0</v>
      </c>
      <c r="R348" s="165"/>
      <c r="S348" s="165"/>
      <c r="T348" s="166"/>
      <c r="U348" s="165">
        <f>SUM(U349:U364)</f>
        <v>14.84</v>
      </c>
      <c r="AE348" t="s">
        <v>125</v>
      </c>
    </row>
    <row r="349" spans="1:60" ht="22.5" outlineLevel="1" x14ac:dyDescent="0.2">
      <c r="A349" s="151">
        <v>91</v>
      </c>
      <c r="B349" s="155" t="s">
        <v>482</v>
      </c>
      <c r="C349" s="177" t="s">
        <v>483</v>
      </c>
      <c r="D349" s="156" t="s">
        <v>128</v>
      </c>
      <c r="E349" s="159">
        <v>80.42</v>
      </c>
      <c r="F349" s="163"/>
      <c r="G349" s="163">
        <f t="shared" ref="G349" si="24">E349*F349</f>
        <v>0</v>
      </c>
      <c r="H349" s="163">
        <v>50.37</v>
      </c>
      <c r="I349" s="163">
        <f>ROUND(E349*H349,2)</f>
        <v>4050.76</v>
      </c>
      <c r="J349" s="163">
        <v>449.63</v>
      </c>
      <c r="K349" s="163">
        <f>ROUND(E349*J349,2)</f>
        <v>36159.24</v>
      </c>
      <c r="L349" s="163">
        <v>21</v>
      </c>
      <c r="M349" s="163">
        <f>G349*(1+L349/100)</f>
        <v>0</v>
      </c>
      <c r="N349" s="163">
        <v>2.9999999999999997E-4</v>
      </c>
      <c r="O349" s="163">
        <f>ROUND(E349*N349,2)</f>
        <v>0.02</v>
      </c>
      <c r="P349" s="163">
        <v>0</v>
      </c>
      <c r="Q349" s="163">
        <f>ROUND(E349*P349,2)</f>
        <v>0</v>
      </c>
      <c r="R349" s="163"/>
      <c r="S349" s="163"/>
      <c r="T349" s="164">
        <v>9.0999999999999998E-2</v>
      </c>
      <c r="U349" s="163">
        <f>ROUND(E349*T349,2)</f>
        <v>7.32</v>
      </c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 t="s">
        <v>129</v>
      </c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1"/>
      <c r="B350" s="155"/>
      <c r="C350" s="178" t="s">
        <v>484</v>
      </c>
      <c r="D350" s="157"/>
      <c r="E350" s="160">
        <v>35.42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4"/>
      <c r="U350" s="163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 t="s">
        <v>131</v>
      </c>
      <c r="AF350" s="150">
        <v>0</v>
      </c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1"/>
      <c r="B351" s="155"/>
      <c r="C351" s="178" t="s">
        <v>485</v>
      </c>
      <c r="D351" s="157"/>
      <c r="E351" s="160">
        <v>42</v>
      </c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4"/>
      <c r="U351" s="163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 t="s">
        <v>131</v>
      </c>
      <c r="AF351" s="150">
        <v>0</v>
      </c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1"/>
      <c r="B352" s="155"/>
      <c r="C352" s="178" t="s">
        <v>486</v>
      </c>
      <c r="D352" s="157"/>
      <c r="E352" s="160">
        <v>3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4"/>
      <c r="U352" s="163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 t="s">
        <v>131</v>
      </c>
      <c r="AF352" s="150">
        <v>0</v>
      </c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51">
        <v>92</v>
      </c>
      <c r="B353" s="155" t="s">
        <v>487</v>
      </c>
      <c r="C353" s="177" t="s">
        <v>488</v>
      </c>
      <c r="D353" s="156" t="s">
        <v>128</v>
      </c>
      <c r="E353" s="159">
        <v>11.18</v>
      </c>
      <c r="F353" s="163"/>
      <c r="G353" s="163">
        <f t="shared" ref="G353" si="25">E353*F353</f>
        <v>0</v>
      </c>
      <c r="H353" s="163">
        <v>337.95</v>
      </c>
      <c r="I353" s="163">
        <f>ROUND(E353*H353,2)</f>
        <v>3778.28</v>
      </c>
      <c r="J353" s="163">
        <v>162.05000000000001</v>
      </c>
      <c r="K353" s="163">
        <f>ROUND(E353*J353,2)</f>
        <v>1811.72</v>
      </c>
      <c r="L353" s="163">
        <v>21</v>
      </c>
      <c r="M353" s="163">
        <f>G353*(1+L353/100)</f>
        <v>0</v>
      </c>
      <c r="N353" s="163">
        <v>2.0600000000000002E-3</v>
      </c>
      <c r="O353" s="163">
        <f>ROUND(E353*N353,2)</f>
        <v>0.02</v>
      </c>
      <c r="P353" s="163">
        <v>0</v>
      </c>
      <c r="Q353" s="163">
        <f>ROUND(E353*P353,2)</f>
        <v>0</v>
      </c>
      <c r="R353" s="163"/>
      <c r="S353" s="163"/>
      <c r="T353" s="164">
        <v>0.67300000000000004</v>
      </c>
      <c r="U353" s="163">
        <f>ROUND(E353*T353,2)</f>
        <v>7.52</v>
      </c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 t="s">
        <v>129</v>
      </c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1"/>
      <c r="B354" s="155"/>
      <c r="C354" s="178" t="s">
        <v>489</v>
      </c>
      <c r="D354" s="157"/>
      <c r="E354" s="160">
        <v>1.82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4"/>
      <c r="U354" s="163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 t="s">
        <v>131</v>
      </c>
      <c r="AF354" s="150">
        <v>0</v>
      </c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1"/>
      <c r="B355" s="155"/>
      <c r="C355" s="178" t="s">
        <v>490</v>
      </c>
      <c r="D355" s="157"/>
      <c r="E355" s="160">
        <v>9.36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4"/>
      <c r="U355" s="163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 t="s">
        <v>131</v>
      </c>
      <c r="AF355" s="150">
        <v>0</v>
      </c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ht="22.5" outlineLevel="1" x14ac:dyDescent="0.2">
      <c r="A356" s="151">
        <v>93</v>
      </c>
      <c r="B356" s="155" t="s">
        <v>491</v>
      </c>
      <c r="C356" s="177" t="s">
        <v>492</v>
      </c>
      <c r="D356" s="156" t="s">
        <v>128</v>
      </c>
      <c r="E356" s="159">
        <v>56.692500000000003</v>
      </c>
      <c r="F356" s="163"/>
      <c r="G356" s="163">
        <f t="shared" ref="G356" si="26">E356*F356</f>
        <v>0</v>
      </c>
      <c r="H356" s="163">
        <v>0</v>
      </c>
      <c r="I356" s="163">
        <f>ROUND(E356*H356,2)</f>
        <v>0</v>
      </c>
      <c r="J356" s="163">
        <v>250</v>
      </c>
      <c r="K356" s="163">
        <f>ROUND(E356*J356,2)</f>
        <v>14173.13</v>
      </c>
      <c r="L356" s="163">
        <v>21</v>
      </c>
      <c r="M356" s="163">
        <f>G356*(1+L356/100)</f>
        <v>0</v>
      </c>
      <c r="N356" s="163">
        <v>0</v>
      </c>
      <c r="O356" s="163">
        <f>ROUND(E356*N356,2)</f>
        <v>0</v>
      </c>
      <c r="P356" s="163">
        <v>0</v>
      </c>
      <c r="Q356" s="163">
        <f>ROUND(E356*P356,2)</f>
        <v>0</v>
      </c>
      <c r="R356" s="163"/>
      <c r="S356" s="163"/>
      <c r="T356" s="164">
        <v>0</v>
      </c>
      <c r="U356" s="163">
        <f>ROUND(E356*T356,2)</f>
        <v>0</v>
      </c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 t="s">
        <v>129</v>
      </c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1"/>
      <c r="B357" s="155"/>
      <c r="C357" s="178" t="s">
        <v>493</v>
      </c>
      <c r="D357" s="157"/>
      <c r="E357" s="160">
        <v>16.2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4"/>
      <c r="U357" s="163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 t="s">
        <v>131</v>
      </c>
      <c r="AF357" s="150">
        <v>0</v>
      </c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1"/>
      <c r="B358" s="155"/>
      <c r="C358" s="178" t="s">
        <v>494</v>
      </c>
      <c r="D358" s="157"/>
      <c r="E358" s="160">
        <v>3.6</v>
      </c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4"/>
      <c r="U358" s="163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 t="s">
        <v>131</v>
      </c>
      <c r="AF358" s="150">
        <v>0</v>
      </c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1"/>
      <c r="B359" s="155"/>
      <c r="C359" s="178" t="s">
        <v>495</v>
      </c>
      <c r="D359" s="157"/>
      <c r="E359" s="160">
        <v>17.0625</v>
      </c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4"/>
      <c r="U359" s="163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 t="s">
        <v>131</v>
      </c>
      <c r="AF359" s="150">
        <v>0</v>
      </c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1"/>
      <c r="B360" s="155"/>
      <c r="C360" s="178" t="s">
        <v>496</v>
      </c>
      <c r="D360" s="157"/>
      <c r="E360" s="160">
        <v>2.4375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4"/>
      <c r="U360" s="163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 t="s">
        <v>131</v>
      </c>
      <c r="AF360" s="150">
        <v>0</v>
      </c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1"/>
      <c r="B361" s="155"/>
      <c r="C361" s="178" t="s">
        <v>497</v>
      </c>
      <c r="D361" s="157"/>
      <c r="E361" s="160">
        <v>2.4375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4"/>
      <c r="U361" s="163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 t="s">
        <v>131</v>
      </c>
      <c r="AF361" s="150">
        <v>0</v>
      </c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1"/>
      <c r="B362" s="155"/>
      <c r="C362" s="178" t="s">
        <v>498</v>
      </c>
      <c r="D362" s="157"/>
      <c r="E362" s="160">
        <v>4.875</v>
      </c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4"/>
      <c r="U362" s="163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 t="s">
        <v>131</v>
      </c>
      <c r="AF362" s="150">
        <v>0</v>
      </c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1"/>
      <c r="B363" s="155"/>
      <c r="C363" s="178" t="s">
        <v>499</v>
      </c>
      <c r="D363" s="157"/>
      <c r="E363" s="160">
        <v>1.62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4"/>
      <c r="U363" s="163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 t="s">
        <v>131</v>
      </c>
      <c r="AF363" s="150">
        <v>0</v>
      </c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1"/>
      <c r="B364" s="155"/>
      <c r="C364" s="178" t="s">
        <v>500</v>
      </c>
      <c r="D364" s="157"/>
      <c r="E364" s="160">
        <v>8.4600000000000009</v>
      </c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4"/>
      <c r="U364" s="163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 t="s">
        <v>131</v>
      </c>
      <c r="AF364" s="150">
        <v>0</v>
      </c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x14ac:dyDescent="0.2">
      <c r="A365" s="192" t="s">
        <v>124</v>
      </c>
      <c r="B365" s="193" t="s">
        <v>93</v>
      </c>
      <c r="C365" s="194" t="s">
        <v>94</v>
      </c>
      <c r="D365" s="195"/>
      <c r="E365" s="196"/>
      <c r="F365" s="197"/>
      <c r="G365" s="197">
        <f>SUM(G366)</f>
        <v>0</v>
      </c>
      <c r="H365" s="165"/>
      <c r="I365" s="165">
        <f>SUM(I366:I366)</f>
        <v>0</v>
      </c>
      <c r="J365" s="165"/>
      <c r="K365" s="165">
        <f>SUM(K366:K366)</f>
        <v>3000</v>
      </c>
      <c r="L365" s="165"/>
      <c r="M365" s="165">
        <f>SUM(M366:M366)</f>
        <v>0</v>
      </c>
      <c r="N365" s="165"/>
      <c r="O365" s="165">
        <f>SUM(O366:O366)</f>
        <v>0</v>
      </c>
      <c r="P365" s="165"/>
      <c r="Q365" s="165">
        <f>SUM(Q366:Q366)</f>
        <v>0</v>
      </c>
      <c r="R365" s="165"/>
      <c r="S365" s="165"/>
      <c r="T365" s="166"/>
      <c r="U365" s="165">
        <f>SUM(U366:U366)</f>
        <v>0.33</v>
      </c>
      <c r="AE365" t="s">
        <v>125</v>
      </c>
    </row>
    <row r="366" spans="1:60" outlineLevel="1" x14ac:dyDescent="0.2">
      <c r="A366" s="151">
        <v>94</v>
      </c>
      <c r="B366" s="155" t="s">
        <v>501</v>
      </c>
      <c r="C366" s="177" t="s">
        <v>502</v>
      </c>
      <c r="D366" s="156" t="s">
        <v>320</v>
      </c>
      <c r="E366" s="159">
        <v>1</v>
      </c>
      <c r="F366" s="163"/>
      <c r="G366" s="163">
        <f t="shared" ref="G366" si="27">E366*F366</f>
        <v>0</v>
      </c>
      <c r="H366" s="163">
        <v>0</v>
      </c>
      <c r="I366" s="163">
        <f>ROUND(E366*H366,2)</f>
        <v>0</v>
      </c>
      <c r="J366" s="163">
        <v>3000</v>
      </c>
      <c r="K366" s="163">
        <f>ROUND(E366*J366,2)</f>
        <v>3000</v>
      </c>
      <c r="L366" s="163">
        <v>21</v>
      </c>
      <c r="M366" s="163">
        <f>G366*(1+L366/100)</f>
        <v>0</v>
      </c>
      <c r="N366" s="163">
        <v>0</v>
      </c>
      <c r="O366" s="163">
        <f>ROUND(E366*N366,2)</f>
        <v>0</v>
      </c>
      <c r="P366" s="163">
        <v>0</v>
      </c>
      <c r="Q366" s="163">
        <f>ROUND(E366*P366,2)</f>
        <v>0</v>
      </c>
      <c r="R366" s="163"/>
      <c r="S366" s="163"/>
      <c r="T366" s="164">
        <v>0.32979999999999998</v>
      </c>
      <c r="U366" s="163">
        <f>ROUND(E366*T366,2)</f>
        <v>0.33</v>
      </c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 t="s">
        <v>129</v>
      </c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x14ac:dyDescent="0.2">
      <c r="A367" s="192" t="s">
        <v>124</v>
      </c>
      <c r="B367" s="193" t="s">
        <v>95</v>
      </c>
      <c r="C367" s="194" t="s">
        <v>96</v>
      </c>
      <c r="D367" s="195"/>
      <c r="E367" s="196"/>
      <c r="F367" s="197"/>
      <c r="G367" s="197">
        <f>SUM(G368)</f>
        <v>0</v>
      </c>
      <c r="H367" s="165"/>
      <c r="I367" s="165">
        <f>SUM(I368:I369)</f>
        <v>0</v>
      </c>
      <c r="J367" s="165"/>
      <c r="K367" s="165">
        <f>SUM(K368:K369)</f>
        <v>5000</v>
      </c>
      <c r="L367" s="165"/>
      <c r="M367" s="165">
        <f>SUM(M368:M369)</f>
        <v>0</v>
      </c>
      <c r="N367" s="165"/>
      <c r="O367" s="165">
        <f>SUM(O368:O369)</f>
        <v>0</v>
      </c>
      <c r="P367" s="165"/>
      <c r="Q367" s="165">
        <f>SUM(Q368:Q369)</f>
        <v>0</v>
      </c>
      <c r="R367" s="165"/>
      <c r="S367" s="165"/>
      <c r="T367" s="166"/>
      <c r="U367" s="165">
        <f>SUM(U368:U369)</f>
        <v>0.67</v>
      </c>
      <c r="AE367" t="s">
        <v>125</v>
      </c>
    </row>
    <row r="368" spans="1:60" outlineLevel="1" x14ac:dyDescent="0.2">
      <c r="A368" s="151">
        <v>95</v>
      </c>
      <c r="B368" s="155" t="s">
        <v>503</v>
      </c>
      <c r="C368" s="177" t="s">
        <v>504</v>
      </c>
      <c r="D368" s="156" t="s">
        <v>320</v>
      </c>
      <c r="E368" s="159">
        <v>1</v>
      </c>
      <c r="F368" s="163"/>
      <c r="G368" s="163">
        <f t="shared" ref="G368" si="28">E368*F368</f>
        <v>0</v>
      </c>
      <c r="H368" s="163">
        <v>0</v>
      </c>
      <c r="I368" s="163">
        <f>ROUND(E368*H368,2)</f>
        <v>0</v>
      </c>
      <c r="J368" s="163">
        <v>5000</v>
      </c>
      <c r="K368" s="163">
        <f>ROUND(E368*J368,2)</f>
        <v>5000</v>
      </c>
      <c r="L368" s="163">
        <v>21</v>
      </c>
      <c r="M368" s="163">
        <f>G368*(1+L368/100)</f>
        <v>0</v>
      </c>
      <c r="N368" s="163">
        <v>0</v>
      </c>
      <c r="O368" s="163">
        <f>ROUND(E368*N368,2)</f>
        <v>0</v>
      </c>
      <c r="P368" s="163">
        <v>0</v>
      </c>
      <c r="Q368" s="163">
        <f>ROUND(E368*P368,2)</f>
        <v>0</v>
      </c>
      <c r="R368" s="163"/>
      <c r="S368" s="163"/>
      <c r="T368" s="164">
        <v>0.67</v>
      </c>
      <c r="U368" s="163">
        <f>ROUND(E368*T368,2)</f>
        <v>0.67</v>
      </c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 t="s">
        <v>129</v>
      </c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1"/>
      <c r="B369" s="155"/>
      <c r="C369" s="178" t="s">
        <v>505</v>
      </c>
      <c r="D369" s="157"/>
      <c r="E369" s="160">
        <v>1</v>
      </c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4"/>
      <c r="U369" s="163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 t="s">
        <v>131</v>
      </c>
      <c r="AF369" s="150">
        <v>0</v>
      </c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x14ac:dyDescent="0.2">
      <c r="A370" s="192" t="s">
        <v>124</v>
      </c>
      <c r="B370" s="193" t="s">
        <v>97</v>
      </c>
      <c r="C370" s="194" t="s">
        <v>24</v>
      </c>
      <c r="D370" s="195"/>
      <c r="E370" s="196"/>
      <c r="F370" s="197"/>
      <c r="G370" s="197">
        <f>SUM(G371)</f>
        <v>0</v>
      </c>
      <c r="H370" s="165"/>
      <c r="I370" s="165">
        <f>SUM(I371:I371)</f>
        <v>0</v>
      </c>
      <c r="J370" s="165"/>
      <c r="K370" s="165">
        <f>SUM(K371:K371)</f>
        <v>0</v>
      </c>
      <c r="L370" s="165"/>
      <c r="M370" s="165">
        <f>SUM(M371:M371)</f>
        <v>0</v>
      </c>
      <c r="N370" s="165"/>
      <c r="O370" s="165">
        <f>SUM(O371:O371)</f>
        <v>0</v>
      </c>
      <c r="P370" s="165"/>
      <c r="Q370" s="165">
        <f>SUM(Q371:Q371)</f>
        <v>0</v>
      </c>
      <c r="R370" s="165"/>
      <c r="S370" s="165"/>
      <c r="T370" s="166"/>
      <c r="U370" s="165">
        <f>SUM(U371:U371)</f>
        <v>0</v>
      </c>
      <c r="AE370" t="s">
        <v>125</v>
      </c>
    </row>
    <row r="371" spans="1:60" outlineLevel="1" x14ac:dyDescent="0.2">
      <c r="A371" s="171">
        <v>96</v>
      </c>
      <c r="B371" s="172" t="s">
        <v>506</v>
      </c>
      <c r="C371" s="181" t="s">
        <v>507</v>
      </c>
      <c r="D371" s="173" t="s">
        <v>0</v>
      </c>
      <c r="E371" s="174"/>
      <c r="F371" s="175">
        <f>(G8+G101+G107+G126+G128+G131+G199+G207+G209+G220+G236+G250+G294+G300+G336+G343+G348+G365+G367)/100</f>
        <v>0</v>
      </c>
      <c r="G371" s="198">
        <f t="shared" ref="G371" si="29">E371*F371</f>
        <v>0</v>
      </c>
      <c r="H371" s="175">
        <v>0</v>
      </c>
      <c r="I371" s="175">
        <f>ROUND(E371*H371,2)</f>
        <v>0</v>
      </c>
      <c r="J371" s="175">
        <v>0</v>
      </c>
      <c r="K371" s="175">
        <f>ROUND(E371*J371,2)</f>
        <v>0</v>
      </c>
      <c r="L371" s="175">
        <v>21</v>
      </c>
      <c r="M371" s="175">
        <f>G371*(1+L371/100)</f>
        <v>0</v>
      </c>
      <c r="N371" s="175">
        <v>0</v>
      </c>
      <c r="O371" s="175">
        <f>ROUND(E371*N371,2)</f>
        <v>0</v>
      </c>
      <c r="P371" s="175">
        <v>0</v>
      </c>
      <c r="Q371" s="175">
        <f>ROUND(E371*P371,2)</f>
        <v>0</v>
      </c>
      <c r="R371" s="175"/>
      <c r="S371" s="175"/>
      <c r="T371" s="176">
        <v>0</v>
      </c>
      <c r="U371" s="175">
        <f>ROUND(E371*T371,2)</f>
        <v>0</v>
      </c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 t="s">
        <v>508</v>
      </c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x14ac:dyDescent="0.2">
      <c r="A372" s="6"/>
      <c r="B372" s="7" t="s">
        <v>150</v>
      </c>
      <c r="C372" s="182" t="s">
        <v>150</v>
      </c>
      <c r="D372" s="9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AC372">
        <v>15</v>
      </c>
      <c r="AD372">
        <v>21</v>
      </c>
    </row>
    <row r="373" spans="1:60" x14ac:dyDescent="0.2">
      <c r="C373" s="183"/>
      <c r="D373" s="138"/>
      <c r="AE373" t="s">
        <v>509</v>
      </c>
    </row>
    <row r="374" spans="1:60" x14ac:dyDescent="0.2">
      <c r="D374" s="138"/>
    </row>
    <row r="375" spans="1:60" x14ac:dyDescent="0.2">
      <c r="D375" s="138"/>
    </row>
    <row r="376" spans="1:60" x14ac:dyDescent="0.2">
      <c r="D376" s="138"/>
    </row>
    <row r="377" spans="1:60" x14ac:dyDescent="0.2">
      <c r="D377" s="138"/>
    </row>
    <row r="378" spans="1:60" x14ac:dyDescent="0.2">
      <c r="D378" s="138"/>
    </row>
    <row r="379" spans="1:60" x14ac:dyDescent="0.2">
      <c r="D379" s="138"/>
    </row>
    <row r="380" spans="1:60" x14ac:dyDescent="0.2">
      <c r="D380" s="138"/>
    </row>
    <row r="381" spans="1:60" x14ac:dyDescent="0.2">
      <c r="D381" s="138"/>
    </row>
    <row r="382" spans="1:60" x14ac:dyDescent="0.2">
      <c r="D382" s="138"/>
    </row>
    <row r="383" spans="1:60" x14ac:dyDescent="0.2">
      <c r="D383" s="138"/>
    </row>
    <row r="384" spans="1:60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&amp;L&amp;"Arial CE,Kurzíva"&amp;8Výměna oken ve školní jídelně Krnov, Albrechtická 2&amp;R&amp;P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43</vt:i4>
      </vt:variant>
    </vt:vector>
  </HeadingPairs>
  <TitlesOfParts>
    <vt:vector size="47" baseType="lpstr">
      <vt:lpstr>Pokyny pro vyplnění</vt:lpstr>
      <vt:lpstr>Stavba</vt:lpstr>
      <vt:lpstr>VzorPolozky</vt:lpstr>
      <vt:lpstr> Pol</vt:lpstr>
      <vt:lpstr>Stavba!CelkemDPHVypocet</vt:lpstr>
      <vt:lpstr>CenaCelkem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Heiserová</dc:creator>
  <cp:lastModifiedBy>David Švacha</cp:lastModifiedBy>
  <cp:lastPrinted>2015-10-29T14:45:37Z</cp:lastPrinted>
  <dcterms:created xsi:type="dcterms:W3CDTF">2009-04-08T07:15:50Z</dcterms:created>
  <dcterms:modified xsi:type="dcterms:W3CDTF">2015-10-30T13:29:41Z</dcterms:modified>
</cp:coreProperties>
</file>