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'Rozpočet'!$A$2:$AC$403</definedName>
    <definedName name="__MAIN__Rek">'Rekap'!$B$1:$IH$48</definedName>
    <definedName name="__MAIN1__">'KrycíList'!$A$1:$L$52</definedName>
    <definedName name="__MvymF__">'Rozpočet'!$A$13:$AC$13</definedName>
    <definedName name="__OobjF__">'Rozpočet'!$A$8:$AC$403</definedName>
    <definedName name="__OobjF__Rek">'Rekap'!$A$8:$IK$9</definedName>
    <definedName name="__OoddF__">'Rozpočet'!$A$10:$AC$14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<sst xmlns="http://schemas.openxmlformats.org/spreadsheetml/2006/main" count="1342" uniqueCount="667">
  <si>
    <t>%</t>
  </si>
  <si>
    <t>.</t>
  </si>
  <si>
    <t>2</t>
  </si>
  <si>
    <t>4</t>
  </si>
  <si>
    <t>5</t>
  </si>
  <si>
    <t>6</t>
  </si>
  <si>
    <t>8</t>
  </si>
  <si>
    <t>B</t>
  </si>
  <si>
    <t>O</t>
  </si>
  <si>
    <t>P</t>
  </si>
  <si>
    <t>S</t>
  </si>
  <si>
    <t>U</t>
  </si>
  <si>
    <t>h</t>
  </si>
  <si>
    <t>m</t>
  </si>
  <si>
    <t>t</t>
  </si>
  <si>
    <t>Ř</t>
  </si>
  <si>
    <t>12</t>
  </si>
  <si>
    <t>34</t>
  </si>
  <si>
    <t>Mj</t>
  </si>
  <si>
    <t>kg</t>
  </si>
  <si>
    <t>m2</t>
  </si>
  <si>
    <t>m3</t>
  </si>
  <si>
    <t>0,9</t>
  </si>
  <si>
    <t>001</t>
  </si>
  <si>
    <t>012</t>
  </si>
  <si>
    <t>013</t>
  </si>
  <si>
    <t>016</t>
  </si>
  <si>
    <t>017</t>
  </si>
  <si>
    <t>031</t>
  </si>
  <si>
    <t>034</t>
  </si>
  <si>
    <t>045</t>
  </si>
  <si>
    <t>056</t>
  </si>
  <si>
    <t>061</t>
  </si>
  <si>
    <t>063</t>
  </si>
  <si>
    <t>087</t>
  </si>
  <si>
    <t>094</t>
  </si>
  <si>
    <t>095</t>
  </si>
  <si>
    <t>096</t>
  </si>
  <si>
    <t>099</t>
  </si>
  <si>
    <t>1*2</t>
  </si>
  <si>
    <t>100</t>
  </si>
  <si>
    <t>196</t>
  </si>
  <si>
    <t>4,5</t>
  </si>
  <si>
    <t>710</t>
  </si>
  <si>
    <t>711</t>
  </si>
  <si>
    <t>713</t>
  </si>
  <si>
    <t>721</t>
  </si>
  <si>
    <t>722</t>
  </si>
  <si>
    <t>725</t>
  </si>
  <si>
    <t>731</t>
  </si>
  <si>
    <t>734</t>
  </si>
  <si>
    <t>735</t>
  </si>
  <si>
    <t>763</t>
  </si>
  <si>
    <t>766</t>
  </si>
  <si>
    <t>771</t>
  </si>
  <si>
    <t>781</t>
  </si>
  <si>
    <t>783</t>
  </si>
  <si>
    <t>784</t>
  </si>
  <si>
    <t>8+6</t>
  </si>
  <si>
    <t>921</t>
  </si>
  <si>
    <t>HSV</t>
  </si>
  <si>
    <t>HZS</t>
  </si>
  <si>
    <t>KUS</t>
  </si>
  <si>
    <t>MON</t>
  </si>
  <si>
    <t>OST</t>
  </si>
  <si>
    <t>PSV</t>
  </si>
  <si>
    <t>VRN</t>
  </si>
  <si>
    <t>kus</t>
  </si>
  <si>
    <t>.Hdr</t>
  </si>
  <si>
    <t>1,52</t>
  </si>
  <si>
    <t>7,67</t>
  </si>
  <si>
    <t>Druh</t>
  </si>
  <si>
    <t>Mzdy</t>
  </si>
  <si>
    <t>% Dph</t>
  </si>
  <si>
    <t>0,8*2</t>
  </si>
  <si>
    <t>2*1,5</t>
  </si>
  <si>
    <t>2*2*2</t>
  </si>
  <si>
    <t>3,4*2</t>
  </si>
  <si>
    <t>3,6*5</t>
  </si>
  <si>
    <t>64,35</t>
  </si>
  <si>
    <t>FILTR</t>
  </si>
  <si>
    <t>Název</t>
  </si>
  <si>
    <t>Oddíl</t>
  </si>
  <si>
    <t>Sazba</t>
  </si>
  <si>
    <t>malby</t>
  </si>
  <si>
    <t>Daň</t>
  </si>
  <si>
    <t>-0,8*2</t>
  </si>
  <si>
    <t>-0,9*2</t>
  </si>
  <si>
    <t>191,68</t>
  </si>
  <si>
    <t>30,669</t>
  </si>
  <si>
    <t>86,6*2</t>
  </si>
  <si>
    <t>Celkem</t>
  </si>
  <si>
    <t>Hm1[t]</t>
  </si>
  <si>
    <t>Hm2[t]</t>
  </si>
  <si>
    <t>Objekt</t>
  </si>
  <si>
    <t>Oddíly</t>
  </si>
  <si>
    <t>Základ</t>
  </si>
  <si>
    <t>klenby</t>
  </si>
  <si>
    <t>sklady</t>
  </si>
  <si>
    <t>soubor</t>
  </si>
  <si>
    <t>0,6*3,6</t>
  </si>
  <si>
    <t>0,9*2*3</t>
  </si>
  <si>
    <t>1,1*2*2</t>
  </si>
  <si>
    <t>2*3,3*2</t>
  </si>
  <si>
    <t>3,6*2,8</t>
  </si>
  <si>
    <t>3,6*3,2</t>
  </si>
  <si>
    <t>3,6*5,2</t>
  </si>
  <si>
    <t>5,2*3,4</t>
  </si>
  <si>
    <t>50,18*2</t>
  </si>
  <si>
    <t>6,7+3,3</t>
  </si>
  <si>
    <t>7*3,4*2</t>
  </si>
  <si>
    <t>7*3,4*4</t>
  </si>
  <si>
    <t>8*3,4*2</t>
  </si>
  <si>
    <t>Datum :</t>
  </si>
  <si>
    <t>Dodávka</t>
  </si>
  <si>
    <t>Mzdy/Mj</t>
  </si>
  <si>
    <t>Nhod/Mj</t>
  </si>
  <si>
    <t xml:space="preserve">klenby </t>
  </si>
  <si>
    <t>kotelny</t>
  </si>
  <si>
    <t>vylevky</t>
  </si>
  <si>
    <t>zarubne</t>
  </si>
  <si>
    <t>-0,6*2*2</t>
  </si>
  <si>
    <t>-0,6*2*3</t>
  </si>
  <si>
    <t>-0,7*2*2</t>
  </si>
  <si>
    <t>-0,8*2*2</t>
  </si>
  <si>
    <t>-0,9*2*2</t>
  </si>
  <si>
    <t>19*3,4*4</t>
  </si>
  <si>
    <t>2*1,55*6</t>
  </si>
  <si>
    <t>2*1,75*4</t>
  </si>
  <si>
    <t>28375912</t>
  </si>
  <si>
    <t>3,4*3,22</t>
  </si>
  <si>
    <t>45611104</t>
  </si>
  <si>
    <t>46941110</t>
  </si>
  <si>
    <t>47986400</t>
  </si>
  <si>
    <t>47987456</t>
  </si>
  <si>
    <t>47987458</t>
  </si>
  <si>
    <t>48+86+64</t>
  </si>
  <si>
    <t>55111855</t>
  </si>
  <si>
    <t>55141000</t>
  </si>
  <si>
    <t>55141040</t>
  </si>
  <si>
    <t>55167399</t>
  </si>
  <si>
    <t>55331152</t>
  </si>
  <si>
    <t>55331154</t>
  </si>
  <si>
    <t>55331156</t>
  </si>
  <si>
    <t>55331158</t>
  </si>
  <si>
    <t>59030585</t>
  </si>
  <si>
    <t>59761057</t>
  </si>
  <si>
    <t>59761138</t>
  </si>
  <si>
    <t>59761410</t>
  </si>
  <si>
    <t>59761416</t>
  </si>
  <si>
    <t>60794109</t>
  </si>
  <si>
    <t>61161713</t>
  </si>
  <si>
    <t>61161717</t>
  </si>
  <si>
    <t>61161721</t>
  </si>
  <si>
    <t>61161725</t>
  </si>
  <si>
    <t>61187181</t>
  </si>
  <si>
    <t>62832132</t>
  </si>
  <si>
    <t>76741645</t>
  </si>
  <si>
    <t>78947567</t>
  </si>
  <si>
    <t>92145645</t>
  </si>
  <si>
    <t>Název MJ</t>
  </si>
  <si>
    <t>Razítko:</t>
  </si>
  <si>
    <t>Sazba[%]</t>
  </si>
  <si>
    <t>Soubor :</t>
  </si>
  <si>
    <t>Základna</t>
  </si>
  <si>
    <t>sociálky</t>
  </si>
  <si>
    <t>1,3*0,8*2</t>
  </si>
  <si>
    <t>1,3*0,9*2</t>
  </si>
  <si>
    <t>1,3*1,6*2</t>
  </si>
  <si>
    <t>1,3*1,9*2</t>
  </si>
  <si>
    <t>1,4*0,3*2</t>
  </si>
  <si>
    <t>1,4*2*0,3</t>
  </si>
  <si>
    <t>121+36+28</t>
  </si>
  <si>
    <t>122112501</t>
  </si>
  <si>
    <t>132202101</t>
  </si>
  <si>
    <t>162201201</t>
  </si>
  <si>
    <t>162701105</t>
  </si>
  <si>
    <t>171201201</t>
  </si>
  <si>
    <t>171201211</t>
  </si>
  <si>
    <t>191,68000</t>
  </si>
  <si>
    <t>3,3*3,4*2</t>
  </si>
  <si>
    <t>310236251</t>
  </si>
  <si>
    <t>310238211</t>
  </si>
  <si>
    <t>310239211</t>
  </si>
  <si>
    <t>319201311</t>
  </si>
  <si>
    <t>319202113</t>
  </si>
  <si>
    <t>319202114</t>
  </si>
  <si>
    <t>319202115</t>
  </si>
  <si>
    <t>319202116</t>
  </si>
  <si>
    <t>340239212</t>
  </si>
  <si>
    <t>360410032</t>
  </si>
  <si>
    <t>451573111</t>
  </si>
  <si>
    <t>564801111</t>
  </si>
  <si>
    <t>6,42*1,25</t>
  </si>
  <si>
    <t>6,5*3,4*2</t>
  </si>
  <si>
    <t>611325411</t>
  </si>
  <si>
    <t>611471413</t>
  </si>
  <si>
    <t>612403399</t>
  </si>
  <si>
    <t>612421626</t>
  </si>
  <si>
    <t>612421637</t>
  </si>
  <si>
    <t>612476111</t>
  </si>
  <si>
    <t>612476417</t>
  </si>
  <si>
    <t>612821041</t>
  </si>
  <si>
    <t>620471871</t>
  </si>
  <si>
    <t>631311112</t>
  </si>
  <si>
    <t>631311117</t>
  </si>
  <si>
    <t>631362021</t>
  </si>
  <si>
    <t>634111113</t>
  </si>
  <si>
    <t>642944121</t>
  </si>
  <si>
    <t>711141559</t>
  </si>
  <si>
    <t>713121111</t>
  </si>
  <si>
    <t>713191132</t>
  </si>
  <si>
    <t>721174042</t>
  </si>
  <si>
    <t>721174043</t>
  </si>
  <si>
    <t>721174044</t>
  </si>
  <si>
    <t>721174045</t>
  </si>
  <si>
    <t>721194104</t>
  </si>
  <si>
    <t>721194105</t>
  </si>
  <si>
    <t>721194109</t>
  </si>
  <si>
    <t>722130801</t>
  </si>
  <si>
    <t>722160222</t>
  </si>
  <si>
    <t>722160223</t>
  </si>
  <si>
    <t>722160224</t>
  </si>
  <si>
    <t>722174022</t>
  </si>
  <si>
    <t>722174023</t>
  </si>
  <si>
    <t>722174024</t>
  </si>
  <si>
    <t>722181212</t>
  </si>
  <si>
    <t>722181251</t>
  </si>
  <si>
    <t>722220111</t>
  </si>
  <si>
    <t>722240123</t>
  </si>
  <si>
    <t>722240124</t>
  </si>
  <si>
    <t>722260000</t>
  </si>
  <si>
    <t>722260803</t>
  </si>
  <si>
    <t>722260905</t>
  </si>
  <si>
    <t>722290226</t>
  </si>
  <si>
    <t>722290234</t>
  </si>
  <si>
    <t>725112182</t>
  </si>
  <si>
    <t>725121527</t>
  </si>
  <si>
    <t>725211624</t>
  </si>
  <si>
    <t>725211642</t>
  </si>
  <si>
    <t>725291711</t>
  </si>
  <si>
    <t>725291722</t>
  </si>
  <si>
    <t>725331111</t>
  </si>
  <si>
    <t>725759702</t>
  </si>
  <si>
    <t>725810811</t>
  </si>
  <si>
    <t>725813112</t>
  </si>
  <si>
    <t>725819401</t>
  </si>
  <si>
    <t>725821311</t>
  </si>
  <si>
    <t>725821321</t>
  </si>
  <si>
    <t>725822611</t>
  </si>
  <si>
    <t>733190107</t>
  </si>
  <si>
    <t>733390104</t>
  </si>
  <si>
    <t>734200811</t>
  </si>
  <si>
    <t>734209103</t>
  </si>
  <si>
    <t>734209104</t>
  </si>
  <si>
    <t>734221686</t>
  </si>
  <si>
    <t>734222802</t>
  </si>
  <si>
    <t>735000912</t>
  </si>
  <si>
    <t>735121810</t>
  </si>
  <si>
    <t>735152172</t>
  </si>
  <si>
    <t>735152481</t>
  </si>
  <si>
    <t>735152525</t>
  </si>
  <si>
    <t>735152575</t>
  </si>
  <si>
    <t>735158220</t>
  </si>
  <si>
    <t>762526811</t>
  </si>
  <si>
    <t>763111313</t>
  </si>
  <si>
    <t>763111333</t>
  </si>
  <si>
    <t>763111717</t>
  </si>
  <si>
    <t>763181311</t>
  </si>
  <si>
    <t>763431001</t>
  </si>
  <si>
    <t>766660001</t>
  </si>
  <si>
    <t>766660171</t>
  </si>
  <si>
    <t>766660722</t>
  </si>
  <si>
    <t>766682111</t>
  </si>
  <si>
    <t>766694111</t>
  </si>
  <si>
    <t>766695213</t>
  </si>
  <si>
    <t>771421810</t>
  </si>
  <si>
    <t>771473112</t>
  </si>
  <si>
    <t>771574113</t>
  </si>
  <si>
    <t>771579191</t>
  </si>
  <si>
    <t>771579192</t>
  </si>
  <si>
    <t>771591111</t>
  </si>
  <si>
    <t>771591115</t>
  </si>
  <si>
    <t>776401800</t>
  </si>
  <si>
    <t>776511820</t>
  </si>
  <si>
    <t>781474112</t>
  </si>
  <si>
    <t>781479191</t>
  </si>
  <si>
    <t>781495111</t>
  </si>
  <si>
    <t>781495115</t>
  </si>
  <si>
    <t>783201811</t>
  </si>
  <si>
    <t>783221112</t>
  </si>
  <si>
    <t>784121001</t>
  </si>
  <si>
    <t>784453631</t>
  </si>
  <si>
    <t>871265211</t>
  </si>
  <si>
    <t>871275211</t>
  </si>
  <si>
    <t>871315211</t>
  </si>
  <si>
    <t>892424111</t>
  </si>
  <si>
    <t>949111112</t>
  </si>
  <si>
    <t>952901111</t>
  </si>
  <si>
    <t>965043431</t>
  </si>
  <si>
    <t>967042713</t>
  </si>
  <si>
    <t>968061125</t>
  </si>
  <si>
    <t>968072456</t>
  </si>
  <si>
    <t>969011121</t>
  </si>
  <si>
    <t>969021111</t>
  </si>
  <si>
    <t>969021121</t>
  </si>
  <si>
    <t>971031300</t>
  </si>
  <si>
    <t>971031500</t>
  </si>
  <si>
    <t>971033541</t>
  </si>
  <si>
    <t>973031346</t>
  </si>
  <si>
    <t>974031153</t>
  </si>
  <si>
    <t>974082113</t>
  </si>
  <si>
    <t>974082114</t>
  </si>
  <si>
    <t>974082115</t>
  </si>
  <si>
    <t>974082116</t>
  </si>
  <si>
    <t>974121001</t>
  </si>
  <si>
    <t>978011121</t>
  </si>
  <si>
    <t>978013191</t>
  </si>
  <si>
    <t>978059541</t>
  </si>
  <si>
    <t>979081111</t>
  </si>
  <si>
    <t>979081121</t>
  </si>
  <si>
    <t>979082111</t>
  </si>
  <si>
    <t>979082121</t>
  </si>
  <si>
    <t>997013831</t>
  </si>
  <si>
    <t>997221815</t>
  </si>
  <si>
    <t>998011002</t>
  </si>
  <si>
    <t>998711201</t>
  </si>
  <si>
    <t>998713201</t>
  </si>
  <si>
    <t>998722202</t>
  </si>
  <si>
    <t>998725201</t>
  </si>
  <si>
    <t>998731202</t>
  </si>
  <si>
    <t>998734202</t>
  </si>
  <si>
    <t>998735202</t>
  </si>
  <si>
    <t>998763201</t>
  </si>
  <si>
    <t>998766202</t>
  </si>
  <si>
    <t>998771202</t>
  </si>
  <si>
    <t>998781201</t>
  </si>
  <si>
    <t>Faktura :</t>
  </si>
  <si>
    <t>Hm1[t]/Mj</t>
  </si>
  <si>
    <t>Hm2[t]/Mj</t>
  </si>
  <si>
    <t>Sazba DPH</t>
  </si>
  <si>
    <t>Zakázka :</t>
  </si>
  <si>
    <t>Řádek</t>
  </si>
  <si>
    <t>140,2*1,05</t>
  </si>
  <si>
    <t>3,4*1,75*2</t>
  </si>
  <si>
    <t>30/09/2015</t>
  </si>
  <si>
    <t>32,189*1,7</t>
  </si>
  <si>
    <t>38*0,2*0,2</t>
  </si>
  <si>
    <t>45,06*1,25</t>
  </si>
  <si>
    <t>5,25*3,4*2</t>
  </si>
  <si>
    <t>58,92*1,05</t>
  </si>
  <si>
    <t>6118718188</t>
  </si>
  <si>
    <t>6155518188</t>
  </si>
  <si>
    <t>6158718188</t>
  </si>
  <si>
    <t>7251121825</t>
  </si>
  <si>
    <t>7252109000</t>
  </si>
  <si>
    <t>7253109261</t>
  </si>
  <si>
    <t>Investor :</t>
  </si>
  <si>
    <t>Náklady/MJ</t>
  </si>
  <si>
    <t>Objednal :</t>
  </si>
  <si>
    <t>2+1+2+1+2+7</t>
  </si>
  <si>
    <t>27,6+7+17,5</t>
  </si>
  <si>
    <t>96721194109</t>
  </si>
  <si>
    <t>Cena
celkem</t>
  </si>
  <si>
    <t>Cena celkem</t>
  </si>
  <si>
    <t>Normohodiny</t>
  </si>
  <si>
    <t>Vypracoval:</t>
  </si>
  <si>
    <t>Zpracoval :</t>
  </si>
  <si>
    <t>pod obklady</t>
  </si>
  <si>
    <t>Částka</t>
  </si>
  <si>
    <t>Montáž</t>
  </si>
  <si>
    <t>nátěry</t>
  </si>
  <si>
    <t>187/0,3*1,02</t>
  </si>
  <si>
    <t>273,6+409+65</t>
  </si>
  <si>
    <t>51,375+58,92</t>
  </si>
  <si>
    <t>Odsouhlasil:</t>
  </si>
  <si>
    <t>Projektant :</t>
  </si>
  <si>
    <t>Rekapitulace</t>
  </si>
  <si>
    <t>sadrokartony</t>
  </si>
  <si>
    <t>191,68000*1,2</t>
  </si>
  <si>
    <t>2+8+2,78*1,05</t>
  </si>
  <si>
    <t>KOHOUT KULOVY</t>
  </si>
  <si>
    <t>Název nákladu</t>
  </si>
  <si>
    <t>kompletace ZT</t>
  </si>
  <si>
    <t>191,68000*0,06</t>
  </si>
  <si>
    <t>191,68000*0,08</t>
  </si>
  <si>
    <t>191,68000*0,16</t>
  </si>
  <si>
    <t>191,68000*1,02</t>
  </si>
  <si>
    <t>522,24-79,2-34</t>
  </si>
  <si>
    <t>pro kanalizaci</t>
  </si>
  <si>
    <t>rozvody topení</t>
  </si>
  <si>
    <t>sanacni omitky</t>
  </si>
  <si>
    <t>0,5+6,2+0,5+0,5</t>
  </si>
  <si>
    <t>Hmoty1[t] za Mj</t>
  </si>
  <si>
    <t>Hmoty2[t] za Mj</t>
  </si>
  <si>
    <t>Ostatní náklady</t>
  </si>
  <si>
    <t>SROUBENI ROHOVE</t>
  </si>
  <si>
    <t>izolace tepelné</t>
  </si>
  <si>
    <t>podkladní beton</t>
  </si>
  <si>
    <t>Přirážky</t>
  </si>
  <si>
    <t>Počet MJ</t>
  </si>
  <si>
    <t>10+6,7+30,6+31,9</t>
  </si>
  <si>
    <t>2+1,46+1,43+2,78</t>
  </si>
  <si>
    <t>ostatní prostory</t>
  </si>
  <si>
    <t>VENTIL VYPOUSTECI</t>
  </si>
  <si>
    <t>obklady keramicke</t>
  </si>
  <si>
    <t>podlahy z dlazdic</t>
  </si>
  <si>
    <t>Dílčí DPH</t>
  </si>
  <si>
    <t>2+8+1,46+1,43+2,78</t>
  </si>
  <si>
    <t>hloubené vykopávky</t>
  </si>
  <si>
    <t>PRISLUSENSTVI TELES</t>
  </si>
  <si>
    <t>konstrukce ze zemin</t>
  </si>
  <si>
    <t>Číslo(SKP)</t>
  </si>
  <si>
    <t>Sazba [Kč]</t>
  </si>
  <si>
    <t>Umístění :</t>
  </si>
  <si>
    <t>191,68-2-8-2,78*1,05</t>
  </si>
  <si>
    <t>191,68000*0,003*1,05</t>
  </si>
  <si>
    <t>24,78+5,31+11,44+2,78</t>
  </si>
  <si>
    <t>PODHL KAZET CASOROC A</t>
  </si>
  <si>
    <t>Kurz měny :</t>
  </si>
  <si>
    <t>Množství Mj</t>
  </si>
  <si>
    <t>Popis řádku</t>
  </si>
  <si>
    <t>přesun hmot</t>
  </si>
  <si>
    <t>odkopávky a prokopávky</t>
  </si>
  <si>
    <t>Celkové ostatní náklady</t>
  </si>
  <si>
    <t>SEDATKO KLOZ. DINO BILE</t>
  </si>
  <si>
    <t>1 Kč za 1 Kč</t>
  </si>
  <si>
    <t>Cena vč. DPH</t>
  </si>
  <si>
    <t>pro novou skladbu podlah</t>
  </si>
  <si>
    <t>Množství [Mj]</t>
  </si>
  <si>
    <t>otopná tělesa</t>
  </si>
  <si>
    <t>Podlahy penetrace podkladu</t>
  </si>
  <si>
    <t>TAURUS COLOR 29,8X29,8X0,9</t>
  </si>
  <si>
    <t>ZARUBEN OCEL.H 160 600 L/P</t>
  </si>
  <si>
    <t>ZARUBEN OCEL.H 160 700 L/P</t>
  </si>
  <si>
    <t>ZARUBEN OCEL.H 160 800 L/P</t>
  </si>
  <si>
    <t>ZARUBEN OCEL.H 160 900 L/P</t>
  </si>
  <si>
    <t>potrubí z trub plastických</t>
  </si>
  <si>
    <t>Podlahy spárování silikonem</t>
  </si>
  <si>
    <t xml:space="preserve">kovove dopňky </t>
  </si>
  <si>
    <t>stěny a příčky</t>
  </si>
  <si>
    <t>PAS TEZ ASF BITAGIT V 60 S35</t>
  </si>
  <si>
    <t>TAURUS COLOR 29,8X8X0,9 SOKL</t>
  </si>
  <si>
    <t>VENTIL OST ZAHRAD K 522A 3/4</t>
  </si>
  <si>
    <t>VENTIL ROH MOSAZ 1-TE 66 1/2</t>
  </si>
  <si>
    <t>podkl.vrstvy poz. komunikací</t>
  </si>
  <si>
    <t>podkladni a vedl. konstrukce</t>
  </si>
  <si>
    <t>podlahy a podlah. konstrukce</t>
  </si>
  <si>
    <t>5,4+0,5+6,5+8+1,5+5,2+2+1+0,5</t>
  </si>
  <si>
    <t>bourání a demolice konstrukcí</t>
  </si>
  <si>
    <t>Dodatek číslo :</t>
  </si>
  <si>
    <t>Zakázka číslo :</t>
  </si>
  <si>
    <t>vodovod vnitřní</t>
  </si>
  <si>
    <t>DESKA EPS 150 S 1000X1000X80 MM</t>
  </si>
  <si>
    <t>DVERE VNITR PLNE 60X197 DYH DUB</t>
  </si>
  <si>
    <t>DVERE VNITR PLNE 70X197 DYH DUB</t>
  </si>
  <si>
    <t>DVERE VNITR PLNE 80X197 DYH DUB</t>
  </si>
  <si>
    <t>DVERE VNITR PLNE 90X197 DYH DUB</t>
  </si>
  <si>
    <t>Archivní číslo :</t>
  </si>
  <si>
    <t>Rozpočet číslo :</t>
  </si>
  <si>
    <t>sanační opatření</t>
  </si>
  <si>
    <t>Denní bar zdraví Hl.nám.3a Krnov</t>
  </si>
  <si>
    <t>Kohout kulový plastový PPR DN 25</t>
  </si>
  <si>
    <t>Kohout kulový plastový PPR DN 32</t>
  </si>
  <si>
    <t>pouze do vrchni vrstvy 100/100/5</t>
  </si>
  <si>
    <t>DESKY PARAPETNI POSTFORMING 600MM</t>
  </si>
  <si>
    <t>59,47+11,84+11,69+24,78+5,31+11,44</t>
  </si>
  <si>
    <t>HONEYWELL CM67 TYDENI CIKLUS REGUL</t>
  </si>
  <si>
    <t>Nater pen Austis Sanatherm fixativ</t>
  </si>
  <si>
    <t>Položkový rozpočet</t>
  </si>
  <si>
    <t>Rozpočtové náklady</t>
  </si>
  <si>
    <t>izolace proti vodě</t>
  </si>
  <si>
    <t>kanalizace vnitřní</t>
  </si>
  <si>
    <t>přemístění výkopku</t>
  </si>
  <si>
    <t>Napojeni nového potrubí na stavajici</t>
  </si>
  <si>
    <t>zdi podpěrné a volné</t>
  </si>
  <si>
    <t>konstrukce truhlářské</t>
  </si>
  <si>
    <t>přední část pro hosty</t>
  </si>
  <si>
    <t>6,42+2+8+1,46+45,06+59,47+1,43+11,84+11,69</t>
  </si>
  <si>
    <t>Montáž dveřního kování</t>
  </si>
  <si>
    <t>lista přechodová nerez</t>
  </si>
  <si>
    <t>úpravy povrchu vnitřní</t>
  </si>
  <si>
    <t>sekaci a zapravovaci prace pro rozvody topení</t>
  </si>
  <si>
    <t>Stavební objekt číslo :</t>
  </si>
  <si>
    <t>lešení a stavební výtahy</t>
  </si>
  <si>
    <t>Odvoz suti a vybouraných hmot na skládku do 1 km</t>
  </si>
  <si>
    <t>Montáž kohoutu hadicového</t>
  </si>
  <si>
    <t>Proplach a dezinfekce vodovodního potrubí do DN 80</t>
  </si>
  <si>
    <t>Seznam položek pro oddíl :</t>
  </si>
  <si>
    <t>Vybourání vodovodního nebo plynového vedení DN do 52</t>
  </si>
  <si>
    <t>Vyrovnání nerovného povrchu zdiva tl do 30 mm maltou</t>
  </si>
  <si>
    <t>Uložení sypaniny na skládky</t>
  </si>
  <si>
    <t>Základní rozpočtové náklady</t>
  </si>
  <si>
    <t>Montáž mobilního lapače tuku</t>
  </si>
  <si>
    <t>Ventil rohový pračkový G 3/4</t>
  </si>
  <si>
    <t>mobilní lapač tuků MOBILAP 1</t>
  </si>
  <si>
    <t>různé dokončovací konstrukce</t>
  </si>
  <si>
    <t>Baterie umyvadlové stojánkové pákové bez otvírání odpadu</t>
  </si>
  <si>
    <t>Klozet keramický kombi s úspornou armaturou odpad svislý</t>
  </si>
  <si>
    <t>Krycí list [ceny uvedeny v Kč]</t>
  </si>
  <si>
    <t>elektromontáže, vzduchotechnika</t>
  </si>
  <si>
    <t>Pisoárový záchodek automatický s integrovaným napájecím zdrojem</t>
  </si>
  <si>
    <t>Potrubí vodovodní plastové PPR svar polyfuze PN 20 D 32 x5,4 mm</t>
  </si>
  <si>
    <t>Účelové měrné jednotky (bez DPH)</t>
  </si>
  <si>
    <t>Potrubí vodovodní plastové PPR svar polyfuze PN 20 D 20 x 3,4 mm</t>
  </si>
  <si>
    <t>Potrubí vodovodní plastové PPR svar polyfuze PN 20 D 25 x 4,2 mm</t>
  </si>
  <si>
    <t>http://www.carman-doors.cz/produkty/interierove-dvere/eta/eta-01/</t>
  </si>
  <si>
    <t>Podklad ze štěrkodrtě ŠD tl 30 mm</t>
  </si>
  <si>
    <t>Tlak zkouška těl Nitra,DJ,DZ 2řad</t>
  </si>
  <si>
    <t>Celkové rozpočtové náklady (bezDPH)</t>
  </si>
  <si>
    <t>Demontáž vodoměrů přírubových DN 100</t>
  </si>
  <si>
    <t>Penetrace podkladu vnitřních obkladů</t>
  </si>
  <si>
    <t>SDK příčka základní penetrační nátěr</t>
  </si>
  <si>
    <t>Montáž termostatu ZEPAFIX, typ 119 06</t>
  </si>
  <si>
    <t>Sanační postřik zdiva tl 4 mm MSC 044</t>
  </si>
  <si>
    <t>Spárování vnitřních obkladů silikonem</t>
  </si>
  <si>
    <t>Vysekání kapes ve zdivu cihelném na MV nebo MVC pl do 0,25 m2 hl do 450 mm</t>
  </si>
  <si>
    <t>Demontáž ventilů výtokových nástěnných</t>
  </si>
  <si>
    <t>Obložkové zárubně CPL 3D Dub Bardolino</t>
  </si>
  <si>
    <t>Výztuž mazanin svařovanými sítěmi Kari</t>
  </si>
  <si>
    <t>Daň z přidané hodnoty (Rozpočet+Ostatní)</t>
  </si>
  <si>
    <t>dveřní křídlo ÉTA01 CPL 3D Dub Bardolino</t>
  </si>
  <si>
    <t>Pripojovaci trubička pancerovaná dl -50cm</t>
  </si>
  <si>
    <t>Vybourání kanalizačního potrubí DN do 100</t>
  </si>
  <si>
    <t>Vybourání kanalizačního potrubí DN do 200</t>
  </si>
  <si>
    <t>Zpětná montáž vodoměrů přírubových DN 100</t>
  </si>
  <si>
    <t>Přesun hmot pro budovy zděné výšky do 12 m</t>
  </si>
  <si>
    <t>Celkové náklady (Rozpočet +Ostatní) vč. DPH</t>
  </si>
  <si>
    <t>Hrubá výplň rýh ve vnitřních stěnách maltou</t>
  </si>
  <si>
    <t>1metr od podlahy sanační omítka mimo obklady</t>
  </si>
  <si>
    <t>Atyp přípravné, průzkumné a dopojovací práce</t>
  </si>
  <si>
    <t>Oškrabání malby v mísnostech výšky do 3,80 m</t>
  </si>
  <si>
    <t>Vyvedení a upevnění odpadních výpustek DN 40</t>
  </si>
  <si>
    <t>Vyvedení a upevnění odpadních výpustek DN 50</t>
  </si>
  <si>
    <t>Demontáž otopného tělesa ocelového článkového</t>
  </si>
  <si>
    <t>Přesun hmot pro kotelny v objektech v do 12 m</t>
  </si>
  <si>
    <t>Vyvedení a upevnění odpadních výpustek DN 100</t>
  </si>
  <si>
    <t>Lože pod potrubí otevřený výkop ze štěrkopísku</t>
  </si>
  <si>
    <t>Potrubí měděné tvrdé spojované lisováním DN 15</t>
  </si>
  <si>
    <t>Potrubí měděné tvrdé spojované lisováním DN 20</t>
  </si>
  <si>
    <t>Potrubí měděné tvrdé spojované lisováním DN 25</t>
  </si>
  <si>
    <t>Elektroinstalace a VZT  viz samostatný rozpočet</t>
  </si>
  <si>
    <t>Montáž armatury závitové s jedním závitem G 1/2</t>
  </si>
  <si>
    <t>Montáž armatury závitové s jedním závitem G 3/4</t>
  </si>
  <si>
    <t>Demontáž povlakových podlah lepených s podložkou</t>
  </si>
  <si>
    <t>Vybourání kovových dveřních zárubní pl přes 2 m2</t>
  </si>
  <si>
    <t>Mazanina tl do 60 mm z betonu prostého tř. C 8/10</t>
  </si>
  <si>
    <t>kuchyn,satna,přípravny atd mimo prostor pro hosty</t>
  </si>
  <si>
    <t>Mazanina tl do 80 mm z betonu prostého tř. C 30/37</t>
  </si>
  <si>
    <t>Osazování ocelových zárubní dodatečné pl do 2,5 m2</t>
  </si>
  <si>
    <t>Zkouška těsnosti potrubí ocelové závitové do DN 40</t>
  </si>
  <si>
    <t>Nástěnka pro výtokový ventil G 1/2 s jedním závitem</t>
  </si>
  <si>
    <t>Odstranění soklíků a lišt pryžových nebo plastových</t>
  </si>
  <si>
    <t>Přesun hmot pro otopná tělesa v objektech v do 12 m</t>
  </si>
  <si>
    <t>Demontáž armatury závitové s jedním závitem do G 1/2</t>
  </si>
  <si>
    <t>Demontáž soklíků opakních kladených do malty rovných</t>
  </si>
  <si>
    <t>Potrubí kanalizační z PP připojovací systém HT DN 40</t>
  </si>
  <si>
    <t>Potrubí kanalizační z PP připojovací systém HT DN 50</t>
  </si>
  <si>
    <t>Potrubí kanalizační z PP připojovací systém HT DN 70</t>
  </si>
  <si>
    <t>Vnitřní vyrovnávací sanační omítka prováděná strojně</t>
  </si>
  <si>
    <t>montáž atyp ocelové pomocné kce pro zavešení potrubí</t>
  </si>
  <si>
    <t>Montáž ventilů rohových G 1/2 s připojovací trubičkou</t>
  </si>
  <si>
    <t>Přesun hmot pro vnitřní vodovod v objektech v do 12 m</t>
  </si>
  <si>
    <t>Potrubí kanalizační z PP připojovací systém HT DN 100</t>
  </si>
  <si>
    <t>Demontáž potrubí ocelové pozinkované závitové do DN 25</t>
  </si>
  <si>
    <t>Odsekání zdiva z kamene nebo betonu plošné tl do 150 mm</t>
  </si>
  <si>
    <t>Odstranění nátěrů ze zámečnických konstrukcí oškrabáním</t>
  </si>
  <si>
    <t>Příplatek k montáž podlah keramických za plochu do 5 m2</t>
  </si>
  <si>
    <t>Vysekání rýh ve zdivu cihelném hl do 100 mm š do 100 mm</t>
  </si>
  <si>
    <t>Přesun hmot pro zařizovací předměty v objektech v do 6 m</t>
  </si>
  <si>
    <t>Přesun hmot procentní pro armatury v objektech v do 12 m</t>
  </si>
  <si>
    <t>Příplatek k montáž podlah keramických za omezený prostor</t>
  </si>
  <si>
    <t>Vnitřní omítka zdiva vápenná nebo vápenocementová hladká</t>
  </si>
  <si>
    <t>Vyvěšení nebo zavěšení dřevěných křídel dveří pl do 2 m2</t>
  </si>
  <si>
    <t>Zkouška těsnosti vodovodního potrubí závitového do DN 50</t>
  </si>
  <si>
    <t>Vnitřní omítka zdiva vápenná nebo vápenocementová štuková</t>
  </si>
  <si>
    <t>sekaci a zapravovaci prace pro rozvody vnitřní kanalizace</t>
  </si>
  <si>
    <t>sekaci a zapravovaci prace pro rozvody vnitřního vodovodu</t>
  </si>
  <si>
    <t>Montáž jednokřídlové kovové zárubně v do 2,75 m SDK příčka</t>
  </si>
  <si>
    <t>C:\RozpNz\Data\Kovařík - 242, Denní bar zdraví Hl nám 3.o32</t>
  </si>
  <si>
    <t>Odvoz suti a vybouraných hmot na skládku ZKD 1 km přes 1 km</t>
  </si>
  <si>
    <t>Přesun hmot pro konstrukce truhlářské v objektech v do 12 m</t>
  </si>
  <si>
    <t>Přesun hmot procentní pro dřevostavby v objektech v do 12 m</t>
  </si>
  <si>
    <t>Montáž truhlářských prahů dveří 1křídlových šířky přes 10 cm</t>
  </si>
  <si>
    <t>Vodorovné přemístění do 10000 m výkopku z horniny tř. 1 až 4</t>
  </si>
  <si>
    <t>Vysekání rýh pro vodiče v omítce MV nebo MVC stěn š do 50 mm</t>
  </si>
  <si>
    <t>Vysekání rýh pro vodiče v omítce MV nebo MVC stěn š do 70 mm</t>
  </si>
  <si>
    <t>Vysekání rýh pro vodiče v omítce MV nebo MVC stěn š do 100 mm</t>
  </si>
  <si>
    <t>Vysekání rýh pro vodiče v omítce MV nebo MVC stěn š do 150 mm</t>
  </si>
  <si>
    <t>Otlučení vnitřních omítek MV nebo MVC stropů o rozsahu do 10 %</t>
  </si>
  <si>
    <t>Přesun hmot procentní pro izolace tepelné v objektech v do 6 m</t>
  </si>
  <si>
    <t>Poplatek za uložení odpadu ze sypaniny na skládce (skládkovné)</t>
  </si>
  <si>
    <t>Termostatická hlavice vosková PN 10 do 110°C otopných těles VK</t>
  </si>
  <si>
    <t>Montáž soklíků z dlaždic keramických lepených rovných v do 90 mm</t>
  </si>
  <si>
    <t>Přesun hmot procentní pro obklady keramické v objektech v do 6 m</t>
  </si>
  <si>
    <t>Ruční oškrabání štuku omítek kleneb v mísnostech výšky do 3,80 m</t>
  </si>
  <si>
    <t>Přesun hmot procentní pro podlahy z dlaždic v objektech v do 12 m</t>
  </si>
  <si>
    <t>Vodorovné přemístění do 10 m nošením výkopku z horniny tř. 1 až 4</t>
  </si>
  <si>
    <t>Kanalizační potrubí z tvrdého PVC-systém KG tuhost třídy SN4 DN100</t>
  </si>
  <si>
    <t>Kanalizační potrubí z tvrdého PVC-systém KG tuhost třídy SN4 DN125</t>
  </si>
  <si>
    <t>Kanalizační potrubí z tvrdého PVC-systém KG tuhost třídy SN4 DN150</t>
  </si>
  <si>
    <t>Otlučení vnitřních omítek stěn MV nebo MVC stěn v rozsahu do 100 %</t>
  </si>
  <si>
    <t>Poplatek za uložení betonového a pod odpadu na skládce (skládkovné)</t>
  </si>
  <si>
    <t>SDK příčka tl 100 mm profil CW+UW 75 desky 1xA 12,5 bez TI EI 15 Rw</t>
  </si>
  <si>
    <t>Vnitrostaveništní vodorovná doprava suti a vybouraných hmot do 10 m</t>
  </si>
  <si>
    <t>Vyčištění budov bytové a občanské výstavby při výšce podlaží do 4 m</t>
  </si>
  <si>
    <t>Odkopávky a prokopávky nezapažené ručně v soudržné hornině tř. 1 a 2</t>
  </si>
  <si>
    <t>Odsekání a odebrání obkladů stěn z vnitřních obkládaček pl přes 1 m2</t>
  </si>
  <si>
    <t>Montáž zárubní obložkových pro dveře jednokřídlové tl stěny do 170 mm</t>
  </si>
  <si>
    <t>Provedení izolace proti zemní vlhkosti pásy přitavením vodorovné NAIP</t>
  </si>
  <si>
    <t>Lešení lehké pomocné kozové trubkové o výšce lešeňové podlahy do 1,9 m</t>
  </si>
  <si>
    <t>Poplatek za uložení stavebního směsného odpadu na skládce (skládkovné)</t>
  </si>
  <si>
    <t>Obvodová dilatace pružnou těsnicí páskou v 80 mm mezi stěnou a mazaninou</t>
  </si>
  <si>
    <t>Vybourání otvorů ve zdivu cihelném plochy do 0,0225 m2 tloušťky do 45 cm</t>
  </si>
  <si>
    <t>Vybourání otvorů ve zdivu cihelném plochy do 0,0225 m2 tloušťky do 75 cm</t>
  </si>
  <si>
    <t>dlaždice keramické RAKO - koupelny SANDSTONE PLUS  30 x 30 x 1 cm II. j.</t>
  </si>
  <si>
    <t>Doplňky zařízení koupelen a záchodů smaltované madlo krakorcové dl 550 mm</t>
  </si>
  <si>
    <t>Vybourání otvorů ve zdivu cihelném pl do 1 m2 na MVC nebo MV tl do 300 mm</t>
  </si>
  <si>
    <t>Zazdívka otvorů pl do 1 m2 ve zdivu nadzákladovém cihlami pálenými na MVC</t>
  </si>
  <si>
    <t>Zazdívka otvorů pl do 4 m2 v příčkách nebo stěnách z cihel tl přes 100 mm</t>
  </si>
  <si>
    <t>Zazdívka otvorů pl do 4 m2 ve zdivu nadzákladovém cihlami pálenými na MVC</t>
  </si>
  <si>
    <t>Přesun hmot pro izolace proti vodě, vlhkosti a plynům v objektech v do 6 m</t>
  </si>
  <si>
    <t>Sanační omítka zdiva tl 20 mm hladká Thermopal ZF 2 bez sanačního postřiku</t>
  </si>
  <si>
    <t>Montáž dveřních křídel otvíravých 1křídlových š do 0,8 m do ocelové zárubně</t>
  </si>
  <si>
    <t>Oprava vnitřní vápenocementové hladké omítky stropů v rozsahu plochy do 10%</t>
  </si>
  <si>
    <t>SDK příčka tl 100 mm profil CW+UW 75 desky 1xH2 12,5 TI 60 mm EI 30 Rw 45 dB</t>
  </si>
  <si>
    <t>Vyregulování ventilu nebo kohoutu dvojregulačního s termostatickým ovládáním</t>
  </si>
  <si>
    <t>obkládačky keramické RAKO - koupelny SALSA (barevné) 25 x 45 x 0,8 cm II. j.</t>
  </si>
  <si>
    <t>Montáž dveřních křídel otvíravých 1křídlových š do 0,8 m do obložkové zárubně</t>
  </si>
  <si>
    <t>Příplatek k montáži obkladů vnitřních keramických hladkých za plochu do 10 m2</t>
  </si>
  <si>
    <t>Umyvadlo keramické připevněné na stěnu šrouby bílé se sloupem na sifon 650 mm</t>
  </si>
  <si>
    <t>Vnitrostaveništní vodorovná doprava suti a vybouraných hmot ZKD 5 m přes 10 m</t>
  </si>
  <si>
    <t>Výlevka bez výtokových armatur keramická se sklopnou plastovou mřížkou 425 mm</t>
  </si>
  <si>
    <t>Montáž parapetních desek dřevěných, laminovaných šířky do 30 cm délky do 1,0 m</t>
  </si>
  <si>
    <t>Dodatečná izolace zdiva tl 450 mm nízkotlakou injektáží silikonovou mikroemulzí</t>
  </si>
  <si>
    <t>Dodatečná izolace zdiva tl 600 mm nízkotlakou injektáží silikonovou mikroemulzí</t>
  </si>
  <si>
    <t>Dodatečná izolace zdiva tl 900 mm nízkotlakou injektáží silikonovou mikroemulzí</t>
  </si>
  <si>
    <t>Hloubení rýh š do 600 mm ručním nebo pneum nářadím v soudržných horninách tř. 3</t>
  </si>
  <si>
    <t>Baterie dřezové nástěnné pákové s otáčivým kulatým ústím a délkou ramínka 200 mm</t>
  </si>
  <si>
    <t>Dodatečná izolace zdiva tl 1200 mm nízkotlakou injektáží silikonovou mikroemulzí</t>
  </si>
  <si>
    <t>Demontáž podlah z dřevotřísky, překližky, sololitu tloušťky do 20 mm bez polštářů</t>
  </si>
  <si>
    <t>Doplňky zařízení koupelen a záchodů smaltované madlo krakorcové sklopné dl 834 mm</t>
  </si>
  <si>
    <t>Baterie vylevka nástěnné klasické s otáčivým kulatým ústím a délkou ramínka 200 mm</t>
  </si>
  <si>
    <t>Zazdívka otvorů pl do 0,09 m2 ve zdivu nadzákladovém cihlami pálenými tl do 450 mm</t>
  </si>
  <si>
    <t>Malby sanační silikát směsi tekuté bílé dvojnásobné s penetrací místnost v do 3,8 m</t>
  </si>
  <si>
    <t>Otopné těleso panelové Korado Radik Ventil Kompakt typ 10 VK výška/délka 600/500 mm</t>
  </si>
  <si>
    <t>Otopné těleso panelové Korado Radik Ventil Kompakt typ 22 VK výška/délka 600/800 mm</t>
  </si>
  <si>
    <t>Ventil závitový termostatický rohový G 1/2 PN 16 do 110°C s ruční hlavou chromovaný</t>
  </si>
  <si>
    <t>Montáž podlah keramických režných hladkých lepených flexibilním lepidlem do 12 ks/m2</t>
  </si>
  <si>
    <t>Otopné těleso panelové Korado Radik Ventil Kompakt typ 21 VK výška/délka 600/1600 mm</t>
  </si>
  <si>
    <t>Otopné těleso panelové Korado Radik Ventil Kompakt typ 22 VK výška/délka 300/2600 mm</t>
  </si>
  <si>
    <t>Bourání podkladů pod dlažby betonových s potěrem nebo teracem tl do 150 mm pl do 4 m2</t>
  </si>
  <si>
    <t>Montáž izolace tepelné podlah volně kladenými rohožemi, pásy, dílci, deskami 1 vrstva</t>
  </si>
  <si>
    <t>Nátěry syntetické KDK barva dražší lesklý povrch 1x antikorozní, 1x základní, 2x email</t>
  </si>
  <si>
    <t>Překrytí izolace tepelné separační fólií tl 0,2 mm u podlah, střech nebo vrchem stropů</t>
  </si>
  <si>
    <t>Tenkovrstvá úprava stropů aktivovaným štukem s disperzní přilnavou přísadou tl do 3 mm</t>
  </si>
  <si>
    <t>dřezy,kuchynské linky,stoly,regály a podobné vybavení nejsou předmětem tohoto rozpočtu</t>
  </si>
  <si>
    <t>Montáž obkladů vnitřních keramických hladkých do 12 ks/m2 lepených flexibilním lepidlem</t>
  </si>
  <si>
    <t>Nezez kování klika klika ROSTEX dveřní kování NAPOLI (nerez) - celokovové rozetové kování</t>
  </si>
  <si>
    <t>stavební opravy komerčních prostor-část stavebních úprav které platí vlastník nemovitosti</t>
  </si>
  <si>
    <t>Klozet keramický kombi s úspornou armaturou zvýšený pro osoby tělěsně postižené vč sedatka</t>
  </si>
  <si>
    <t>Montáž minerálního podhledu s vyjímatelnými panely vel. do 0,36 m2 na zavěšený viditelný rošt</t>
  </si>
  <si>
    <t>Ochrana potrubí primátrních okruhů tepelně izolačními trubicemi z kaučuku tl.13 mm D do 38 mm</t>
  </si>
  <si>
    <t>Ochrana vodovodního potrubí přilepenými tepelně izolačními trubicemi z PE tl do 6 mm DN do 32 mm</t>
  </si>
  <si>
    <t>Ochrana vodovodního potrubí přilepenými tepelně izolačními trubicemi z PE tl do 25 mm DN do 22 mm</t>
  </si>
  <si>
    <t>Umyvadlo keram připevněné na stěnu šrouby bílé s odkládacími plochami pro osoby telesně postižené</t>
  </si>
  <si>
    <t>Malby směsi PRIMALEX tekuté disperzní bílé otěruvzdorné dvojnásobné s penetrací místnost v do 3,8 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</si>
</sst>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57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499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341</v>
      </c>
      <c r="C4" s="146" t="s">
        <v>461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337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451</v>
      </c>
      <c r="C6" s="149"/>
      <c r="D6" s="150"/>
      <c r="E6" s="150"/>
      <c r="F6" s="13" t="s">
        <v>414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483</v>
      </c>
      <c r="C7" s="149"/>
      <c r="D7" s="150"/>
      <c r="E7" s="150"/>
      <c r="F7" s="13" t="s">
        <v>357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459</v>
      </c>
      <c r="C8" s="149"/>
      <c r="D8" s="150" t="s">
        <v>579</v>
      </c>
      <c r="E8" s="150"/>
      <c r="F8" s="13" t="s">
        <v>359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450</v>
      </c>
      <c r="C9" s="149"/>
      <c r="D9" s="150"/>
      <c r="E9" s="150"/>
      <c r="F9" s="13" t="s">
        <v>376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458</v>
      </c>
      <c r="C10" s="149"/>
      <c r="D10" s="149"/>
      <c r="E10" s="149"/>
      <c r="F10" s="13" t="s">
        <v>367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113</v>
      </c>
      <c r="C11" s="149"/>
      <c r="D11" s="152" t="s">
        <v>345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419</v>
      </c>
      <c r="C12" s="151"/>
      <c r="D12" s="153" t="s">
        <v>426</v>
      </c>
      <c r="E12" s="153"/>
      <c r="F12" s="13" t="s">
        <v>163</v>
      </c>
      <c r="G12" s="149" t="s">
        <v>579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470</v>
      </c>
      <c r="C13" s="154"/>
      <c r="D13" s="154"/>
      <c r="E13" s="154"/>
      <c r="F13" s="154"/>
      <c r="G13" s="155" t="s">
        <v>395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95</v>
      </c>
      <c r="C14" s="15" t="s">
        <v>114</v>
      </c>
      <c r="D14" s="15" t="s">
        <v>370</v>
      </c>
      <c r="E14" s="16" t="s">
        <v>61</v>
      </c>
      <c r="F14" s="17" t="s">
        <v>399</v>
      </c>
      <c r="G14" s="156" t="s">
        <v>382</v>
      </c>
      <c r="H14" s="156"/>
      <c r="I14" s="156"/>
      <c r="J14" s="19" t="s">
        <v>369</v>
      </c>
      <c r="K14" s="20" t="s">
        <v>340</v>
      </c>
      <c r="L14" s="12"/>
    </row>
    <row r="15" spans="1:12" ht="15" customHeight="1">
      <c r="A15" s="6"/>
      <c r="B15" s="21" t="s">
        <v>60</v>
      </c>
      <c r="C15" s="22">
        <f>SUMIF(Rozpočet!F9:F404,B15,Rozpočet!L9:L404)</f>
        <v>0</v>
      </c>
      <c r="D15" s="22">
        <f>SUMIF(Rozpočet!F9:F404,B15,Rozpočet!M9:M404)</f>
        <v>0</v>
      </c>
      <c r="E15" s="23">
        <f>SUMIF(Rozpočet!F9:F404,B15,Rozpočet!N9:N404)</f>
        <v>0</v>
      </c>
      <c r="F15" s="24">
        <f>SUMIF(Rozpočet!F9:F404,B15,Rozpočet!O9:O404)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65</v>
      </c>
      <c r="C16" s="22">
        <f>SUMIF(Rozpočet!F9:F404,B16,Rozpočet!L9:L404)</f>
        <v>0</v>
      </c>
      <c r="D16" s="22">
        <f>SUMIF(Rozpočet!F9:F404,B16,Rozpočet!M9:M404)</f>
        <v>0</v>
      </c>
      <c r="E16" s="23">
        <f>SUMIF(Rozpočet!F9:F404,B16,Rozpočet!N9:N404)</f>
        <v>0</v>
      </c>
      <c r="F16" s="24">
        <f>SUMIF(Rozpočet!F9:F404,B16,Rozpočet!O9:O404)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63</v>
      </c>
      <c r="C17" s="22">
        <f>SUMIF(Rozpočet!F9:F404,B17,Rozpočet!L9:L404)</f>
        <v>0</v>
      </c>
      <c r="D17" s="22">
        <f>SUMIF(Rozpočet!F9:F404,B17,Rozpočet!M9:M404)</f>
        <v>0</v>
      </c>
      <c r="E17" s="23">
        <f>SUMIF(Rozpočet!F9:F404,B17,Rozpočet!N9:N404)</f>
        <v>0</v>
      </c>
      <c r="F17" s="24">
        <f>SUMIF(Rozpočet!F9:F404,B17,Rozpočet!O9:O404)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66</v>
      </c>
      <c r="C18" s="22">
        <f>SUMIF(Rozpočet!F9:F404,B18,Rozpočet!L9:L404)</f>
        <v>0</v>
      </c>
      <c r="D18" s="22">
        <f>SUMIF(Rozpočet!F9:F404,B18,Rozpočet!M9:M404)</f>
        <v>0</v>
      </c>
      <c r="E18" s="23">
        <f>SUMIF(Rozpočet!F9:F404,B18,Rozpočet!N9:N404)</f>
        <v>0</v>
      </c>
      <c r="F18" s="24">
        <f>SUMIF(Rozpočet!F9:F404,B18,Rozpočet!O9:O404)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64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91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492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399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509</v>
      </c>
      <c r="C23" s="162"/>
      <c r="D23" s="162"/>
      <c r="E23" s="163">
        <f>E21+E22</f>
        <v>0</v>
      </c>
      <c r="F23" s="163"/>
      <c r="G23" s="164" t="s">
        <v>424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520</v>
      </c>
      <c r="C25" s="166"/>
      <c r="D25" s="166"/>
      <c r="E25" s="166"/>
      <c r="F25" s="166"/>
      <c r="G25" s="167" t="s">
        <v>407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162</v>
      </c>
      <c r="C26" s="168" t="s">
        <v>96</v>
      </c>
      <c r="D26" s="168"/>
      <c r="E26" s="169" t="s">
        <v>85</v>
      </c>
      <c r="F26" s="169"/>
      <c r="G26" s="18"/>
      <c r="H26" s="156" t="s">
        <v>164</v>
      </c>
      <c r="I26" s="156"/>
      <c r="J26" s="170" t="s">
        <v>85</v>
      </c>
      <c r="K26" s="170"/>
      <c r="L26" s="12"/>
    </row>
    <row r="27" spans="1:12" ht="15" customHeight="1">
      <c r="A27" s="6"/>
      <c r="B27" s="31">
        <v>21</v>
      </c>
      <c r="C27" s="171">
        <f>SUMIF(Rozpočet!T9:T404,B27,Rozpočet!K9:K404)+H27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15</v>
      </c>
      <c r="C28" s="171">
        <f>SUMIF(Rozpočet!T9:T404,B28,Rozpočet!K9:K404)+H28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527</v>
      </c>
      <c r="C32" s="179"/>
      <c r="D32" s="179"/>
      <c r="E32" s="179"/>
      <c r="F32" s="179"/>
      <c r="G32" s="180" t="s">
        <v>503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160</v>
      </c>
      <c r="H33" s="182"/>
      <c r="I33" s="182"/>
      <c r="J33" s="15" t="s">
        <v>400</v>
      </c>
      <c r="K33" s="33" t="s">
        <v>358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366</v>
      </c>
      <c r="C37" s="183"/>
      <c r="D37" s="183"/>
      <c r="E37" s="183" t="s">
        <v>375</v>
      </c>
      <c r="F37" s="183"/>
      <c r="G37" s="183"/>
      <c r="H37" s="183"/>
      <c r="I37" s="183" t="s">
        <v>161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377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341</v>
      </c>
      <c r="C2" s="41"/>
      <c r="D2" s="188">
        <f>KrycíList!D6</f>
        <v>0</v>
      </c>
      <c r="E2" s="188"/>
      <c r="F2" s="188"/>
      <c r="G2" s="42" t="str">
        <f>KrycíList!C4</f>
        <v>Denní bar zdraví Hl.nám.3a Krnov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94</v>
      </c>
      <c r="C5" s="56" t="s">
        <v>82</v>
      </c>
      <c r="D5" s="57" t="s">
        <v>71</v>
      </c>
      <c r="E5" s="56" t="s">
        <v>15</v>
      </c>
      <c r="F5" s="56" t="s">
        <v>412</v>
      </c>
      <c r="G5" s="56" t="s">
        <v>421</v>
      </c>
      <c r="H5" s="56" t="s">
        <v>91</v>
      </c>
      <c r="I5" s="56" t="s">
        <v>114</v>
      </c>
      <c r="J5" s="56" t="s">
        <v>370</v>
      </c>
      <c r="K5" s="58" t="s">
        <v>61</v>
      </c>
      <c r="L5" s="59" t="s">
        <v>399</v>
      </c>
      <c r="M5" s="59" t="s">
        <v>92</v>
      </c>
      <c r="N5" s="59" t="s">
        <v>93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SUMIF($D8:$D40,"B",H8:H40)</f>
        <v>0</v>
      </c>
      <c r="I6" s="67">
        <f t="shared" si="0"/>
        <v>266343.0202</v>
      </c>
      <c r="J6" s="67">
        <f t="shared" si="0"/>
        <v>1990595.5715033377</v>
      </c>
      <c r="K6" s="67">
        <f t="shared" si="0"/>
        <v>0</v>
      </c>
      <c r="L6" s="67">
        <f t="shared" si="0"/>
        <v>0</v>
      </c>
      <c r="M6" s="68">
        <f t="shared" si="0"/>
        <v>125.56152768440747</v>
      </c>
      <c r="N6" s="68">
        <f t="shared" si="0"/>
        <v>75.173761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23</v>
      </c>
      <c r="C8" s="70"/>
      <c r="D8" s="69" t="s">
        <v>7</v>
      </c>
      <c r="E8" s="70"/>
      <c r="F8" s="71"/>
      <c r="G8" s="72" t="s">
        <v>659</v>
      </c>
      <c r="H8" s="73"/>
      <c r="I8" s="74">
        <v>266343.0202</v>
      </c>
      <c r="J8" s="74">
        <v>1990595.5715033377</v>
      </c>
      <c r="K8" s="74"/>
      <c r="L8" s="74"/>
      <c r="M8" s="68">
        <v>125.56152768440747</v>
      </c>
      <c r="N8" s="68">
        <v>75.173761</v>
      </c>
      <c r="O8" s="37"/>
    </row>
    <row r="9" spans="1:15" ht="13.5" customHeight="1">
      <c r="A9" s="37"/>
      <c r="B9" s="37"/>
      <c r="C9" s="75" t="s">
        <v>24</v>
      </c>
      <c r="D9" s="76" t="s">
        <v>8</v>
      </c>
      <c r="E9" s="77"/>
      <c r="F9" s="77" t="s">
        <v>60</v>
      </c>
      <c r="G9" s="78" t="s">
        <v>423</v>
      </c>
      <c r="H9" s="79"/>
      <c r="I9" s="80"/>
      <c r="J9" s="80">
        <v>6195.0976</v>
      </c>
      <c r="K9" s="80"/>
      <c r="L9" s="80"/>
      <c r="M9" s="81"/>
      <c r="N9" s="81"/>
      <c r="O9" s="37"/>
    </row>
    <row r="10" spans="2:15" ht="13.5" customHeight="1">
      <c r="B10" s="37"/>
      <c r="C10" s="75" t="s">
        <v>25</v>
      </c>
      <c r="D10" s="76" t="s">
        <v>8</v>
      </c>
      <c r="E10" s="77"/>
      <c r="F10" s="77" t="s">
        <v>60</v>
      </c>
      <c r="G10" s="78" t="s">
        <v>409</v>
      </c>
      <c r="H10" s="79"/>
      <c r="I10" s="80"/>
      <c r="J10" s="80">
        <v>1092.88</v>
      </c>
      <c r="K10" s="80"/>
      <c r="L10" s="80"/>
      <c r="M10" s="81"/>
      <c r="N10" s="81"/>
      <c r="O10" s="37"/>
    </row>
    <row r="11" spans="2:15" ht="13.5" customHeight="1">
      <c r="B11" s="37"/>
      <c r="C11" s="75" t="s">
        <v>26</v>
      </c>
      <c r="D11" s="76" t="s">
        <v>8</v>
      </c>
      <c r="E11" s="77"/>
      <c r="F11" s="77" t="s">
        <v>60</v>
      </c>
      <c r="G11" s="78" t="s">
        <v>473</v>
      </c>
      <c r="H11" s="79"/>
      <c r="I11" s="80"/>
      <c r="J11" s="80">
        <v>13133.112000000001</v>
      </c>
      <c r="K11" s="80"/>
      <c r="L11" s="80"/>
      <c r="M11" s="81"/>
      <c r="N11" s="81"/>
      <c r="O11" s="37"/>
    </row>
    <row r="12" spans="2:15" ht="13.5" customHeight="1">
      <c r="B12" s="37"/>
      <c r="C12" s="75" t="s">
        <v>27</v>
      </c>
      <c r="D12" s="76" t="s">
        <v>8</v>
      </c>
      <c r="E12" s="77"/>
      <c r="F12" s="77" t="s">
        <v>60</v>
      </c>
      <c r="G12" s="78" t="s">
        <v>411</v>
      </c>
      <c r="H12" s="79"/>
      <c r="I12" s="80"/>
      <c r="J12" s="80">
        <v>6473.207899999999</v>
      </c>
      <c r="K12" s="80"/>
      <c r="L12" s="80"/>
      <c r="M12" s="81"/>
      <c r="N12" s="81"/>
      <c r="O12" s="37"/>
    </row>
    <row r="13" spans="2:15" ht="13.5" customHeight="1">
      <c r="B13" s="37"/>
      <c r="C13" s="75" t="s">
        <v>28</v>
      </c>
      <c r="D13" s="76" t="s">
        <v>8</v>
      </c>
      <c r="E13" s="77"/>
      <c r="F13" s="77" t="s">
        <v>60</v>
      </c>
      <c r="G13" s="78" t="s">
        <v>475</v>
      </c>
      <c r="H13" s="79"/>
      <c r="I13" s="80"/>
      <c r="J13" s="80">
        <v>13188.8</v>
      </c>
      <c r="K13" s="80"/>
      <c r="L13" s="80"/>
      <c r="M13" s="81">
        <v>6.457821055999253</v>
      </c>
      <c r="N13" s="81"/>
      <c r="O13" s="37"/>
    </row>
    <row r="14" spans="2:15" ht="13.5" customHeight="1">
      <c r="B14" s="37"/>
      <c r="C14" s="75" t="s">
        <v>29</v>
      </c>
      <c r="D14" s="76" t="s">
        <v>8</v>
      </c>
      <c r="E14" s="77"/>
      <c r="F14" s="77" t="s">
        <v>60</v>
      </c>
      <c r="G14" s="78" t="s">
        <v>440</v>
      </c>
      <c r="H14" s="79"/>
      <c r="I14" s="80"/>
      <c r="J14" s="80">
        <v>4720</v>
      </c>
      <c r="K14" s="80"/>
      <c r="L14" s="80"/>
      <c r="M14" s="81">
        <v>2.03232</v>
      </c>
      <c r="N14" s="81"/>
      <c r="O14" s="37"/>
    </row>
    <row r="15" spans="2:15" ht="13.5" customHeight="1">
      <c r="B15" s="37"/>
      <c r="C15" s="75" t="s">
        <v>30</v>
      </c>
      <c r="D15" s="76" t="s">
        <v>8</v>
      </c>
      <c r="E15" s="77"/>
      <c r="F15" s="77" t="s">
        <v>60</v>
      </c>
      <c r="G15" s="78" t="s">
        <v>446</v>
      </c>
      <c r="H15" s="79"/>
      <c r="I15" s="80"/>
      <c r="J15" s="80">
        <v>672.3</v>
      </c>
      <c r="K15" s="80"/>
      <c r="L15" s="80"/>
      <c r="M15" s="81">
        <v>1.7016929999999775</v>
      </c>
      <c r="N15" s="81"/>
      <c r="O15" s="37"/>
    </row>
    <row r="16" spans="2:15" ht="13.5" customHeight="1">
      <c r="B16" s="37"/>
      <c r="C16" s="75" t="s">
        <v>31</v>
      </c>
      <c r="D16" s="76" t="s">
        <v>8</v>
      </c>
      <c r="E16" s="77"/>
      <c r="F16" s="77" t="s">
        <v>60</v>
      </c>
      <c r="G16" s="78" t="s">
        <v>445</v>
      </c>
      <c r="H16" s="79"/>
      <c r="I16" s="80"/>
      <c r="J16" s="80">
        <v>5942.08</v>
      </c>
      <c r="K16" s="80"/>
      <c r="L16" s="80"/>
      <c r="M16" s="81"/>
      <c r="N16" s="81"/>
      <c r="O16" s="37"/>
    </row>
    <row r="17" spans="2:15" ht="13.5" customHeight="1">
      <c r="B17" s="37"/>
      <c r="C17" s="75" t="s">
        <v>32</v>
      </c>
      <c r="D17" s="76" t="s">
        <v>8</v>
      </c>
      <c r="E17" s="77"/>
      <c r="F17" s="77" t="s">
        <v>60</v>
      </c>
      <c r="G17" s="78" t="s">
        <v>481</v>
      </c>
      <c r="H17" s="79"/>
      <c r="I17" s="80"/>
      <c r="J17" s="80">
        <v>142383.72</v>
      </c>
      <c r="K17" s="80"/>
      <c r="L17" s="80"/>
      <c r="M17" s="81">
        <v>32.846571840001914</v>
      </c>
      <c r="N17" s="81"/>
      <c r="O17" s="37"/>
    </row>
    <row r="18" spans="2:15" ht="13.5" customHeight="1">
      <c r="B18" s="37"/>
      <c r="C18" s="75" t="s">
        <v>33</v>
      </c>
      <c r="D18" s="76" t="s">
        <v>8</v>
      </c>
      <c r="E18" s="77"/>
      <c r="F18" s="77" t="s">
        <v>60</v>
      </c>
      <c r="G18" s="78" t="s">
        <v>447</v>
      </c>
      <c r="H18" s="79"/>
      <c r="I18" s="80"/>
      <c r="J18" s="80">
        <v>113301.99900000001</v>
      </c>
      <c r="K18" s="80"/>
      <c r="L18" s="80"/>
      <c r="M18" s="81">
        <v>64.2185023454056</v>
      </c>
      <c r="N18" s="81"/>
      <c r="O18" s="37"/>
    </row>
    <row r="19" spans="2:15" ht="13.5" customHeight="1">
      <c r="B19" s="37"/>
      <c r="C19" s="75" t="s">
        <v>34</v>
      </c>
      <c r="D19" s="76" t="s">
        <v>8</v>
      </c>
      <c r="E19" s="77"/>
      <c r="F19" s="77" t="s">
        <v>60</v>
      </c>
      <c r="G19" s="78" t="s">
        <v>437</v>
      </c>
      <c r="H19" s="79"/>
      <c r="I19" s="80">
        <v>15500</v>
      </c>
      <c r="J19" s="80">
        <v>13369.9</v>
      </c>
      <c r="K19" s="80"/>
      <c r="L19" s="80"/>
      <c r="M19" s="81">
        <v>0.09193808000002084</v>
      </c>
      <c r="N19" s="81"/>
      <c r="O19" s="37"/>
    </row>
    <row r="20" spans="2:15" ht="13.5" customHeight="1">
      <c r="B20" s="37"/>
      <c r="C20" s="75" t="s">
        <v>35</v>
      </c>
      <c r="D20" s="76" t="s">
        <v>8</v>
      </c>
      <c r="E20" s="77"/>
      <c r="F20" s="77" t="s">
        <v>60</v>
      </c>
      <c r="G20" s="78" t="s">
        <v>484</v>
      </c>
      <c r="H20" s="79"/>
      <c r="I20" s="80"/>
      <c r="J20" s="80">
        <v>23193.28</v>
      </c>
      <c r="K20" s="80"/>
      <c r="L20" s="80"/>
      <c r="M20" s="81"/>
      <c r="N20" s="81"/>
      <c r="O20" s="37"/>
    </row>
    <row r="21" spans="2:15" ht="13.5" customHeight="1">
      <c r="B21" s="37"/>
      <c r="C21" s="75" t="s">
        <v>36</v>
      </c>
      <c r="D21" s="76" t="s">
        <v>8</v>
      </c>
      <c r="E21" s="77"/>
      <c r="F21" s="77" t="s">
        <v>60</v>
      </c>
      <c r="G21" s="78" t="s">
        <v>496</v>
      </c>
      <c r="H21" s="79"/>
      <c r="I21" s="80"/>
      <c r="J21" s="80">
        <v>13551.776000000002</v>
      </c>
      <c r="K21" s="80"/>
      <c r="L21" s="80"/>
      <c r="M21" s="81">
        <v>0.007571360000001151</v>
      </c>
      <c r="N21" s="81"/>
      <c r="O21" s="37"/>
    </row>
    <row r="22" spans="2:15" ht="13.5" customHeight="1">
      <c r="B22" s="37"/>
      <c r="C22" s="75" t="s">
        <v>37</v>
      </c>
      <c r="D22" s="76" t="s">
        <v>8</v>
      </c>
      <c r="E22" s="77"/>
      <c r="F22" s="77" t="s">
        <v>60</v>
      </c>
      <c r="G22" s="78" t="s">
        <v>449</v>
      </c>
      <c r="H22" s="79"/>
      <c r="I22" s="80"/>
      <c r="J22" s="80">
        <v>193636.228236</v>
      </c>
      <c r="K22" s="80"/>
      <c r="L22" s="80"/>
      <c r="M22" s="81">
        <v>0.3626879823998664</v>
      </c>
      <c r="N22" s="81">
        <v>74.96165699999999</v>
      </c>
      <c r="O22" s="37"/>
    </row>
    <row r="23" spans="2:15" ht="13.5" customHeight="1">
      <c r="B23" s="37"/>
      <c r="C23" s="75" t="s">
        <v>38</v>
      </c>
      <c r="D23" s="76" t="s">
        <v>8</v>
      </c>
      <c r="E23" s="77"/>
      <c r="F23" s="77" t="s">
        <v>60</v>
      </c>
      <c r="G23" s="78" t="s">
        <v>422</v>
      </c>
      <c r="H23" s="79"/>
      <c r="I23" s="80"/>
      <c r="J23" s="80">
        <v>31264.82039341746</v>
      </c>
      <c r="K23" s="80"/>
      <c r="L23" s="80"/>
      <c r="M23" s="81"/>
      <c r="N23" s="81"/>
      <c r="O23" s="37"/>
    </row>
    <row r="24" spans="2:15" ht="13.5" customHeight="1">
      <c r="B24" s="37"/>
      <c r="C24" s="75" t="s">
        <v>43</v>
      </c>
      <c r="D24" s="76" t="s">
        <v>8</v>
      </c>
      <c r="E24" s="77"/>
      <c r="F24" s="77" t="s">
        <v>65</v>
      </c>
      <c r="G24" s="78" t="s">
        <v>460</v>
      </c>
      <c r="H24" s="79"/>
      <c r="I24" s="80"/>
      <c r="J24" s="80">
        <v>471189.88</v>
      </c>
      <c r="K24" s="80"/>
      <c r="L24" s="80"/>
      <c r="M24" s="81">
        <v>3.0958597440004896</v>
      </c>
      <c r="N24" s="81">
        <v>0.0010040000000000001</v>
      </c>
      <c r="O24" s="37"/>
    </row>
    <row r="25" spans="2:15" ht="13.5" customHeight="1">
      <c r="B25" s="37"/>
      <c r="C25" s="75" t="s">
        <v>44</v>
      </c>
      <c r="D25" s="76" t="s">
        <v>8</v>
      </c>
      <c r="E25" s="77"/>
      <c r="F25" s="77" t="s">
        <v>65</v>
      </c>
      <c r="G25" s="78" t="s">
        <v>471</v>
      </c>
      <c r="H25" s="79"/>
      <c r="I25" s="80">
        <v>22587.5712</v>
      </c>
      <c r="J25" s="80">
        <v>14397.241977600002</v>
      </c>
      <c r="K25" s="80"/>
      <c r="L25" s="80"/>
      <c r="M25" s="81">
        <v>0.96913408</v>
      </c>
      <c r="N25" s="81"/>
      <c r="O25" s="37"/>
    </row>
    <row r="26" spans="2:15" ht="13.5" customHeight="1">
      <c r="B26" s="37"/>
      <c r="C26" s="75" t="s">
        <v>45</v>
      </c>
      <c r="D26" s="76" t="s">
        <v>8</v>
      </c>
      <c r="E26" s="77"/>
      <c r="F26" s="77" t="s">
        <v>65</v>
      </c>
      <c r="G26" s="78" t="s">
        <v>397</v>
      </c>
      <c r="H26" s="79"/>
      <c r="I26" s="80">
        <v>42035.424</v>
      </c>
      <c r="J26" s="80">
        <v>4961.499557120001</v>
      </c>
      <c r="K26" s="80"/>
      <c r="L26" s="80"/>
      <c r="M26" s="81">
        <v>0.4924259200000076</v>
      </c>
      <c r="N26" s="81"/>
      <c r="O26" s="37"/>
    </row>
    <row r="27" spans="2:15" ht="13.5" customHeight="1">
      <c r="B27" s="37"/>
      <c r="C27" s="75" t="s">
        <v>46</v>
      </c>
      <c r="D27" s="76" t="s">
        <v>8</v>
      </c>
      <c r="E27" s="77"/>
      <c r="F27" s="77" t="s">
        <v>65</v>
      </c>
      <c r="G27" s="78" t="s">
        <v>472</v>
      </c>
      <c r="H27" s="79"/>
      <c r="I27" s="80"/>
      <c r="J27" s="80">
        <v>26559.7</v>
      </c>
      <c r="K27" s="80"/>
      <c r="L27" s="80"/>
      <c r="M27" s="81">
        <v>0.08044768520000305</v>
      </c>
      <c r="N27" s="81"/>
      <c r="O27" s="37"/>
    </row>
    <row r="28" spans="2:15" ht="13.5" customHeight="1">
      <c r="B28" s="37"/>
      <c r="C28" s="75" t="s">
        <v>47</v>
      </c>
      <c r="D28" s="76" t="s">
        <v>8</v>
      </c>
      <c r="E28" s="77"/>
      <c r="F28" s="77" t="s">
        <v>65</v>
      </c>
      <c r="G28" s="78" t="s">
        <v>452</v>
      </c>
      <c r="H28" s="79"/>
      <c r="I28" s="80"/>
      <c r="J28" s="80">
        <v>87785.15706</v>
      </c>
      <c r="K28" s="80"/>
      <c r="L28" s="80"/>
      <c r="M28" s="81">
        <v>0.8369009356002493</v>
      </c>
      <c r="N28" s="81">
        <v>0.02938</v>
      </c>
      <c r="O28" s="37"/>
    </row>
    <row r="29" spans="2:15" ht="13.5" customHeight="1">
      <c r="B29" s="37"/>
      <c r="C29" s="75" t="s">
        <v>48</v>
      </c>
      <c r="D29" s="76" t="s">
        <v>8</v>
      </c>
      <c r="E29" s="77"/>
      <c r="F29" s="77" t="s">
        <v>65</v>
      </c>
      <c r="G29" s="78" t="s">
        <v>383</v>
      </c>
      <c r="H29" s="79"/>
      <c r="I29" s="80">
        <v>5027</v>
      </c>
      <c r="J29" s="80">
        <v>83169.8252</v>
      </c>
      <c r="K29" s="80"/>
      <c r="L29" s="80"/>
      <c r="M29" s="81">
        <v>0.33698560920000253</v>
      </c>
      <c r="N29" s="81"/>
      <c r="O29" s="37"/>
    </row>
    <row r="30" spans="2:15" ht="13.5" customHeight="1">
      <c r="B30" s="37"/>
      <c r="C30" s="75" t="s">
        <v>49</v>
      </c>
      <c r="D30" s="76" t="s">
        <v>8</v>
      </c>
      <c r="E30" s="77"/>
      <c r="F30" s="77" t="s">
        <v>65</v>
      </c>
      <c r="G30" s="78" t="s">
        <v>118</v>
      </c>
      <c r="H30" s="79"/>
      <c r="I30" s="80">
        <v>1602</v>
      </c>
      <c r="J30" s="80">
        <v>227.4128</v>
      </c>
      <c r="K30" s="80"/>
      <c r="L30" s="80"/>
      <c r="M30" s="81"/>
      <c r="N30" s="81"/>
      <c r="O30" s="37"/>
    </row>
    <row r="31" spans="2:15" ht="13.5" customHeight="1">
      <c r="B31" s="37"/>
      <c r="C31" s="75" t="s">
        <v>50</v>
      </c>
      <c r="D31" s="76" t="s">
        <v>8</v>
      </c>
      <c r="E31" s="77"/>
      <c r="F31" s="77" t="s">
        <v>60</v>
      </c>
      <c r="G31" s="78" t="s">
        <v>390</v>
      </c>
      <c r="H31" s="79"/>
      <c r="I31" s="80">
        <v>1820</v>
      </c>
      <c r="J31" s="80">
        <v>114983.45649600001</v>
      </c>
      <c r="K31" s="80"/>
      <c r="L31" s="80"/>
      <c r="M31" s="81">
        <v>0.2592110400000187</v>
      </c>
      <c r="N31" s="81">
        <v>0.07602</v>
      </c>
      <c r="O31" s="37"/>
    </row>
    <row r="32" spans="2:15" ht="13.5" customHeight="1">
      <c r="B32" s="37"/>
      <c r="C32" s="75" t="s">
        <v>51</v>
      </c>
      <c r="D32" s="76" t="s">
        <v>8</v>
      </c>
      <c r="E32" s="77"/>
      <c r="F32" s="77" t="s">
        <v>60</v>
      </c>
      <c r="G32" s="78" t="s">
        <v>430</v>
      </c>
      <c r="H32" s="79"/>
      <c r="I32" s="80">
        <v>1800</v>
      </c>
      <c r="J32" s="80">
        <v>58396.51446</v>
      </c>
      <c r="K32" s="80"/>
      <c r="L32" s="80"/>
      <c r="M32" s="81">
        <v>0.3608</v>
      </c>
      <c r="N32" s="81">
        <v>0.10569999999999999</v>
      </c>
      <c r="O32" s="37"/>
    </row>
    <row r="33" spans="2:15" ht="13.5" customHeight="1">
      <c r="B33" s="37"/>
      <c r="C33" s="75" t="s">
        <v>52</v>
      </c>
      <c r="D33" s="76" t="s">
        <v>8</v>
      </c>
      <c r="E33" s="77"/>
      <c r="F33" s="77" t="s">
        <v>65</v>
      </c>
      <c r="G33" s="78" t="s">
        <v>378</v>
      </c>
      <c r="H33" s="79"/>
      <c r="I33" s="80">
        <v>25910.72</v>
      </c>
      <c r="J33" s="80">
        <v>174887.90325320003</v>
      </c>
      <c r="K33" s="80"/>
      <c r="L33" s="80"/>
      <c r="M33" s="81">
        <v>5.0187142128000035</v>
      </c>
      <c r="N33" s="81"/>
      <c r="O33" s="37"/>
    </row>
    <row r="34" spans="2:15" ht="13.5" customHeight="1">
      <c r="B34" s="37"/>
      <c r="C34" s="75" t="s">
        <v>53</v>
      </c>
      <c r="D34" s="76" t="s">
        <v>8</v>
      </c>
      <c r="E34" s="77"/>
      <c r="F34" s="77" t="s">
        <v>65</v>
      </c>
      <c r="G34" s="78" t="s">
        <v>476</v>
      </c>
      <c r="H34" s="79"/>
      <c r="I34" s="80">
        <v>63025.5</v>
      </c>
      <c r="J34" s="80">
        <v>17039.4626</v>
      </c>
      <c r="K34" s="80"/>
      <c r="L34" s="80"/>
      <c r="M34" s="81">
        <v>0.25688639379999867</v>
      </c>
      <c r="N34" s="81"/>
      <c r="O34" s="37"/>
    </row>
    <row r="35" spans="2:15" ht="13.5" customHeight="1">
      <c r="B35" s="37"/>
      <c r="C35" s="75" t="s">
        <v>54</v>
      </c>
      <c r="D35" s="76" t="s">
        <v>8</v>
      </c>
      <c r="E35" s="77"/>
      <c r="F35" s="77" t="s">
        <v>65</v>
      </c>
      <c r="G35" s="78" t="s">
        <v>406</v>
      </c>
      <c r="H35" s="79"/>
      <c r="I35" s="80">
        <v>66062.231</v>
      </c>
      <c r="J35" s="80">
        <v>84728.229458</v>
      </c>
      <c r="K35" s="80"/>
      <c r="L35" s="80"/>
      <c r="M35" s="81">
        <v>4.81902060000004</v>
      </c>
      <c r="N35" s="81"/>
      <c r="O35" s="37"/>
    </row>
    <row r="36" spans="2:15" ht="13.5" customHeight="1">
      <c r="B36" s="37"/>
      <c r="C36" s="75" t="s">
        <v>55</v>
      </c>
      <c r="D36" s="76" t="s">
        <v>8</v>
      </c>
      <c r="E36" s="77"/>
      <c r="F36" s="77" t="s">
        <v>65</v>
      </c>
      <c r="G36" s="78" t="s">
        <v>405</v>
      </c>
      <c r="H36" s="79"/>
      <c r="I36" s="80">
        <v>20972.574</v>
      </c>
      <c r="J36" s="80">
        <v>22737.527512000004</v>
      </c>
      <c r="K36" s="80"/>
      <c r="L36" s="80"/>
      <c r="M36" s="81">
        <v>1.0442448000000053</v>
      </c>
      <c r="N36" s="81"/>
      <c r="O36" s="37"/>
    </row>
    <row r="37" spans="2:15" ht="13.5" customHeight="1">
      <c r="B37" s="37"/>
      <c r="C37" s="75" t="s">
        <v>56</v>
      </c>
      <c r="D37" s="76" t="s">
        <v>8</v>
      </c>
      <c r="E37" s="77"/>
      <c r="F37" s="77" t="s">
        <v>65</v>
      </c>
      <c r="G37" s="78" t="s">
        <v>371</v>
      </c>
      <c r="H37" s="79"/>
      <c r="I37" s="80"/>
      <c r="J37" s="80">
        <v>3871.4</v>
      </c>
      <c r="K37" s="80"/>
      <c r="L37" s="80"/>
      <c r="M37" s="81">
        <v>0.008611200000002506</v>
      </c>
      <c r="N37" s="81"/>
      <c r="O37" s="37"/>
    </row>
    <row r="38" spans="2:15" ht="13.5" customHeight="1">
      <c r="B38" s="37"/>
      <c r="C38" s="75" t="s">
        <v>57</v>
      </c>
      <c r="D38" s="76" t="s">
        <v>8</v>
      </c>
      <c r="E38" s="77"/>
      <c r="F38" s="77" t="s">
        <v>65</v>
      </c>
      <c r="G38" s="78" t="s">
        <v>84</v>
      </c>
      <c r="H38" s="79"/>
      <c r="I38" s="80"/>
      <c r="J38" s="80">
        <v>22546.16</v>
      </c>
      <c r="K38" s="80"/>
      <c r="L38" s="80"/>
      <c r="M38" s="81">
        <v>0.26317980000008273</v>
      </c>
      <c r="N38" s="81"/>
      <c r="O38" s="37"/>
    </row>
    <row r="39" spans="2:15" ht="13.5" customHeight="1">
      <c r="B39" s="37"/>
      <c r="C39" s="75" t="s">
        <v>59</v>
      </c>
      <c r="D39" s="76" t="s">
        <v>8</v>
      </c>
      <c r="E39" s="77"/>
      <c r="F39" s="77" t="s">
        <v>63</v>
      </c>
      <c r="G39" s="78" t="s">
        <v>500</v>
      </c>
      <c r="H39" s="79"/>
      <c r="I39" s="80"/>
      <c r="J39" s="80">
        <v>220995</v>
      </c>
      <c r="K39" s="80"/>
      <c r="L39" s="80"/>
      <c r="M39" s="81"/>
      <c r="N39" s="81"/>
      <c r="O39" s="37"/>
    </row>
    <row r="40" spans="1:15" ht="7.5" customHeight="1">
      <c r="A40" s="37" t="s">
        <v>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403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57421875" style="0" customWidth="1"/>
  </cols>
  <sheetData>
    <row r="1" spans="1:253" s="36" customFormat="1" ht="12.75" customHeight="1" hidden="1">
      <c r="A1" s="86" t="s">
        <v>68</v>
      </c>
      <c r="B1" s="87" t="s">
        <v>94</v>
      </c>
      <c r="C1" s="87" t="s">
        <v>82</v>
      </c>
      <c r="D1" s="87" t="s">
        <v>71</v>
      </c>
      <c r="E1" s="87" t="s">
        <v>342</v>
      </c>
      <c r="F1" s="87" t="s">
        <v>412</v>
      </c>
      <c r="G1" s="87" t="s">
        <v>81</v>
      </c>
      <c r="H1" s="87" t="s">
        <v>429</v>
      </c>
      <c r="I1" s="87" t="s">
        <v>18</v>
      </c>
      <c r="J1" s="87" t="s">
        <v>413</v>
      </c>
      <c r="K1" s="87" t="s">
        <v>364</v>
      </c>
      <c r="L1" s="88" t="s">
        <v>114</v>
      </c>
      <c r="M1" s="88" t="s">
        <v>370</v>
      </c>
      <c r="N1" s="88" t="s">
        <v>61</v>
      </c>
      <c r="O1" s="88" t="s">
        <v>399</v>
      </c>
      <c r="P1" s="89" t="s">
        <v>393</v>
      </c>
      <c r="Q1" s="87" t="s">
        <v>394</v>
      </c>
      <c r="R1" s="87" t="s">
        <v>365</v>
      </c>
      <c r="S1" s="87" t="s">
        <v>72</v>
      </c>
      <c r="T1" s="87" t="s">
        <v>73</v>
      </c>
      <c r="U1" s="87" t="s">
        <v>427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469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341</v>
      </c>
      <c r="C3" s="41"/>
      <c r="D3" s="188">
        <f>KrycíList!D6</f>
        <v>0</v>
      </c>
      <c r="E3" s="188"/>
      <c r="F3" s="188"/>
      <c r="G3" s="190" t="str">
        <f>KrycíList!C4</f>
        <v>Denní bar zdraví Hl.nám.3a Krnov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94</v>
      </c>
      <c r="C6" s="56" t="s">
        <v>82</v>
      </c>
      <c r="D6" s="57" t="s">
        <v>71</v>
      </c>
      <c r="E6" s="56" t="s">
        <v>15</v>
      </c>
      <c r="F6" s="56" t="s">
        <v>412</v>
      </c>
      <c r="G6" s="56" t="s">
        <v>421</v>
      </c>
      <c r="H6" s="56" t="s">
        <v>420</v>
      </c>
      <c r="I6" s="56" t="s">
        <v>18</v>
      </c>
      <c r="J6" s="56" t="s">
        <v>83</v>
      </c>
      <c r="K6" s="58" t="s">
        <v>363</v>
      </c>
      <c r="L6" s="59" t="s">
        <v>114</v>
      </c>
      <c r="M6" s="59" t="s">
        <v>370</v>
      </c>
      <c r="N6" s="59" t="s">
        <v>61</v>
      </c>
      <c r="O6" s="59" t="s">
        <v>399</v>
      </c>
      <c r="P6" s="59" t="s">
        <v>338</v>
      </c>
      <c r="Q6" s="59" t="s">
        <v>339</v>
      </c>
      <c r="R6" s="59" t="s">
        <v>116</v>
      </c>
      <c r="S6" s="59" t="s">
        <v>115</v>
      </c>
      <c r="T6" s="59" t="s">
        <v>73</v>
      </c>
      <c r="U6" s="59" t="s">
        <v>427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SUMIF($D9:$D405,"B",K9:K405)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125.56152765020754</v>
      </c>
      <c r="Q7" s="100">
        <f t="shared" si="0"/>
        <v>75.17376099999998</v>
      </c>
      <c r="R7" s="100">
        <f t="shared" si="0"/>
        <v>2294.7650556513127</v>
      </c>
      <c r="S7" s="99">
        <f t="shared" si="0"/>
        <v>236710.70188169222</v>
      </c>
      <c r="T7" s="101">
        <f>ROUNDUP(SUMIF($D9:$D405,"B",T9:T405),1)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25.5">
      <c r="A9" s="3"/>
      <c r="B9" s="103" t="s">
        <v>23</v>
      </c>
      <c r="C9" s="70"/>
      <c r="D9" s="69" t="s">
        <v>7</v>
      </c>
      <c r="E9" s="70"/>
      <c r="F9" s="71"/>
      <c r="G9" s="72" t="s">
        <v>659</v>
      </c>
      <c r="H9" s="70"/>
      <c r="I9" s="69"/>
      <c r="J9" s="70"/>
      <c r="K9" s="67">
        <f aca="true" t="shared" si="1" ref="K9:T9">SUMIF($D10:$D403,"O",K10:K403)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125.56152765020754</v>
      </c>
      <c r="Q9" s="68">
        <f t="shared" si="1"/>
        <v>75.17376099999998</v>
      </c>
      <c r="R9" s="68">
        <f t="shared" si="1"/>
        <v>2294.7650556513127</v>
      </c>
      <c r="S9" s="74">
        <f t="shared" si="1"/>
        <v>236710.70188169222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24</v>
      </c>
      <c r="D10" s="76" t="s">
        <v>8</v>
      </c>
      <c r="E10" s="77"/>
      <c r="F10" s="77" t="s">
        <v>60</v>
      </c>
      <c r="G10" s="78" t="s">
        <v>423</v>
      </c>
      <c r="H10" s="77"/>
      <c r="I10" s="76"/>
      <c r="J10" s="77"/>
      <c r="K10" s="107">
        <f>SUBTOTAL(9,K11:K14)</f>
        <v>0</v>
      </c>
      <c r="L10" s="80">
        <f>SUBTOTAL(9,L11:L14)</f>
        <v>0</v>
      </c>
      <c r="M10" s="80">
        <f>SUBTOTAL(9,M11:M14)</f>
        <v>0</v>
      </c>
      <c r="N10" s="80">
        <f>SUBTOTAL(9,N11:N14)</f>
        <v>0</v>
      </c>
      <c r="O10" s="80">
        <f>SUBTOTAL(9,O11:O14)</f>
        <v>0</v>
      </c>
      <c r="P10" s="81">
        <f>SUMPRODUCT(P11:P14,$H11:$H14)</f>
        <v>0</v>
      </c>
      <c r="Q10" s="81">
        <f>SUMPRODUCT(Q11:Q14,$H11:$H14)</f>
        <v>0</v>
      </c>
      <c r="R10" s="81">
        <f>SUMPRODUCT(R11:R14,$H11:$H14)</f>
        <v>31.89555200002678</v>
      </c>
      <c r="S10" s="80">
        <f>SUMPRODUCT(S11:S14,$H11:$H14)</f>
        <v>3074.7312128025815</v>
      </c>
      <c r="T10" s="108">
        <f>SUMPRODUCT(T11:T14,$K11:$K14)/100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488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25.5" outlineLevel="2">
      <c r="A12" s="3"/>
      <c r="B12" s="105"/>
      <c r="C12" s="105"/>
      <c r="D12" s="126" t="s">
        <v>9</v>
      </c>
      <c r="E12" s="127">
        <v>1</v>
      </c>
      <c r="F12" s="128" t="s">
        <v>173</v>
      </c>
      <c r="G12" s="129" t="s">
        <v>606</v>
      </c>
      <c r="H12" s="130">
        <v>30.6688</v>
      </c>
      <c r="I12" s="131" t="s">
        <v>21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1.0400000000008731</v>
      </c>
      <c r="S12" s="132">
        <v>100.25600000008417</v>
      </c>
      <c r="T12" s="137">
        <v>21</v>
      </c>
      <c r="U12" s="138">
        <f>K12*(T12+100)/100</f>
        <v>0</v>
      </c>
      <c r="V12" s="139"/>
    </row>
    <row r="13" spans="1:253" s="36" customFormat="1" ht="10.5" customHeight="1" outlineLevel="3">
      <c r="A13" s="35"/>
      <c r="B13" s="140"/>
      <c r="C13" s="140"/>
      <c r="D13" s="140"/>
      <c r="E13" s="140"/>
      <c r="F13" s="140"/>
      <c r="G13" s="140" t="s">
        <v>428</v>
      </c>
      <c r="H13" s="141">
        <v>0</v>
      </c>
      <c r="I13" s="142"/>
      <c r="J13" s="140"/>
      <c r="K13" s="140"/>
      <c r="L13" s="143"/>
      <c r="M13" s="143"/>
      <c r="N13" s="143"/>
      <c r="O13" s="143"/>
      <c r="P13" s="143"/>
      <c r="Q13" s="143"/>
      <c r="R13" s="143"/>
      <c r="S13" s="143"/>
      <c r="T13" s="144"/>
      <c r="U13" s="144"/>
      <c r="V13" s="140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386</v>
      </c>
      <c r="H14" s="141">
        <v>30.6688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ht="12.75" outlineLevel="1">
      <c r="A15" s="3"/>
      <c r="B15" s="106"/>
      <c r="C15" s="75" t="s">
        <v>25</v>
      </c>
      <c r="D15" s="76" t="s">
        <v>8</v>
      </c>
      <c r="E15" s="77"/>
      <c r="F15" s="77" t="s">
        <v>60</v>
      </c>
      <c r="G15" s="78" t="s">
        <v>409</v>
      </c>
      <c r="H15" s="77"/>
      <c r="I15" s="76"/>
      <c r="J15" s="77"/>
      <c r="K15" s="107">
        <f>SUBTOTAL(9,K16:K19)</f>
        <v>0</v>
      </c>
      <c r="L15" s="80">
        <f>SUBTOTAL(9,L16:L19)</f>
        <v>0</v>
      </c>
      <c r="M15" s="80">
        <f>SUBTOTAL(9,M16:M19)</f>
        <v>0</v>
      </c>
      <c r="N15" s="80">
        <f>SUBTOTAL(9,N16:N19)</f>
        <v>0</v>
      </c>
      <c r="O15" s="80">
        <f>SUBTOTAL(9,O16:O19)</f>
        <v>0</v>
      </c>
      <c r="P15" s="81">
        <f>SUMPRODUCT(P16:P19,$H16:$H19)</f>
        <v>0</v>
      </c>
      <c r="Q15" s="81">
        <f>SUMPRODUCT(Q16:Q19,$H16:$H19)</f>
        <v>0</v>
      </c>
      <c r="R15" s="81">
        <f>SUMPRODUCT(R16:R19,$H16:$H19)</f>
        <v>6.0830400000006195</v>
      </c>
      <c r="S15" s="80">
        <f>SUMPRODUCT(S16:S19,$H16:$H19)</f>
        <v>504.28401600005134</v>
      </c>
      <c r="T15" s="108">
        <f>SUMPRODUCT(T16:T19,$K16:$K19)/100</f>
        <v>0</v>
      </c>
      <c r="U15" s="108">
        <f>K15+T15</f>
        <v>0</v>
      </c>
      <c r="V15" s="105"/>
    </row>
    <row r="16" spans="1:22" ht="12.75" outlineLevel="2">
      <c r="A16" s="3"/>
      <c r="B16" s="116"/>
      <c r="C16" s="117"/>
      <c r="D16" s="118"/>
      <c r="E16" s="119" t="s">
        <v>488</v>
      </c>
      <c r="F16" s="120"/>
      <c r="G16" s="121"/>
      <c r="H16" s="120"/>
      <c r="I16" s="118"/>
      <c r="J16" s="120"/>
      <c r="K16" s="122"/>
      <c r="L16" s="123"/>
      <c r="M16" s="123"/>
      <c r="N16" s="123"/>
      <c r="O16" s="123"/>
      <c r="P16" s="124"/>
      <c r="Q16" s="124"/>
      <c r="R16" s="124"/>
      <c r="S16" s="124"/>
      <c r="T16" s="125"/>
      <c r="U16" s="125"/>
      <c r="V16" s="105"/>
    </row>
    <row r="17" spans="1:22" ht="25.5" outlineLevel="2">
      <c r="A17" s="3"/>
      <c r="B17" s="105"/>
      <c r="C17" s="105"/>
      <c r="D17" s="126" t="s">
        <v>9</v>
      </c>
      <c r="E17" s="127">
        <v>1</v>
      </c>
      <c r="F17" s="128" t="s">
        <v>174</v>
      </c>
      <c r="G17" s="129" t="s">
        <v>637</v>
      </c>
      <c r="H17" s="130">
        <v>1.52</v>
      </c>
      <c r="I17" s="131" t="s">
        <v>21</v>
      </c>
      <c r="J17" s="132"/>
      <c r="K17" s="133">
        <f>H17*J17</f>
        <v>0</v>
      </c>
      <c r="L17" s="134">
        <f>IF(D17="S",K17,"")</f>
      </c>
      <c r="M17" s="135">
        <f>IF(OR(D17="P",D17="U"),K17,"")</f>
        <v>0</v>
      </c>
      <c r="N17" s="135">
        <f>IF(D17="H",K17,"")</f>
      </c>
      <c r="O17" s="135">
        <f>IF(D17="V",K17,"")</f>
      </c>
      <c r="P17" s="136">
        <v>0</v>
      </c>
      <c r="Q17" s="136">
        <v>0</v>
      </c>
      <c r="R17" s="136">
        <v>4.0020000000004075</v>
      </c>
      <c r="S17" s="132">
        <v>331.7658000000338</v>
      </c>
      <c r="T17" s="137">
        <v>21</v>
      </c>
      <c r="U17" s="138">
        <f>K17*(T17+100)/100</f>
        <v>0</v>
      </c>
      <c r="V17" s="139"/>
    </row>
    <row r="18" spans="1:22" s="36" customFormat="1" ht="10.5" customHeight="1" outlineLevel="3">
      <c r="A18" s="35"/>
      <c r="B18" s="140"/>
      <c r="C18" s="140"/>
      <c r="D18" s="140"/>
      <c r="E18" s="140"/>
      <c r="F18" s="140"/>
      <c r="G18" s="140" t="s">
        <v>389</v>
      </c>
      <c r="H18" s="141">
        <v>0</v>
      </c>
      <c r="I18" s="142"/>
      <c r="J18" s="140"/>
      <c r="K18" s="140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0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347</v>
      </c>
      <c r="H19" s="141">
        <v>1.52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ht="12.75" outlineLevel="1">
      <c r="A20" s="3"/>
      <c r="B20" s="106"/>
      <c r="C20" s="75" t="s">
        <v>26</v>
      </c>
      <c r="D20" s="76" t="s">
        <v>8</v>
      </c>
      <c r="E20" s="77"/>
      <c r="F20" s="77" t="s">
        <v>60</v>
      </c>
      <c r="G20" s="78" t="s">
        <v>473</v>
      </c>
      <c r="H20" s="77"/>
      <c r="I20" s="76"/>
      <c r="J20" s="77"/>
      <c r="K20" s="107">
        <f>SUBTOTAL(9,K21:K25)</f>
        <v>0</v>
      </c>
      <c r="L20" s="80">
        <f>SUBTOTAL(9,L21:L25)</f>
        <v>0</v>
      </c>
      <c r="M20" s="80">
        <f>SUBTOTAL(9,M21:M25)</f>
        <v>0</v>
      </c>
      <c r="N20" s="80">
        <f>SUBTOTAL(9,N21:N25)</f>
        <v>0</v>
      </c>
      <c r="O20" s="80">
        <f>SUBTOTAL(9,O21:O25)</f>
        <v>0</v>
      </c>
      <c r="P20" s="81">
        <f>SUMPRODUCT(P21:P25,$H21:$H25)</f>
        <v>0</v>
      </c>
      <c r="Q20" s="81">
        <f>SUMPRODUCT(Q21:Q25,$H21:$H25)</f>
        <v>0</v>
      </c>
      <c r="R20" s="81">
        <f>SUMPRODUCT(R21:R25,$H21:$H25)</f>
        <v>28.294131000012502</v>
      </c>
      <c r="S20" s="80">
        <f>SUMPRODUCT(S21:S25,$H21:$H25)</f>
        <v>2354.4708428010326</v>
      </c>
      <c r="T20" s="108">
        <f>SUMPRODUCT(T21:T25,$K21:$K25)/100</f>
        <v>0</v>
      </c>
      <c r="U20" s="108">
        <f>K20+T20</f>
        <v>0</v>
      </c>
      <c r="V20" s="105"/>
    </row>
    <row r="21" spans="1:22" ht="12.75" outlineLevel="2">
      <c r="A21" s="3"/>
      <c r="B21" s="116"/>
      <c r="C21" s="117"/>
      <c r="D21" s="118"/>
      <c r="E21" s="119" t="s">
        <v>488</v>
      </c>
      <c r="F21" s="120"/>
      <c r="G21" s="121"/>
      <c r="H21" s="120"/>
      <c r="I21" s="118"/>
      <c r="J21" s="120"/>
      <c r="K21" s="122"/>
      <c r="L21" s="123"/>
      <c r="M21" s="123"/>
      <c r="N21" s="123"/>
      <c r="O21" s="123"/>
      <c r="P21" s="124"/>
      <c r="Q21" s="124"/>
      <c r="R21" s="124"/>
      <c r="S21" s="124"/>
      <c r="T21" s="125"/>
      <c r="U21" s="125"/>
      <c r="V21" s="105"/>
    </row>
    <row r="22" spans="1:22" ht="12.75" outlineLevel="2">
      <c r="A22" s="3"/>
      <c r="B22" s="105"/>
      <c r="C22" s="105"/>
      <c r="D22" s="126" t="s">
        <v>9</v>
      </c>
      <c r="E22" s="127">
        <v>1</v>
      </c>
      <c r="F22" s="128" t="s">
        <v>175</v>
      </c>
      <c r="G22" s="129" t="s">
        <v>597</v>
      </c>
      <c r="H22" s="130">
        <v>32.189</v>
      </c>
      <c r="I22" s="131" t="s">
        <v>21</v>
      </c>
      <c r="J22" s="132"/>
      <c r="K22" s="133">
        <f>H22*J22</f>
        <v>0</v>
      </c>
      <c r="L22" s="134">
        <f>IF(D22="S",K22,"")</f>
      </c>
      <c r="M22" s="135">
        <f>IF(OR(D22="P",D22="U"),K22,"")</f>
        <v>0</v>
      </c>
      <c r="N22" s="135">
        <f>IF(D22="H",K22,"")</f>
      </c>
      <c r="O22" s="135">
        <f>IF(D22="V",K22,"")</f>
      </c>
      <c r="P22" s="136">
        <v>0</v>
      </c>
      <c r="Q22" s="136">
        <v>0</v>
      </c>
      <c r="R22" s="136">
        <v>0.8680000000003928</v>
      </c>
      <c r="S22" s="132">
        <v>71.95720000003256</v>
      </c>
      <c r="T22" s="137">
        <v>21</v>
      </c>
      <c r="U22" s="138">
        <f>K22*(T22+100)/100</f>
        <v>0</v>
      </c>
      <c r="V22" s="139"/>
    </row>
    <row r="23" spans="1:22" s="36" customFormat="1" ht="10.5" customHeight="1" outlineLevel="3">
      <c r="A23" s="35"/>
      <c r="B23" s="140"/>
      <c r="C23" s="140"/>
      <c r="D23" s="140"/>
      <c r="E23" s="140"/>
      <c r="F23" s="140"/>
      <c r="G23" s="140" t="s">
        <v>89</v>
      </c>
      <c r="H23" s="141">
        <v>30.669</v>
      </c>
      <c r="I23" s="142"/>
      <c r="J23" s="140"/>
      <c r="K23" s="140"/>
      <c r="L23" s="143"/>
      <c r="M23" s="143"/>
      <c r="N23" s="143"/>
      <c r="O23" s="143"/>
      <c r="P23" s="143"/>
      <c r="Q23" s="143"/>
      <c r="R23" s="143"/>
      <c r="S23" s="143"/>
      <c r="T23" s="144"/>
      <c r="U23" s="144"/>
      <c r="V23" s="140"/>
    </row>
    <row r="24" spans="1:22" s="36" customFormat="1" ht="10.5" customHeight="1" outlineLevel="3">
      <c r="A24" s="35"/>
      <c r="B24" s="140"/>
      <c r="C24" s="140"/>
      <c r="D24" s="140"/>
      <c r="E24" s="140"/>
      <c r="F24" s="140"/>
      <c r="G24" s="140" t="s">
        <v>69</v>
      </c>
      <c r="H24" s="141">
        <v>1.52</v>
      </c>
      <c r="I24" s="142"/>
      <c r="J24" s="140"/>
      <c r="K24" s="140"/>
      <c r="L24" s="143"/>
      <c r="M24" s="143"/>
      <c r="N24" s="143"/>
      <c r="O24" s="143"/>
      <c r="P24" s="143"/>
      <c r="Q24" s="143"/>
      <c r="R24" s="143"/>
      <c r="S24" s="143"/>
      <c r="T24" s="144"/>
      <c r="U24" s="144"/>
      <c r="V24" s="140"/>
    </row>
    <row r="25" spans="1:22" ht="12.75" outlineLevel="2">
      <c r="A25" s="3"/>
      <c r="B25" s="105"/>
      <c r="C25" s="105"/>
      <c r="D25" s="126" t="s">
        <v>9</v>
      </c>
      <c r="E25" s="127">
        <v>2</v>
      </c>
      <c r="F25" s="128" t="s">
        <v>176</v>
      </c>
      <c r="G25" s="129" t="s">
        <v>584</v>
      </c>
      <c r="H25" s="130">
        <v>32.189</v>
      </c>
      <c r="I25" s="131" t="s">
        <v>21</v>
      </c>
      <c r="J25" s="132"/>
      <c r="K25" s="133">
        <f>H25*J25</f>
        <v>0</v>
      </c>
      <c r="L25" s="134">
        <f>IF(D25="S",K25,"")</f>
      </c>
      <c r="M25" s="135">
        <f>IF(OR(D25="P",D25="U"),K25,"")</f>
        <v>0</v>
      </c>
      <c r="N25" s="135">
        <f>IF(D25="H",K25,"")</f>
      </c>
      <c r="O25" s="135">
        <f>IF(D25="V",K25,"")</f>
      </c>
      <c r="P25" s="136">
        <v>0</v>
      </c>
      <c r="Q25" s="136">
        <v>0</v>
      </c>
      <c r="R25" s="136">
        <v>0.010999999999995678</v>
      </c>
      <c r="S25" s="132">
        <v>1.1879999999995334</v>
      </c>
      <c r="T25" s="137">
        <v>21</v>
      </c>
      <c r="U25" s="138">
        <f>K25*(T25+100)/100</f>
        <v>0</v>
      </c>
      <c r="V25" s="139"/>
    </row>
    <row r="26" spans="1:22" ht="12.75" outlineLevel="1">
      <c r="A26" s="3"/>
      <c r="B26" s="106"/>
      <c r="C26" s="75" t="s">
        <v>27</v>
      </c>
      <c r="D26" s="76" t="s">
        <v>8</v>
      </c>
      <c r="E26" s="77"/>
      <c r="F26" s="77" t="s">
        <v>60</v>
      </c>
      <c r="G26" s="78" t="s">
        <v>411</v>
      </c>
      <c r="H26" s="77"/>
      <c r="I26" s="76"/>
      <c r="J26" s="77"/>
      <c r="K26" s="107">
        <f>SUBTOTAL(9,K27:K30)</f>
        <v>0</v>
      </c>
      <c r="L26" s="80">
        <f>SUBTOTAL(9,L27:L30)</f>
        <v>0</v>
      </c>
      <c r="M26" s="80">
        <f>SUBTOTAL(9,M27:M30)</f>
        <v>0</v>
      </c>
      <c r="N26" s="80">
        <f>SUBTOTAL(9,N27:N30)</f>
        <v>0</v>
      </c>
      <c r="O26" s="80">
        <f>SUBTOTAL(9,O27:O30)</f>
        <v>0</v>
      </c>
      <c r="P26" s="81">
        <f>SUMPRODUCT(P27:P30,$H27:$H30)</f>
        <v>0</v>
      </c>
      <c r="Q26" s="81">
        <f>SUMPRODUCT(Q27:Q30,$H27:$H30)</f>
        <v>0</v>
      </c>
      <c r="R26" s="81">
        <f>SUMPRODUCT(R27:R30,$H27:$H30)</f>
        <v>0.289701000000011</v>
      </c>
      <c r="S26" s="80">
        <f>SUMPRODUCT(S27:S30,$H27:$H30)</f>
        <v>26.91322290000102</v>
      </c>
      <c r="T26" s="108">
        <f>SUMPRODUCT(T27:T30,$K27:$K30)/100</f>
        <v>0</v>
      </c>
      <c r="U26" s="108">
        <f>K26+T26</f>
        <v>0</v>
      </c>
      <c r="V26" s="105"/>
    </row>
    <row r="27" spans="1:22" ht="12.75" outlineLevel="2">
      <c r="A27" s="3"/>
      <c r="B27" s="116"/>
      <c r="C27" s="117"/>
      <c r="D27" s="118"/>
      <c r="E27" s="119" t="s">
        <v>488</v>
      </c>
      <c r="F27" s="120"/>
      <c r="G27" s="121"/>
      <c r="H27" s="120"/>
      <c r="I27" s="118"/>
      <c r="J27" s="120"/>
      <c r="K27" s="122"/>
      <c r="L27" s="123"/>
      <c r="M27" s="123"/>
      <c r="N27" s="123"/>
      <c r="O27" s="123"/>
      <c r="P27" s="124"/>
      <c r="Q27" s="124"/>
      <c r="R27" s="124"/>
      <c r="S27" s="124"/>
      <c r="T27" s="125"/>
      <c r="U27" s="125"/>
      <c r="V27" s="105"/>
    </row>
    <row r="28" spans="1:22" ht="12.75" outlineLevel="2">
      <c r="A28" s="3"/>
      <c r="B28" s="105"/>
      <c r="C28" s="105"/>
      <c r="D28" s="126" t="s">
        <v>9</v>
      </c>
      <c r="E28" s="127">
        <v>1</v>
      </c>
      <c r="F28" s="128" t="s">
        <v>177</v>
      </c>
      <c r="G28" s="129" t="s">
        <v>491</v>
      </c>
      <c r="H28" s="130">
        <v>32.189</v>
      </c>
      <c r="I28" s="131" t="s">
        <v>21</v>
      </c>
      <c r="J28" s="132"/>
      <c r="K28" s="133">
        <f>H28*J28</f>
        <v>0</v>
      </c>
      <c r="L28" s="134">
        <f>IF(D28="S",K28,"")</f>
      </c>
      <c r="M28" s="135">
        <f>IF(OR(D28="P",D28="U"),K28,"")</f>
        <v>0</v>
      </c>
      <c r="N28" s="135">
        <f>IF(D28="H",K28,"")</f>
      </c>
      <c r="O28" s="135">
        <f>IF(D28="V",K28,"")</f>
      </c>
      <c r="P28" s="136">
        <v>0</v>
      </c>
      <c r="Q28" s="136">
        <v>0</v>
      </c>
      <c r="R28" s="136">
        <v>0.009000000000000341</v>
      </c>
      <c r="S28" s="132">
        <v>0.8361000000000317</v>
      </c>
      <c r="T28" s="137">
        <v>21</v>
      </c>
      <c r="U28" s="138">
        <f>K28*(T28+100)/100</f>
        <v>0</v>
      </c>
      <c r="V28" s="139"/>
    </row>
    <row r="29" spans="1:22" ht="12.75" outlineLevel="2">
      <c r="A29" s="3"/>
      <c r="B29" s="105"/>
      <c r="C29" s="105"/>
      <c r="D29" s="126" t="s">
        <v>9</v>
      </c>
      <c r="E29" s="127">
        <v>2</v>
      </c>
      <c r="F29" s="128" t="s">
        <v>178</v>
      </c>
      <c r="G29" s="129" t="s">
        <v>591</v>
      </c>
      <c r="H29" s="130">
        <v>54.7213</v>
      </c>
      <c r="I29" s="131" t="s">
        <v>14</v>
      </c>
      <c r="J29" s="132"/>
      <c r="K29" s="133">
        <f>H29*J29</f>
        <v>0</v>
      </c>
      <c r="L29" s="134">
        <f>IF(D29="S",K29,"")</f>
      </c>
      <c r="M29" s="135">
        <f>IF(OR(D29="P",D29="U"),K29,"")</f>
        <v>0</v>
      </c>
      <c r="N29" s="135">
        <f>IF(D29="H",K29,"")</f>
      </c>
      <c r="O29" s="135">
        <f>IF(D29="V",K29,"")</f>
      </c>
      <c r="P29" s="136">
        <v>0</v>
      </c>
      <c r="Q29" s="136">
        <v>0</v>
      </c>
      <c r="R29" s="136">
        <v>0</v>
      </c>
      <c r="S29" s="132">
        <v>0</v>
      </c>
      <c r="T29" s="137">
        <v>21</v>
      </c>
      <c r="U29" s="138">
        <f>K29*(T29+100)/100</f>
        <v>0</v>
      </c>
      <c r="V29" s="139"/>
    </row>
    <row r="30" spans="1:22" s="36" customFormat="1" ht="10.5" customHeight="1" outlineLevel="3">
      <c r="A30" s="35"/>
      <c r="B30" s="140"/>
      <c r="C30" s="140"/>
      <c r="D30" s="140"/>
      <c r="E30" s="140"/>
      <c r="F30" s="140"/>
      <c r="G30" s="140" t="s">
        <v>346</v>
      </c>
      <c r="H30" s="141">
        <v>54.7213</v>
      </c>
      <c r="I30" s="142"/>
      <c r="J30" s="140"/>
      <c r="K30" s="140"/>
      <c r="L30" s="143"/>
      <c r="M30" s="143"/>
      <c r="N30" s="143"/>
      <c r="O30" s="143"/>
      <c r="P30" s="143"/>
      <c r="Q30" s="143"/>
      <c r="R30" s="143"/>
      <c r="S30" s="143"/>
      <c r="T30" s="144"/>
      <c r="U30" s="144"/>
      <c r="V30" s="140"/>
    </row>
    <row r="31" spans="1:22" ht="12.75" outlineLevel="1">
      <c r="A31" s="3"/>
      <c r="B31" s="106"/>
      <c r="C31" s="75" t="s">
        <v>28</v>
      </c>
      <c r="D31" s="76" t="s">
        <v>8</v>
      </c>
      <c r="E31" s="77"/>
      <c r="F31" s="77" t="s">
        <v>60</v>
      </c>
      <c r="G31" s="78" t="s">
        <v>475</v>
      </c>
      <c r="H31" s="77"/>
      <c r="I31" s="76"/>
      <c r="J31" s="77"/>
      <c r="K31" s="107">
        <f>SUBTOTAL(9,K32:K37)</f>
        <v>0</v>
      </c>
      <c r="L31" s="80">
        <f>SUBTOTAL(9,L32:L37)</f>
        <v>0</v>
      </c>
      <c r="M31" s="80">
        <f>SUBTOTAL(9,M32:M37)</f>
        <v>0</v>
      </c>
      <c r="N31" s="80">
        <f>SUBTOTAL(9,N32:N37)</f>
        <v>0</v>
      </c>
      <c r="O31" s="80">
        <f>SUBTOTAL(9,O32:O37)</f>
        <v>0</v>
      </c>
      <c r="P31" s="81">
        <f>SUMPRODUCT(P32:P37,$H32:$H37)</f>
        <v>6.457821055999253</v>
      </c>
      <c r="Q31" s="81">
        <f>SUMPRODUCT(Q32:Q37,$H32:$H37)</f>
        <v>0</v>
      </c>
      <c r="R31" s="81">
        <f>SUMPRODUCT(R32:R37,$H32:$H37)</f>
        <v>8.96020000000317</v>
      </c>
      <c r="S31" s="80">
        <f>SUMPRODUCT(S32:S37,$H32:$H37)</f>
        <v>927.2976400003316</v>
      </c>
      <c r="T31" s="108">
        <f>SUMPRODUCT(T32:T37,$K32:$K37)/100</f>
        <v>0</v>
      </c>
      <c r="U31" s="108">
        <f>K31+T31</f>
        <v>0</v>
      </c>
      <c r="V31" s="105"/>
    </row>
    <row r="32" spans="1:22" ht="12.75" outlineLevel="2">
      <c r="A32" s="3"/>
      <c r="B32" s="116"/>
      <c r="C32" s="117"/>
      <c r="D32" s="118"/>
      <c r="E32" s="119" t="s">
        <v>488</v>
      </c>
      <c r="F32" s="120"/>
      <c r="G32" s="121"/>
      <c r="H32" s="120"/>
      <c r="I32" s="118"/>
      <c r="J32" s="120"/>
      <c r="K32" s="122"/>
      <c r="L32" s="123"/>
      <c r="M32" s="123"/>
      <c r="N32" s="123"/>
      <c r="O32" s="123"/>
      <c r="P32" s="124"/>
      <c r="Q32" s="124"/>
      <c r="R32" s="124"/>
      <c r="S32" s="124"/>
      <c r="T32" s="125"/>
      <c r="U32" s="125"/>
      <c r="V32" s="105"/>
    </row>
    <row r="33" spans="1:22" ht="25.5" outlineLevel="2">
      <c r="A33" s="3"/>
      <c r="B33" s="105"/>
      <c r="C33" s="105"/>
      <c r="D33" s="126" t="s">
        <v>9</v>
      </c>
      <c r="E33" s="127">
        <v>1</v>
      </c>
      <c r="F33" s="128" t="s">
        <v>182</v>
      </c>
      <c r="G33" s="129" t="s">
        <v>618</v>
      </c>
      <c r="H33" s="130">
        <v>1.3</v>
      </c>
      <c r="I33" s="131" t="s">
        <v>21</v>
      </c>
      <c r="J33" s="132"/>
      <c r="K33" s="133">
        <f>H33*J33</f>
        <v>0</v>
      </c>
      <c r="L33" s="134">
        <f>IF(D33="S",K33,"")</f>
      </c>
      <c r="M33" s="135">
        <f>IF(OR(D33="P",D33="U"),K33,"")</f>
        <v>0</v>
      </c>
      <c r="N33" s="135">
        <f>IF(D33="H",K33,"")</f>
      </c>
      <c r="O33" s="135">
        <f>IF(D33="V",K33,"")</f>
      </c>
      <c r="P33" s="136">
        <v>2.0309999999994717</v>
      </c>
      <c r="Q33" s="136">
        <v>0</v>
      </c>
      <c r="R33" s="136">
        <v>4.794000000001688</v>
      </c>
      <c r="S33" s="132">
        <v>498.87880000017753</v>
      </c>
      <c r="T33" s="137">
        <v>21</v>
      </c>
      <c r="U33" s="138">
        <f>K33*(T33+100)/100</f>
        <v>0</v>
      </c>
      <c r="V33" s="139"/>
    </row>
    <row r="34" spans="1:22" ht="25.5" outlineLevel="2">
      <c r="A34" s="3"/>
      <c r="B34" s="105"/>
      <c r="C34" s="105"/>
      <c r="D34" s="126" t="s">
        <v>9</v>
      </c>
      <c r="E34" s="127">
        <v>2</v>
      </c>
      <c r="F34" s="128" t="s">
        <v>183</v>
      </c>
      <c r="G34" s="129" t="s">
        <v>620</v>
      </c>
      <c r="H34" s="130">
        <v>1.68</v>
      </c>
      <c r="I34" s="131" t="s">
        <v>21</v>
      </c>
      <c r="J34" s="132"/>
      <c r="K34" s="133">
        <f>H34*J34</f>
        <v>0</v>
      </c>
      <c r="L34" s="134">
        <f>IF(D34="S",K34,"")</f>
      </c>
      <c r="M34" s="135">
        <f>IF(OR(D34="P",D34="U"),K34,"")</f>
        <v>0</v>
      </c>
      <c r="N34" s="135">
        <f>IF(D34="H",K34,"")</f>
      </c>
      <c r="O34" s="135">
        <f>IF(D34="V",K34,"")</f>
      </c>
      <c r="P34" s="136">
        <v>1.8890099999999999</v>
      </c>
      <c r="Q34" s="136">
        <v>0</v>
      </c>
      <c r="R34" s="136">
        <v>0</v>
      </c>
      <c r="S34" s="132">
        <v>0</v>
      </c>
      <c r="T34" s="137">
        <v>21</v>
      </c>
      <c r="U34" s="138">
        <f>K34*(T34+100)/100</f>
        <v>0</v>
      </c>
      <c r="V34" s="139"/>
    </row>
    <row r="35" spans="1:22" s="36" customFormat="1" ht="10.5" customHeight="1" outlineLevel="3">
      <c r="A35" s="35"/>
      <c r="B35" s="140"/>
      <c r="C35" s="140"/>
      <c r="D35" s="140"/>
      <c r="E35" s="140"/>
      <c r="F35" s="140"/>
      <c r="G35" s="140" t="s">
        <v>171</v>
      </c>
      <c r="H35" s="141">
        <v>0.84</v>
      </c>
      <c r="I35" s="142"/>
      <c r="J35" s="140"/>
      <c r="K35" s="140"/>
      <c r="L35" s="143"/>
      <c r="M35" s="143"/>
      <c r="N35" s="143"/>
      <c r="O35" s="143"/>
      <c r="P35" s="143"/>
      <c r="Q35" s="143"/>
      <c r="R35" s="143"/>
      <c r="S35" s="143"/>
      <c r="T35" s="144"/>
      <c r="U35" s="144"/>
      <c r="V35" s="140"/>
    </row>
    <row r="36" spans="1:22" s="36" customFormat="1" ht="10.5" customHeight="1" outlineLevel="3">
      <c r="A36" s="35"/>
      <c r="B36" s="140"/>
      <c r="C36" s="140"/>
      <c r="D36" s="140"/>
      <c r="E36" s="140"/>
      <c r="F36" s="140"/>
      <c r="G36" s="140" t="s">
        <v>170</v>
      </c>
      <c r="H36" s="141">
        <v>0.84</v>
      </c>
      <c r="I36" s="142"/>
      <c r="J36" s="140"/>
      <c r="K36" s="140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0"/>
    </row>
    <row r="37" spans="1:22" ht="25.5" outlineLevel="2">
      <c r="A37" s="3"/>
      <c r="B37" s="105"/>
      <c r="C37" s="105"/>
      <c r="D37" s="126" t="s">
        <v>9</v>
      </c>
      <c r="E37" s="127">
        <v>3</v>
      </c>
      <c r="F37" s="128" t="s">
        <v>181</v>
      </c>
      <c r="G37" s="129" t="s">
        <v>643</v>
      </c>
      <c r="H37" s="130">
        <v>8</v>
      </c>
      <c r="I37" s="131" t="s">
        <v>67</v>
      </c>
      <c r="J37" s="132"/>
      <c r="K37" s="133">
        <f>H37*J37</f>
        <v>0</v>
      </c>
      <c r="L37" s="134">
        <f>IF(D37="S",K37,"")</f>
      </c>
      <c r="M37" s="135">
        <f>IF(OR(D37="P",D37="U"),K37,"")</f>
        <v>0</v>
      </c>
      <c r="N37" s="135">
        <f>IF(D37="H",K37,"")</f>
      </c>
      <c r="O37" s="135">
        <f>IF(D37="V",K37,"")</f>
      </c>
      <c r="P37" s="136">
        <v>0.0804980319999925</v>
      </c>
      <c r="Q37" s="136">
        <v>0</v>
      </c>
      <c r="R37" s="136">
        <v>0.3410000000001219</v>
      </c>
      <c r="S37" s="132">
        <v>34.8444000000126</v>
      </c>
      <c r="T37" s="137">
        <v>21</v>
      </c>
      <c r="U37" s="138">
        <f>K37*(T37+100)/100</f>
        <v>0</v>
      </c>
      <c r="V37" s="139"/>
    </row>
    <row r="38" spans="1:22" ht="12.75" outlineLevel="1">
      <c r="A38" s="3"/>
      <c r="B38" s="106"/>
      <c r="C38" s="75" t="s">
        <v>29</v>
      </c>
      <c r="D38" s="76" t="s">
        <v>8</v>
      </c>
      <c r="E38" s="77"/>
      <c r="F38" s="77" t="s">
        <v>60</v>
      </c>
      <c r="G38" s="78" t="s">
        <v>440</v>
      </c>
      <c r="H38" s="77"/>
      <c r="I38" s="76"/>
      <c r="J38" s="77"/>
      <c r="K38" s="107">
        <f>SUBTOTAL(9,K39:K43)</f>
        <v>0</v>
      </c>
      <c r="L38" s="80">
        <f>SUBTOTAL(9,L39:L43)</f>
        <v>0</v>
      </c>
      <c r="M38" s="80">
        <f>SUBTOTAL(9,M39:M43)</f>
        <v>0</v>
      </c>
      <c r="N38" s="80">
        <f>SUBTOTAL(9,N39:N43)</f>
        <v>0</v>
      </c>
      <c r="O38" s="80">
        <f>SUBTOTAL(9,O39:O43)</f>
        <v>0</v>
      </c>
      <c r="P38" s="81">
        <f>SUMPRODUCT(P39:P43,$H39:$H43)</f>
        <v>2.03232</v>
      </c>
      <c r="Q38" s="81">
        <f>SUMPRODUCT(Q39:Q43,$H39:$H43)</f>
        <v>0</v>
      </c>
      <c r="R38" s="81">
        <f>SUMPRODUCT(R39:R43,$H39:$H43)</f>
        <v>0</v>
      </c>
      <c r="S38" s="80">
        <f>SUMPRODUCT(S39:S43,$H39:$H43)</f>
        <v>0</v>
      </c>
      <c r="T38" s="108">
        <f>SUMPRODUCT(T39:T43,$K39:$K43)/100</f>
        <v>0</v>
      </c>
      <c r="U38" s="108">
        <f>K38+T38</f>
        <v>0</v>
      </c>
      <c r="V38" s="105"/>
    </row>
    <row r="39" spans="1:22" ht="12.75" outlineLevel="2">
      <c r="A39" s="3"/>
      <c r="B39" s="116"/>
      <c r="C39" s="117"/>
      <c r="D39" s="118"/>
      <c r="E39" s="119" t="s">
        <v>488</v>
      </c>
      <c r="F39" s="120"/>
      <c r="G39" s="121"/>
      <c r="H39" s="120"/>
      <c r="I39" s="118"/>
      <c r="J39" s="120"/>
      <c r="K39" s="122"/>
      <c r="L39" s="123"/>
      <c r="M39" s="123"/>
      <c r="N39" s="123"/>
      <c r="O39" s="123"/>
      <c r="P39" s="124"/>
      <c r="Q39" s="124"/>
      <c r="R39" s="124"/>
      <c r="S39" s="124"/>
      <c r="T39" s="125"/>
      <c r="U39" s="125"/>
      <c r="V39" s="105"/>
    </row>
    <row r="40" spans="1:22" ht="25.5" outlineLevel="2">
      <c r="A40" s="3"/>
      <c r="B40" s="105"/>
      <c r="C40" s="105"/>
      <c r="D40" s="126" t="s">
        <v>9</v>
      </c>
      <c r="E40" s="127">
        <v>1</v>
      </c>
      <c r="F40" s="128" t="s">
        <v>189</v>
      </c>
      <c r="G40" s="129" t="s">
        <v>619</v>
      </c>
      <c r="H40" s="130">
        <v>8</v>
      </c>
      <c r="I40" s="131" t="s">
        <v>20</v>
      </c>
      <c r="J40" s="132"/>
      <c r="K40" s="133">
        <f>H40*J40</f>
        <v>0</v>
      </c>
      <c r="L40" s="134">
        <f>IF(D40="S",K40,"")</f>
      </c>
      <c r="M40" s="135">
        <f>IF(OR(D40="P",D40="U"),K40,"")</f>
        <v>0</v>
      </c>
      <c r="N40" s="135">
        <f>IF(D40="H",K40,"")</f>
      </c>
      <c r="O40" s="135">
        <f>IF(D40="V",K40,"")</f>
      </c>
      <c r="P40" s="136">
        <v>0.25404</v>
      </c>
      <c r="Q40" s="136">
        <v>0</v>
      </c>
      <c r="R40" s="136">
        <v>0</v>
      </c>
      <c r="S40" s="132">
        <v>0</v>
      </c>
      <c r="T40" s="137">
        <v>21</v>
      </c>
      <c r="U40" s="138">
        <f>K40*(T40+100)/100</f>
        <v>0</v>
      </c>
      <c r="V40" s="139"/>
    </row>
    <row r="41" spans="1:22" s="36" customFormat="1" ht="10.5" customHeight="1" outlineLevel="3">
      <c r="A41" s="35"/>
      <c r="B41" s="140"/>
      <c r="C41" s="140"/>
      <c r="D41" s="140"/>
      <c r="E41" s="140"/>
      <c r="F41" s="140"/>
      <c r="G41" s="140" t="s">
        <v>39</v>
      </c>
      <c r="H41" s="141">
        <v>2</v>
      </c>
      <c r="I41" s="142"/>
      <c r="J41" s="140"/>
      <c r="K41" s="140"/>
      <c r="L41" s="143"/>
      <c r="M41" s="143"/>
      <c r="N41" s="143"/>
      <c r="O41" s="143"/>
      <c r="P41" s="143"/>
      <c r="Q41" s="143"/>
      <c r="R41" s="143"/>
      <c r="S41" s="143"/>
      <c r="T41" s="144"/>
      <c r="U41" s="144"/>
      <c r="V41" s="140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102</v>
      </c>
      <c r="H42" s="141">
        <v>4.4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74</v>
      </c>
      <c r="H43" s="141">
        <v>1.6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ht="12.75" outlineLevel="1">
      <c r="A44" s="3"/>
      <c r="B44" s="106"/>
      <c r="C44" s="75" t="s">
        <v>30</v>
      </c>
      <c r="D44" s="76" t="s">
        <v>8</v>
      </c>
      <c r="E44" s="77"/>
      <c r="F44" s="77" t="s">
        <v>60</v>
      </c>
      <c r="G44" s="78" t="s">
        <v>446</v>
      </c>
      <c r="H44" s="77"/>
      <c r="I44" s="76"/>
      <c r="J44" s="77"/>
      <c r="K44" s="107">
        <f>SUBTOTAL(9,K45:K47)</f>
        <v>0</v>
      </c>
      <c r="L44" s="80">
        <f>SUBTOTAL(9,L45:L47)</f>
        <v>0</v>
      </c>
      <c r="M44" s="80">
        <f>SUBTOTAL(9,M45:M47)</f>
        <v>0</v>
      </c>
      <c r="N44" s="80">
        <f>SUBTOTAL(9,N45:N47)</f>
        <v>0</v>
      </c>
      <c r="O44" s="80">
        <f>SUBTOTAL(9,O45:O47)</f>
        <v>0</v>
      </c>
      <c r="P44" s="81">
        <f>SUMPRODUCT(P45:P47,$H45:$H47)</f>
        <v>1.7016929999999775</v>
      </c>
      <c r="Q44" s="81">
        <f>SUMPRODUCT(Q45:Q47,$H45:$H47)</f>
        <v>0</v>
      </c>
      <c r="R44" s="81">
        <f>SUMPRODUCT(R45:R47,$H45:$H47)</f>
        <v>1.185299999999188</v>
      </c>
      <c r="S44" s="80">
        <f>SUMPRODUCT(S45:S47,$H45:$H47)</f>
        <v>114.26291999992173</v>
      </c>
      <c r="T44" s="108">
        <f>SUMPRODUCT(T45:T47,$K45:$K47)/100</f>
        <v>0</v>
      </c>
      <c r="U44" s="108">
        <f>K44+T44</f>
        <v>0</v>
      </c>
      <c r="V44" s="105"/>
    </row>
    <row r="45" spans="1:22" ht="12.75" outlineLevel="2">
      <c r="A45" s="3"/>
      <c r="B45" s="116"/>
      <c r="C45" s="117"/>
      <c r="D45" s="118"/>
      <c r="E45" s="119" t="s">
        <v>488</v>
      </c>
      <c r="F45" s="120"/>
      <c r="G45" s="121"/>
      <c r="H45" s="120"/>
      <c r="I45" s="118"/>
      <c r="J45" s="120"/>
      <c r="K45" s="122"/>
      <c r="L45" s="123"/>
      <c r="M45" s="123"/>
      <c r="N45" s="123"/>
      <c r="O45" s="123"/>
      <c r="P45" s="124"/>
      <c r="Q45" s="124"/>
      <c r="R45" s="124"/>
      <c r="S45" s="124"/>
      <c r="T45" s="125"/>
      <c r="U45" s="125"/>
      <c r="V45" s="105"/>
    </row>
    <row r="46" spans="1:22" ht="12.75" outlineLevel="2">
      <c r="A46" s="3"/>
      <c r="B46" s="105"/>
      <c r="C46" s="105"/>
      <c r="D46" s="126" t="s">
        <v>9</v>
      </c>
      <c r="E46" s="127">
        <v>1</v>
      </c>
      <c r="F46" s="128" t="s">
        <v>191</v>
      </c>
      <c r="G46" s="129" t="s">
        <v>537</v>
      </c>
      <c r="H46" s="130">
        <v>0.9</v>
      </c>
      <c r="I46" s="131" t="s">
        <v>21</v>
      </c>
      <c r="J46" s="132"/>
      <c r="K46" s="133">
        <f>H46*J46</f>
        <v>0</v>
      </c>
      <c r="L46" s="134">
        <f>IF(D46="S",K46,"")</f>
      </c>
      <c r="M46" s="135">
        <f>IF(OR(D46="P",D46="U"),K46,"")</f>
        <v>0</v>
      </c>
      <c r="N46" s="135">
        <f>IF(D46="H",K46,"")</f>
      </c>
      <c r="O46" s="135">
        <f>IF(D46="V",K46,"")</f>
      </c>
      <c r="P46" s="136">
        <v>1.890769999999975</v>
      </c>
      <c r="Q46" s="136">
        <v>0</v>
      </c>
      <c r="R46" s="136">
        <v>1.3169999999990978</v>
      </c>
      <c r="S46" s="132">
        <v>126.95879999991304</v>
      </c>
      <c r="T46" s="137">
        <v>21</v>
      </c>
      <c r="U46" s="138">
        <f>K46*(T46+100)/100</f>
        <v>0</v>
      </c>
      <c r="V46" s="139"/>
    </row>
    <row r="47" spans="1:22" s="36" customFormat="1" ht="10.5" customHeight="1" outlineLevel="3">
      <c r="A47" s="35"/>
      <c r="B47" s="140"/>
      <c r="C47" s="140"/>
      <c r="D47" s="140"/>
      <c r="E47" s="140"/>
      <c r="F47" s="140"/>
      <c r="G47" s="140" t="s">
        <v>22</v>
      </c>
      <c r="H47" s="141">
        <v>0.9</v>
      </c>
      <c r="I47" s="142"/>
      <c r="J47" s="140"/>
      <c r="K47" s="140"/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0"/>
    </row>
    <row r="48" spans="1:22" ht="12.75" outlineLevel="1">
      <c r="A48" s="3"/>
      <c r="B48" s="106"/>
      <c r="C48" s="75" t="s">
        <v>31</v>
      </c>
      <c r="D48" s="76" t="s">
        <v>8</v>
      </c>
      <c r="E48" s="77"/>
      <c r="F48" s="77" t="s">
        <v>60</v>
      </c>
      <c r="G48" s="78" t="s">
        <v>445</v>
      </c>
      <c r="H48" s="77"/>
      <c r="I48" s="76"/>
      <c r="J48" s="77"/>
      <c r="K48" s="107">
        <f>SUBTOTAL(9,K49:K51)</f>
        <v>0</v>
      </c>
      <c r="L48" s="80">
        <f>SUBTOTAL(9,L49:L51)</f>
        <v>0</v>
      </c>
      <c r="M48" s="80">
        <f>SUBTOTAL(9,M49:M51)</f>
        <v>0</v>
      </c>
      <c r="N48" s="80">
        <f>SUBTOTAL(9,N49:N51)</f>
        <v>0</v>
      </c>
      <c r="O48" s="80">
        <f>SUBTOTAL(9,O49:O51)</f>
        <v>0</v>
      </c>
      <c r="P48" s="81">
        <f>SUMPRODUCT(P49:P51,$H49:$H51)</f>
        <v>0</v>
      </c>
      <c r="Q48" s="81">
        <f>SUMPRODUCT(Q49:Q51,$H49:$H51)</f>
        <v>0</v>
      </c>
      <c r="R48" s="81">
        <f>SUMPRODUCT(R49:R51,$H49:$H51)</f>
        <v>0</v>
      </c>
      <c r="S48" s="80">
        <f>SUMPRODUCT(S49:S51,$H49:$H51)</f>
        <v>0</v>
      </c>
      <c r="T48" s="108">
        <f>SUMPRODUCT(T49:T51,$K49:$K51)/100</f>
        <v>0</v>
      </c>
      <c r="U48" s="108">
        <f>K48+T48</f>
        <v>0</v>
      </c>
      <c r="V48" s="105"/>
    </row>
    <row r="49" spans="1:22" ht="12.75" outlineLevel="2">
      <c r="A49" s="3"/>
      <c r="B49" s="116"/>
      <c r="C49" s="117"/>
      <c r="D49" s="118"/>
      <c r="E49" s="119" t="s">
        <v>488</v>
      </c>
      <c r="F49" s="120"/>
      <c r="G49" s="121"/>
      <c r="H49" s="120"/>
      <c r="I49" s="118"/>
      <c r="J49" s="120"/>
      <c r="K49" s="122"/>
      <c r="L49" s="123"/>
      <c r="M49" s="123"/>
      <c r="N49" s="123"/>
      <c r="O49" s="123"/>
      <c r="P49" s="124"/>
      <c r="Q49" s="124"/>
      <c r="R49" s="124"/>
      <c r="S49" s="124"/>
      <c r="T49" s="125"/>
      <c r="U49" s="125"/>
      <c r="V49" s="105"/>
    </row>
    <row r="50" spans="1:22" ht="12.75" outlineLevel="2">
      <c r="A50" s="3"/>
      <c r="B50" s="105"/>
      <c r="C50" s="105"/>
      <c r="D50" s="126" t="s">
        <v>9</v>
      </c>
      <c r="E50" s="127">
        <v>1</v>
      </c>
      <c r="F50" s="128" t="s">
        <v>192</v>
      </c>
      <c r="G50" s="129" t="s">
        <v>507</v>
      </c>
      <c r="H50" s="130">
        <v>191.68</v>
      </c>
      <c r="I50" s="131" t="s">
        <v>20</v>
      </c>
      <c r="J50" s="132"/>
      <c r="K50" s="133">
        <f>H50*J50</f>
        <v>0</v>
      </c>
      <c r="L50" s="134">
        <f>IF(D50="S",K50,"")</f>
      </c>
      <c r="M50" s="135">
        <f>IF(OR(D50="P",D50="U"),K50,"")</f>
        <v>0</v>
      </c>
      <c r="N50" s="135">
        <f>IF(D50="H",K50,"")</f>
      </c>
      <c r="O50" s="135">
        <f>IF(D50="V",K50,"")</f>
      </c>
      <c r="P50" s="136">
        <v>0</v>
      </c>
      <c r="Q50" s="136">
        <v>0</v>
      </c>
      <c r="R50" s="136">
        <v>0</v>
      </c>
      <c r="S50" s="132">
        <v>0</v>
      </c>
      <c r="T50" s="137">
        <v>21</v>
      </c>
      <c r="U50" s="138">
        <f>K50*(T50+100)/100</f>
        <v>0</v>
      </c>
      <c r="V50" s="139"/>
    </row>
    <row r="51" spans="1:22" s="36" customFormat="1" ht="10.5" customHeight="1" outlineLevel="3">
      <c r="A51" s="35"/>
      <c r="B51" s="140"/>
      <c r="C51" s="140"/>
      <c r="D51" s="140"/>
      <c r="E51" s="140"/>
      <c r="F51" s="140"/>
      <c r="G51" s="140" t="s">
        <v>88</v>
      </c>
      <c r="H51" s="141">
        <v>191.68</v>
      </c>
      <c r="I51" s="142"/>
      <c r="J51" s="140"/>
      <c r="K51" s="140"/>
      <c r="L51" s="143"/>
      <c r="M51" s="143"/>
      <c r="N51" s="143"/>
      <c r="O51" s="143"/>
      <c r="P51" s="143"/>
      <c r="Q51" s="143"/>
      <c r="R51" s="143"/>
      <c r="S51" s="143"/>
      <c r="T51" s="144"/>
      <c r="U51" s="144"/>
      <c r="V51" s="140"/>
    </row>
    <row r="52" spans="1:22" ht="12.75" outlineLevel="1">
      <c r="A52" s="3"/>
      <c r="B52" s="106"/>
      <c r="C52" s="75" t="s">
        <v>32</v>
      </c>
      <c r="D52" s="76" t="s">
        <v>8</v>
      </c>
      <c r="E52" s="77"/>
      <c r="F52" s="77" t="s">
        <v>60</v>
      </c>
      <c r="G52" s="78" t="s">
        <v>481</v>
      </c>
      <c r="H52" s="77"/>
      <c r="I52" s="76"/>
      <c r="J52" s="77"/>
      <c r="K52" s="107">
        <f>SUBTOTAL(9,K53:K69)</f>
        <v>0</v>
      </c>
      <c r="L52" s="80">
        <f>SUBTOTAL(9,L53:L69)</f>
        <v>0</v>
      </c>
      <c r="M52" s="80">
        <f>SUBTOTAL(9,M53:M69)</f>
        <v>0</v>
      </c>
      <c r="N52" s="80">
        <f>SUBTOTAL(9,N53:N69)</f>
        <v>0</v>
      </c>
      <c r="O52" s="80">
        <f>SUBTOTAL(9,O53:O69)</f>
        <v>0</v>
      </c>
      <c r="P52" s="81">
        <f>SUMPRODUCT(P53:P69,$H53:$H69)</f>
        <v>32.846571840001914</v>
      </c>
      <c r="Q52" s="81">
        <f>SUMPRODUCT(Q53:Q69,$H53:$H69)</f>
        <v>0</v>
      </c>
      <c r="R52" s="81">
        <f>SUMPRODUCT(R53:R69,$H53:$H69)</f>
        <v>364.84199999995093</v>
      </c>
      <c r="S52" s="80">
        <f>SUMPRODUCT(S53:S69,$H53:$H69)</f>
        <v>42777.17359999247</v>
      </c>
      <c r="T52" s="108">
        <f>SUMPRODUCT(T53:T69,$K53:$K69)/100</f>
        <v>0</v>
      </c>
      <c r="U52" s="108">
        <f>K52+T52</f>
        <v>0</v>
      </c>
      <c r="V52" s="105"/>
    </row>
    <row r="53" spans="1:22" ht="12.75" outlineLevel="2">
      <c r="A53" s="3"/>
      <c r="B53" s="116"/>
      <c r="C53" s="117"/>
      <c r="D53" s="118"/>
      <c r="E53" s="119" t="s">
        <v>488</v>
      </c>
      <c r="F53" s="120"/>
      <c r="G53" s="121"/>
      <c r="H53" s="120"/>
      <c r="I53" s="118"/>
      <c r="J53" s="120"/>
      <c r="K53" s="122"/>
      <c r="L53" s="123"/>
      <c r="M53" s="123"/>
      <c r="N53" s="123"/>
      <c r="O53" s="123"/>
      <c r="P53" s="124"/>
      <c r="Q53" s="124"/>
      <c r="R53" s="124"/>
      <c r="S53" s="124"/>
      <c r="T53" s="125"/>
      <c r="U53" s="125"/>
      <c r="V53" s="105"/>
    </row>
    <row r="54" spans="1:22" ht="12.75" outlineLevel="2">
      <c r="A54" s="3"/>
      <c r="B54" s="105"/>
      <c r="C54" s="105"/>
      <c r="D54" s="126" t="s">
        <v>9</v>
      </c>
      <c r="E54" s="127">
        <v>1</v>
      </c>
      <c r="F54" s="128" t="s">
        <v>199</v>
      </c>
      <c r="G54" s="129" t="s">
        <v>575</v>
      </c>
      <c r="H54" s="130">
        <v>409.04</v>
      </c>
      <c r="I54" s="131" t="s">
        <v>20</v>
      </c>
      <c r="J54" s="132"/>
      <c r="K54" s="133">
        <f>H54*J54</f>
        <v>0</v>
      </c>
      <c r="L54" s="134">
        <f>IF(D54="S",K54,"")</f>
      </c>
      <c r="M54" s="135">
        <f>IF(OR(D54="P",D54="U"),K54,"")</f>
        <v>0</v>
      </c>
      <c r="N54" s="135">
        <f>IF(D54="H",K54,"")</f>
      </c>
      <c r="O54" s="135">
        <f>IF(D54="V",K54,"")</f>
      </c>
      <c r="P54" s="136">
        <v>0.04766100000000181</v>
      </c>
      <c r="Q54" s="136">
        <v>0</v>
      </c>
      <c r="R54" s="136">
        <v>0.5499999999998408</v>
      </c>
      <c r="S54" s="132">
        <v>68.58999999997836</v>
      </c>
      <c r="T54" s="137">
        <v>21</v>
      </c>
      <c r="U54" s="138">
        <f>K54*(T54+100)/100</f>
        <v>0</v>
      </c>
      <c r="V54" s="139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388</v>
      </c>
      <c r="H55" s="141">
        <v>409.04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ht="12.75" outlineLevel="2">
      <c r="A56" s="3"/>
      <c r="B56" s="105"/>
      <c r="C56" s="105"/>
      <c r="D56" s="126" t="s">
        <v>9</v>
      </c>
      <c r="E56" s="127">
        <v>2</v>
      </c>
      <c r="F56" s="128" t="s">
        <v>198</v>
      </c>
      <c r="G56" s="129" t="s">
        <v>572</v>
      </c>
      <c r="H56" s="130">
        <v>34</v>
      </c>
      <c r="I56" s="131" t="s">
        <v>20</v>
      </c>
      <c r="J56" s="132"/>
      <c r="K56" s="133">
        <f>H56*J56</f>
        <v>0</v>
      </c>
      <c r="L56" s="134">
        <f>IF(D56="S",K56,"")</f>
      </c>
      <c r="M56" s="135">
        <f>IF(OR(D56="P",D56="U"),K56,"")</f>
        <v>0</v>
      </c>
      <c r="N56" s="135">
        <f>IF(D56="H",K56,"")</f>
      </c>
      <c r="O56" s="135">
        <f>IF(D56="V",K56,"")</f>
      </c>
      <c r="P56" s="136">
        <v>0.04413659999999531</v>
      </c>
      <c r="Q56" s="136">
        <v>0</v>
      </c>
      <c r="R56" s="136">
        <v>0.42499999999984084</v>
      </c>
      <c r="S56" s="132">
        <v>49.02999999998015</v>
      </c>
      <c r="T56" s="137">
        <v>21</v>
      </c>
      <c r="U56" s="138">
        <f>K56*(T56+100)/100</f>
        <v>0</v>
      </c>
      <c r="V56" s="139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368</v>
      </c>
      <c r="H57" s="141">
        <v>0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s="36" customFormat="1" ht="10.5" customHeight="1" outlineLevel="3">
      <c r="A58" s="35"/>
      <c r="B58" s="140"/>
      <c r="C58" s="140"/>
      <c r="D58" s="140"/>
      <c r="E58" s="140"/>
      <c r="F58" s="140"/>
      <c r="G58" s="140" t="s">
        <v>17</v>
      </c>
      <c r="H58" s="141">
        <v>34</v>
      </c>
      <c r="I58" s="142"/>
      <c r="J58" s="140"/>
      <c r="K58" s="140"/>
      <c r="L58" s="143"/>
      <c r="M58" s="143"/>
      <c r="N58" s="143"/>
      <c r="O58" s="143"/>
      <c r="P58" s="143"/>
      <c r="Q58" s="143"/>
      <c r="R58" s="143"/>
      <c r="S58" s="143"/>
      <c r="T58" s="144"/>
      <c r="U58" s="144"/>
      <c r="V58" s="140"/>
    </row>
    <row r="59" spans="1:22" ht="12.75" outlineLevel="2">
      <c r="A59" s="3"/>
      <c r="B59" s="105"/>
      <c r="C59" s="105"/>
      <c r="D59" s="126" t="s">
        <v>9</v>
      </c>
      <c r="E59" s="127">
        <v>3</v>
      </c>
      <c r="F59" s="128" t="s">
        <v>197</v>
      </c>
      <c r="G59" s="129" t="s">
        <v>528</v>
      </c>
      <c r="H59" s="130">
        <v>18</v>
      </c>
      <c r="I59" s="131" t="s">
        <v>20</v>
      </c>
      <c r="J59" s="132"/>
      <c r="K59" s="133">
        <f>H59*J59</f>
        <v>0</v>
      </c>
      <c r="L59" s="134">
        <f>IF(D59="S",K59,"")</f>
      </c>
      <c r="M59" s="135">
        <f>IF(OR(D59="P",D59="U"),K59,"")</f>
        <v>0</v>
      </c>
      <c r="N59" s="135">
        <f>IF(D59="H",K59,"")</f>
      </c>
      <c r="O59" s="135">
        <f>IF(D59="V",K59,"")</f>
      </c>
      <c r="P59" s="136">
        <v>0.1071200000000548</v>
      </c>
      <c r="Q59" s="136">
        <v>0</v>
      </c>
      <c r="R59" s="136">
        <v>0.5899999999999181</v>
      </c>
      <c r="S59" s="132">
        <v>61.68999999999168</v>
      </c>
      <c r="T59" s="137">
        <v>21</v>
      </c>
      <c r="U59" s="138">
        <f>K59*(T59+100)/100</f>
        <v>0</v>
      </c>
      <c r="V59" s="139"/>
    </row>
    <row r="60" spans="1:22" ht="12.75" outlineLevel="2">
      <c r="A60" s="3"/>
      <c r="B60" s="105"/>
      <c r="C60" s="105"/>
      <c r="D60" s="126" t="s">
        <v>9</v>
      </c>
      <c r="E60" s="127">
        <v>4</v>
      </c>
      <c r="F60" s="128" t="s">
        <v>184</v>
      </c>
      <c r="G60" s="129" t="s">
        <v>490</v>
      </c>
      <c r="H60" s="130">
        <v>280</v>
      </c>
      <c r="I60" s="131" t="s">
        <v>20</v>
      </c>
      <c r="J60" s="132"/>
      <c r="K60" s="133">
        <f>H60*J60</f>
        <v>0</v>
      </c>
      <c r="L60" s="134">
        <f>IF(D60="S",K60,"")</f>
      </c>
      <c r="M60" s="135">
        <f>IF(OR(D60="P",D60="U"),K60,"")</f>
        <v>0</v>
      </c>
      <c r="N60" s="135">
        <f>IF(D60="H",K60,"")</f>
      </c>
      <c r="O60" s="135">
        <f>IF(D60="V",K60,"")</f>
      </c>
      <c r="P60" s="136">
        <v>0.032790000000001235</v>
      </c>
      <c r="Q60" s="136">
        <v>0</v>
      </c>
      <c r="R60" s="136">
        <v>0.41000000000008185</v>
      </c>
      <c r="S60" s="132">
        <v>42.65600000000768</v>
      </c>
      <c r="T60" s="137">
        <v>21</v>
      </c>
      <c r="U60" s="138">
        <f>K60*(T60+100)/100</f>
        <v>0</v>
      </c>
      <c r="V60" s="139"/>
    </row>
    <row r="61" spans="1:22" ht="25.5" outlineLevel="2">
      <c r="A61" s="3"/>
      <c r="B61" s="105"/>
      <c r="C61" s="105"/>
      <c r="D61" s="126" t="s">
        <v>9</v>
      </c>
      <c r="E61" s="127">
        <v>5</v>
      </c>
      <c r="F61" s="128" t="s">
        <v>195</v>
      </c>
      <c r="G61" s="129" t="s">
        <v>624</v>
      </c>
      <c r="H61" s="130">
        <v>64.35</v>
      </c>
      <c r="I61" s="131" t="s">
        <v>20</v>
      </c>
      <c r="J61" s="132"/>
      <c r="K61" s="133">
        <f>H61*J61</f>
        <v>0</v>
      </c>
      <c r="L61" s="134">
        <f>IF(D61="S",K61,"")</f>
      </c>
      <c r="M61" s="135">
        <f>IF(OR(D61="P",D61="U"),K61,"")</f>
        <v>0</v>
      </c>
      <c r="N61" s="135">
        <f>IF(D61="H",K61,"")</f>
      </c>
      <c r="O61" s="135">
        <f>IF(D61="V",K61,"")</f>
      </c>
      <c r="P61" s="136">
        <v>0.0051</v>
      </c>
      <c r="Q61" s="136">
        <v>0</v>
      </c>
      <c r="R61" s="136">
        <v>0</v>
      </c>
      <c r="S61" s="132">
        <v>0</v>
      </c>
      <c r="T61" s="137">
        <v>21</v>
      </c>
      <c r="U61" s="138">
        <f>K61*(T61+100)/100</f>
        <v>0</v>
      </c>
      <c r="V61" s="139"/>
    </row>
    <row r="62" spans="1:22" s="36" customFormat="1" ht="10.5" customHeight="1" outlineLevel="3">
      <c r="A62" s="35"/>
      <c r="B62" s="140"/>
      <c r="C62" s="140"/>
      <c r="D62" s="140"/>
      <c r="E62" s="140"/>
      <c r="F62" s="140"/>
      <c r="G62" s="140" t="s">
        <v>97</v>
      </c>
      <c r="H62" s="141">
        <v>0</v>
      </c>
      <c r="I62" s="142"/>
      <c r="J62" s="140"/>
      <c r="K62" s="140"/>
      <c r="L62" s="143"/>
      <c r="M62" s="143"/>
      <c r="N62" s="143"/>
      <c r="O62" s="143"/>
      <c r="P62" s="143"/>
      <c r="Q62" s="143"/>
      <c r="R62" s="143"/>
      <c r="S62" s="143"/>
      <c r="T62" s="144"/>
      <c r="U62" s="144"/>
      <c r="V62" s="140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79</v>
      </c>
      <c r="H63" s="141">
        <v>64.35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ht="12.75" outlineLevel="2">
      <c r="A64" s="3"/>
      <c r="B64" s="105"/>
      <c r="C64" s="105"/>
      <c r="D64" s="126" t="s">
        <v>9</v>
      </c>
      <c r="E64" s="127">
        <v>6</v>
      </c>
      <c r="F64" s="128" t="s">
        <v>203</v>
      </c>
      <c r="G64" s="129" t="s">
        <v>468</v>
      </c>
      <c r="H64" s="130">
        <v>64.35</v>
      </c>
      <c r="I64" s="131" t="s">
        <v>20</v>
      </c>
      <c r="J64" s="132"/>
      <c r="K64" s="133">
        <f>H64*J64</f>
        <v>0</v>
      </c>
      <c r="L64" s="134">
        <f>IF(D64="S",K64,"")</f>
      </c>
      <c r="M64" s="135">
        <f>IF(OR(D64="P",D64="U"),K64,"")</f>
        <v>0</v>
      </c>
      <c r="N64" s="135">
        <f>IF(D64="H",K64,"")</f>
      </c>
      <c r="O64" s="135">
        <f>IF(D64="V",K64,"")</f>
      </c>
      <c r="P64" s="136">
        <v>0.00032</v>
      </c>
      <c r="Q64" s="136">
        <v>0</v>
      </c>
      <c r="R64" s="136">
        <v>0</v>
      </c>
      <c r="S64" s="132">
        <v>0</v>
      </c>
      <c r="T64" s="137">
        <v>21</v>
      </c>
      <c r="U64" s="138">
        <f>K64*(T64+100)/100</f>
        <v>0</v>
      </c>
      <c r="V64" s="139"/>
    </row>
    <row r="65" spans="1:22" s="36" customFormat="1" ht="10.5" customHeight="1" outlineLevel="3">
      <c r="A65" s="35"/>
      <c r="B65" s="140"/>
      <c r="C65" s="140"/>
      <c r="D65" s="140"/>
      <c r="E65" s="140"/>
      <c r="F65" s="140"/>
      <c r="G65" s="140" t="s">
        <v>97</v>
      </c>
      <c r="H65" s="141">
        <v>0</v>
      </c>
      <c r="I65" s="142"/>
      <c r="J65" s="140"/>
      <c r="K65" s="140"/>
      <c r="L65" s="143"/>
      <c r="M65" s="143"/>
      <c r="N65" s="143"/>
      <c r="O65" s="143"/>
      <c r="P65" s="143"/>
      <c r="Q65" s="143"/>
      <c r="R65" s="143"/>
      <c r="S65" s="143"/>
      <c r="T65" s="144"/>
      <c r="U65" s="144"/>
      <c r="V65" s="140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79</v>
      </c>
      <c r="H66" s="141">
        <v>64.35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ht="25.5" outlineLevel="2">
      <c r="A67" s="3"/>
      <c r="B67" s="105"/>
      <c r="C67" s="105"/>
      <c r="D67" s="126" t="s">
        <v>9</v>
      </c>
      <c r="E67" s="127">
        <v>7</v>
      </c>
      <c r="F67" s="128" t="s">
        <v>196</v>
      </c>
      <c r="G67" s="129" t="s">
        <v>655</v>
      </c>
      <c r="H67" s="130">
        <v>64.35</v>
      </c>
      <c r="I67" s="131" t="s">
        <v>20</v>
      </c>
      <c r="J67" s="132"/>
      <c r="K67" s="133">
        <f>H67*J67</f>
        <v>0</v>
      </c>
      <c r="L67" s="134">
        <f>IF(D67="S",K67,"")</f>
      </c>
      <c r="M67" s="135">
        <f>IF(OR(D67="P",D67="U"),K67,"")</f>
        <v>0</v>
      </c>
      <c r="N67" s="135">
        <f>IF(D67="H",K67,"")</f>
      </c>
      <c r="O67" s="135">
        <f>IF(D67="V",K67,"")</f>
      </c>
      <c r="P67" s="136">
        <v>0.0061</v>
      </c>
      <c r="Q67" s="136">
        <v>0</v>
      </c>
      <c r="R67" s="136">
        <v>0</v>
      </c>
      <c r="S67" s="132">
        <v>0</v>
      </c>
      <c r="T67" s="137">
        <v>21</v>
      </c>
      <c r="U67" s="138">
        <f>K67*(T67+100)/100</f>
        <v>0</v>
      </c>
      <c r="V67" s="139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97</v>
      </c>
      <c r="H68" s="141">
        <v>0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79</v>
      </c>
      <c r="H69" s="141">
        <v>64.35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ht="12.75" outlineLevel="1">
      <c r="A70" s="3"/>
      <c r="B70" s="106"/>
      <c r="C70" s="75" t="s">
        <v>33</v>
      </c>
      <c r="D70" s="76" t="s">
        <v>8</v>
      </c>
      <c r="E70" s="77"/>
      <c r="F70" s="77" t="s">
        <v>60</v>
      </c>
      <c r="G70" s="78" t="s">
        <v>447</v>
      </c>
      <c r="H70" s="77"/>
      <c r="I70" s="76"/>
      <c r="J70" s="77"/>
      <c r="K70" s="107">
        <f>SUBTOTAL(9,K71:K80)</f>
        <v>0</v>
      </c>
      <c r="L70" s="80">
        <f>SUBTOTAL(9,L71:L80)</f>
        <v>0</v>
      </c>
      <c r="M70" s="80">
        <f>SUBTOTAL(9,M71:M80)</f>
        <v>0</v>
      </c>
      <c r="N70" s="80">
        <f>SUBTOTAL(9,N71:N80)</f>
        <v>0</v>
      </c>
      <c r="O70" s="80">
        <f>SUBTOTAL(9,O71:O80)</f>
        <v>0</v>
      </c>
      <c r="P70" s="81">
        <f>SUMPRODUCT(P71:P80,$H71:$H80)</f>
        <v>64.2185023454056</v>
      </c>
      <c r="Q70" s="81">
        <f>SUMPRODUCT(Q71:Q80,$H71:$H80)</f>
        <v>0</v>
      </c>
      <c r="R70" s="81">
        <f>SUMPRODUCT(R71:R80,$H71:$H80)</f>
        <v>53.498395890003195</v>
      </c>
      <c r="S70" s="80">
        <f>SUMPRODUCT(S71:S80,$H71:$H80)</f>
        <v>5341.516823401351</v>
      </c>
      <c r="T70" s="108">
        <f>SUMPRODUCT(T71:T80,$K71:$K80)/100</f>
        <v>0</v>
      </c>
      <c r="U70" s="108">
        <f>K70+T70</f>
        <v>0</v>
      </c>
      <c r="V70" s="105"/>
    </row>
    <row r="71" spans="1:22" ht="12.75" outlineLevel="2">
      <c r="A71" s="3"/>
      <c r="B71" s="116"/>
      <c r="C71" s="117"/>
      <c r="D71" s="118"/>
      <c r="E71" s="119" t="s">
        <v>488</v>
      </c>
      <c r="F71" s="120"/>
      <c r="G71" s="121"/>
      <c r="H71" s="120"/>
      <c r="I71" s="118"/>
      <c r="J71" s="120"/>
      <c r="K71" s="122"/>
      <c r="L71" s="123"/>
      <c r="M71" s="123"/>
      <c r="N71" s="123"/>
      <c r="O71" s="123"/>
      <c r="P71" s="124"/>
      <c r="Q71" s="124"/>
      <c r="R71" s="124"/>
      <c r="S71" s="124"/>
      <c r="T71" s="125"/>
      <c r="U71" s="125"/>
      <c r="V71" s="105"/>
    </row>
    <row r="72" spans="1:22" ht="12.75" outlineLevel="2">
      <c r="A72" s="3"/>
      <c r="B72" s="105"/>
      <c r="C72" s="105"/>
      <c r="D72" s="126" t="s">
        <v>9</v>
      </c>
      <c r="E72" s="127">
        <v>1</v>
      </c>
      <c r="F72" s="128" t="s">
        <v>204</v>
      </c>
      <c r="G72" s="129" t="s">
        <v>546</v>
      </c>
      <c r="H72" s="130">
        <v>11.5008</v>
      </c>
      <c r="I72" s="131" t="s">
        <v>21</v>
      </c>
      <c r="J72" s="132"/>
      <c r="K72" s="133">
        <f>H72*J72</f>
        <v>0</v>
      </c>
      <c r="L72" s="134">
        <f>IF(D72="S",K72,"")</f>
      </c>
      <c r="M72" s="135">
        <f>IF(OR(D72="P",D72="U"),K72,"")</f>
        <v>0</v>
      </c>
      <c r="N72" s="135">
        <f>IF(D72="H",K72,"")</f>
      </c>
      <c r="O72" s="135">
        <f>IF(D72="V",K72,"")</f>
      </c>
      <c r="P72" s="136">
        <v>2.2563400000004874</v>
      </c>
      <c r="Q72" s="136">
        <v>0</v>
      </c>
      <c r="R72" s="136">
        <v>3.212999999999738</v>
      </c>
      <c r="S72" s="132">
        <v>329.3255999999783</v>
      </c>
      <c r="T72" s="137">
        <v>21</v>
      </c>
      <c r="U72" s="138">
        <f>K72*(T72+100)/100</f>
        <v>0</v>
      </c>
      <c r="V72" s="139"/>
    </row>
    <row r="73" spans="1:22" s="36" customFormat="1" ht="10.5" customHeight="1" outlineLevel="3">
      <c r="A73" s="35"/>
      <c r="B73" s="140"/>
      <c r="C73" s="140"/>
      <c r="D73" s="140"/>
      <c r="E73" s="140"/>
      <c r="F73" s="140"/>
      <c r="G73" s="140" t="s">
        <v>398</v>
      </c>
      <c r="H73" s="141">
        <v>0</v>
      </c>
      <c r="I73" s="142"/>
      <c r="J73" s="140"/>
      <c r="K73" s="140"/>
      <c r="L73" s="143"/>
      <c r="M73" s="143"/>
      <c r="N73" s="143"/>
      <c r="O73" s="143"/>
      <c r="P73" s="143"/>
      <c r="Q73" s="143"/>
      <c r="R73" s="143"/>
      <c r="S73" s="143"/>
      <c r="T73" s="144"/>
      <c r="U73" s="144"/>
      <c r="V73" s="140"/>
    </row>
    <row r="74" spans="1:22" s="36" customFormat="1" ht="10.5" customHeight="1" outlineLevel="3">
      <c r="A74" s="35"/>
      <c r="B74" s="140"/>
      <c r="C74" s="140"/>
      <c r="D74" s="140"/>
      <c r="E74" s="140"/>
      <c r="F74" s="140"/>
      <c r="G74" s="140" t="s">
        <v>384</v>
      </c>
      <c r="H74" s="141">
        <v>11.5008</v>
      </c>
      <c r="I74" s="142"/>
      <c r="J74" s="140"/>
      <c r="K74" s="140"/>
      <c r="L74" s="143"/>
      <c r="M74" s="143"/>
      <c r="N74" s="143"/>
      <c r="O74" s="143"/>
      <c r="P74" s="143"/>
      <c r="Q74" s="143"/>
      <c r="R74" s="143"/>
      <c r="S74" s="143"/>
      <c r="T74" s="144"/>
      <c r="U74" s="144"/>
      <c r="V74" s="140"/>
    </row>
    <row r="75" spans="1:22" ht="12.75" outlineLevel="2">
      <c r="A75" s="3"/>
      <c r="B75" s="105"/>
      <c r="C75" s="105"/>
      <c r="D75" s="126" t="s">
        <v>9</v>
      </c>
      <c r="E75" s="127">
        <v>2</v>
      </c>
      <c r="F75" s="128" t="s">
        <v>206</v>
      </c>
      <c r="G75" s="129" t="s">
        <v>519</v>
      </c>
      <c r="H75" s="130">
        <v>0.60379</v>
      </c>
      <c r="I75" s="131" t="s">
        <v>14</v>
      </c>
      <c r="J75" s="132"/>
      <c r="K75" s="133">
        <f>H75*J75</f>
        <v>0</v>
      </c>
      <c r="L75" s="134">
        <f>IF(D75="S",K75,"")</f>
      </c>
      <c r="M75" s="135">
        <f>IF(OR(D75="P",D75="U"),K75,"")</f>
        <v>0</v>
      </c>
      <c r="N75" s="135">
        <f>IF(D75="H",K75,"")</f>
      </c>
      <c r="O75" s="135">
        <f>IF(D75="V",K75,"")</f>
      </c>
      <c r="P75" s="136">
        <v>1.05306</v>
      </c>
      <c r="Q75" s="136">
        <v>0</v>
      </c>
      <c r="R75" s="136">
        <v>15.231000000001586</v>
      </c>
      <c r="S75" s="132">
        <v>1400.2699000001558</v>
      </c>
      <c r="T75" s="137">
        <v>21</v>
      </c>
      <c r="U75" s="138">
        <f>K75*(T75+100)/100</f>
        <v>0</v>
      </c>
      <c r="V75" s="139"/>
    </row>
    <row r="76" spans="1:22" s="36" customFormat="1" ht="10.5" customHeight="1" outlineLevel="3">
      <c r="A76" s="35"/>
      <c r="B76" s="140"/>
      <c r="C76" s="140"/>
      <c r="D76" s="140"/>
      <c r="E76" s="140"/>
      <c r="F76" s="140"/>
      <c r="G76" s="140" t="s">
        <v>464</v>
      </c>
      <c r="H76" s="141">
        <v>0</v>
      </c>
      <c r="I76" s="142"/>
      <c r="J76" s="140"/>
      <c r="K76" s="140"/>
      <c r="L76" s="143"/>
      <c r="M76" s="143"/>
      <c r="N76" s="143"/>
      <c r="O76" s="143"/>
      <c r="P76" s="143"/>
      <c r="Q76" s="143"/>
      <c r="R76" s="143"/>
      <c r="S76" s="143"/>
      <c r="T76" s="144"/>
      <c r="U76" s="144"/>
      <c r="V76" s="140"/>
    </row>
    <row r="77" spans="1:22" s="36" customFormat="1" ht="10.5" customHeight="1" outlineLevel="3">
      <c r="A77" s="35"/>
      <c r="B77" s="140"/>
      <c r="C77" s="140"/>
      <c r="D77" s="140"/>
      <c r="E77" s="140"/>
      <c r="F77" s="140"/>
      <c r="G77" s="140" t="s">
        <v>416</v>
      </c>
      <c r="H77" s="141">
        <v>0.6038</v>
      </c>
      <c r="I77" s="142"/>
      <c r="J77" s="140"/>
      <c r="K77" s="140"/>
      <c r="L77" s="143"/>
      <c r="M77" s="143"/>
      <c r="N77" s="143"/>
      <c r="O77" s="143"/>
      <c r="P77" s="143"/>
      <c r="Q77" s="143"/>
      <c r="R77" s="143"/>
      <c r="S77" s="143"/>
      <c r="T77" s="144"/>
      <c r="U77" s="144"/>
      <c r="V77" s="140"/>
    </row>
    <row r="78" spans="1:22" ht="12.75" outlineLevel="2">
      <c r="A78" s="3"/>
      <c r="B78" s="105"/>
      <c r="C78" s="105"/>
      <c r="D78" s="126" t="s">
        <v>9</v>
      </c>
      <c r="E78" s="127">
        <v>3</v>
      </c>
      <c r="F78" s="128" t="s">
        <v>205</v>
      </c>
      <c r="G78" s="129" t="s">
        <v>548</v>
      </c>
      <c r="H78" s="130">
        <v>15.3344</v>
      </c>
      <c r="I78" s="131" t="s">
        <v>21</v>
      </c>
      <c r="J78" s="132"/>
      <c r="K78" s="133">
        <f>H78*J78</f>
        <v>0</v>
      </c>
      <c r="L78" s="134">
        <f>IF(D78="S",K78,"")</f>
      </c>
      <c r="M78" s="135">
        <f>IF(OR(D78="P",D78="U"),K78,"")</f>
        <v>0</v>
      </c>
      <c r="N78" s="135">
        <f>IF(D78="H",K78,"")</f>
      </c>
      <c r="O78" s="135">
        <f>IF(D78="V",K78,"")</f>
      </c>
      <c r="P78" s="136">
        <v>2.45329</v>
      </c>
      <c r="Q78" s="136">
        <v>0</v>
      </c>
      <c r="R78" s="136">
        <v>0</v>
      </c>
      <c r="S78" s="132">
        <v>0</v>
      </c>
      <c r="T78" s="137">
        <v>21</v>
      </c>
      <c r="U78" s="138">
        <f>K78*(T78+100)/100</f>
        <v>0</v>
      </c>
      <c r="V78" s="139"/>
    </row>
    <row r="79" spans="1:22" s="36" customFormat="1" ht="10.5" customHeight="1" outlineLevel="3">
      <c r="A79" s="35"/>
      <c r="B79" s="140"/>
      <c r="C79" s="140"/>
      <c r="D79" s="140"/>
      <c r="E79" s="140"/>
      <c r="F79" s="140"/>
      <c r="G79" s="140" t="s">
        <v>385</v>
      </c>
      <c r="H79" s="141">
        <v>15.3344</v>
      </c>
      <c r="I79" s="142"/>
      <c r="J79" s="140"/>
      <c r="K79" s="140"/>
      <c r="L79" s="143"/>
      <c r="M79" s="143"/>
      <c r="N79" s="143"/>
      <c r="O79" s="143"/>
      <c r="P79" s="143"/>
      <c r="Q79" s="143"/>
      <c r="R79" s="143"/>
      <c r="S79" s="143"/>
      <c r="T79" s="144"/>
      <c r="U79" s="144"/>
      <c r="V79" s="140"/>
    </row>
    <row r="80" spans="1:22" ht="25.5" outlineLevel="2">
      <c r="A80" s="3"/>
      <c r="B80" s="105"/>
      <c r="C80" s="105"/>
      <c r="D80" s="126" t="s">
        <v>9</v>
      </c>
      <c r="E80" s="127">
        <v>4</v>
      </c>
      <c r="F80" s="128" t="s">
        <v>207</v>
      </c>
      <c r="G80" s="129" t="s">
        <v>612</v>
      </c>
      <c r="H80" s="130">
        <v>210</v>
      </c>
      <c r="I80" s="131" t="s">
        <v>13</v>
      </c>
      <c r="J80" s="132"/>
      <c r="K80" s="133">
        <f>H80*J80</f>
        <v>0</v>
      </c>
      <c r="L80" s="134">
        <f>IF(D80="S",K80,"")</f>
      </c>
      <c r="M80" s="135">
        <f>IF(OR(D80="P",D80="U"),K80,"")</f>
        <v>0</v>
      </c>
      <c r="N80" s="135">
        <f>IF(D80="H",K80,"")</f>
      </c>
      <c r="O80" s="135">
        <f>IF(D80="V",K80,"")</f>
      </c>
      <c r="P80" s="136">
        <v>6.299999999995635E-05</v>
      </c>
      <c r="Q80" s="136">
        <v>0</v>
      </c>
      <c r="R80" s="136">
        <v>0.03500000000002501</v>
      </c>
      <c r="S80" s="132">
        <v>3.3740000000024115</v>
      </c>
      <c r="T80" s="137">
        <v>21</v>
      </c>
      <c r="U80" s="138">
        <f>K80*(T80+100)/100</f>
        <v>0</v>
      </c>
      <c r="V80" s="139"/>
    </row>
    <row r="81" spans="1:22" ht="12.75" outlineLevel="1">
      <c r="A81" s="3"/>
      <c r="B81" s="106"/>
      <c r="C81" s="75" t="s">
        <v>34</v>
      </c>
      <c r="D81" s="76" t="s">
        <v>8</v>
      </c>
      <c r="E81" s="77"/>
      <c r="F81" s="77" t="s">
        <v>60</v>
      </c>
      <c r="G81" s="78" t="s">
        <v>437</v>
      </c>
      <c r="H81" s="77"/>
      <c r="I81" s="76"/>
      <c r="J81" s="77"/>
      <c r="K81" s="107">
        <f>SUBTOTAL(9,K82:K88)</f>
        <v>0</v>
      </c>
      <c r="L81" s="80">
        <f>SUBTOTAL(9,L82:L88)</f>
        <v>0</v>
      </c>
      <c r="M81" s="80">
        <f>SUBTOTAL(9,M82:M88)</f>
        <v>0</v>
      </c>
      <c r="N81" s="80">
        <f>SUBTOTAL(9,N82:N88)</f>
        <v>0</v>
      </c>
      <c r="O81" s="80">
        <f>SUBTOTAL(9,O82:O88)</f>
        <v>0</v>
      </c>
      <c r="P81" s="81">
        <f>SUMPRODUCT(P82:P88,$H82:$H88)</f>
        <v>0.09193808000002084</v>
      </c>
      <c r="Q81" s="81">
        <f>SUMPRODUCT(Q82:Q88,$H82:$H88)</f>
        <v>0</v>
      </c>
      <c r="R81" s="81">
        <f>SUMPRODUCT(R82:R88,$H82:$H88)</f>
        <v>10.978600000002775</v>
      </c>
      <c r="S81" s="80">
        <f>SUMPRODUCT(S82:S88,$H82:$H88)</f>
        <v>1153.2896000002888</v>
      </c>
      <c r="T81" s="108">
        <f>SUMPRODUCT(T82:T88,$K82:$K88)/100</f>
        <v>0</v>
      </c>
      <c r="U81" s="108">
        <f>K81+T81</f>
        <v>0</v>
      </c>
      <c r="V81" s="105"/>
    </row>
    <row r="82" spans="1:22" ht="12.75" outlineLevel="2">
      <c r="A82" s="3"/>
      <c r="B82" s="116"/>
      <c r="C82" s="117"/>
      <c r="D82" s="118"/>
      <c r="E82" s="119" t="s">
        <v>488</v>
      </c>
      <c r="F82" s="120"/>
      <c r="G82" s="121"/>
      <c r="H82" s="120"/>
      <c r="I82" s="118"/>
      <c r="J82" s="120"/>
      <c r="K82" s="122"/>
      <c r="L82" s="123"/>
      <c r="M82" s="123"/>
      <c r="N82" s="123"/>
      <c r="O82" s="123"/>
      <c r="P82" s="124"/>
      <c r="Q82" s="124"/>
      <c r="R82" s="124"/>
      <c r="S82" s="124"/>
      <c r="T82" s="125"/>
      <c r="U82" s="125"/>
      <c r="V82" s="105"/>
    </row>
    <row r="83" spans="1:22" ht="12.75" outlineLevel="2">
      <c r="A83" s="3"/>
      <c r="B83" s="105"/>
      <c r="C83" s="105"/>
      <c r="D83" s="126" t="s">
        <v>9</v>
      </c>
      <c r="E83" s="127">
        <v>1</v>
      </c>
      <c r="F83" s="128" t="s">
        <v>293</v>
      </c>
      <c r="G83" s="129" t="s">
        <v>598</v>
      </c>
      <c r="H83" s="130">
        <v>14.5</v>
      </c>
      <c r="I83" s="131" t="s">
        <v>13</v>
      </c>
      <c r="J83" s="132"/>
      <c r="K83" s="133">
        <f aca="true" t="shared" si="2" ref="K83:K88">H83*J83</f>
        <v>0</v>
      </c>
      <c r="L83" s="134">
        <f aca="true" t="shared" si="3" ref="L83:L88">IF(D83="S",K83,"")</f>
      </c>
      <c r="M83" s="135">
        <f aca="true" t="shared" si="4" ref="M83:M88">IF(OR(D83="P",D83="U"),K83,"")</f>
        <v>0</v>
      </c>
      <c r="N83" s="135">
        <f aca="true" t="shared" si="5" ref="N83:N88">IF(D83="H",K83,"")</f>
      </c>
      <c r="O83" s="135">
        <f aca="true" t="shared" si="6" ref="O83:O88">IF(D83="V",K83,"")</f>
      </c>
      <c r="P83" s="136">
        <v>0.001270600000000289</v>
      </c>
      <c r="Q83" s="136">
        <v>0</v>
      </c>
      <c r="R83" s="136">
        <v>0.18999999999999773</v>
      </c>
      <c r="S83" s="132">
        <v>19.87039999999995</v>
      </c>
      <c r="T83" s="137">
        <v>21</v>
      </c>
      <c r="U83" s="138">
        <f aca="true" t="shared" si="7" ref="U83:U88">K83*(T83+100)/100</f>
        <v>0</v>
      </c>
      <c r="V83" s="139"/>
    </row>
    <row r="84" spans="1:22" ht="12.75" outlineLevel="2">
      <c r="A84" s="3"/>
      <c r="B84" s="105"/>
      <c r="C84" s="105"/>
      <c r="D84" s="126" t="s">
        <v>9</v>
      </c>
      <c r="E84" s="127">
        <v>2</v>
      </c>
      <c r="F84" s="128" t="s">
        <v>294</v>
      </c>
      <c r="G84" s="129" t="s">
        <v>599</v>
      </c>
      <c r="H84" s="130">
        <v>22.8</v>
      </c>
      <c r="I84" s="131" t="s">
        <v>13</v>
      </c>
      <c r="J84" s="132"/>
      <c r="K84" s="133">
        <f t="shared" si="2"/>
        <v>0</v>
      </c>
      <c r="L84" s="134">
        <f t="shared" si="3"/>
      </c>
      <c r="M84" s="135">
        <f t="shared" si="4"/>
        <v>0</v>
      </c>
      <c r="N84" s="135">
        <f t="shared" si="5"/>
      </c>
      <c r="O84" s="135">
        <f t="shared" si="6"/>
      </c>
      <c r="P84" s="136">
        <v>0.0017708500000004023</v>
      </c>
      <c r="Q84" s="136">
        <v>0</v>
      </c>
      <c r="R84" s="136">
        <v>0.2070000000001073</v>
      </c>
      <c r="S84" s="132">
        <v>21.602000000010957</v>
      </c>
      <c r="T84" s="137">
        <v>21</v>
      </c>
      <c r="U84" s="138">
        <f t="shared" si="7"/>
        <v>0</v>
      </c>
      <c r="V84" s="139"/>
    </row>
    <row r="85" spans="1:22" ht="12.75" outlineLevel="2">
      <c r="A85" s="3"/>
      <c r="B85" s="105"/>
      <c r="C85" s="105"/>
      <c r="D85" s="126" t="s">
        <v>9</v>
      </c>
      <c r="E85" s="127">
        <v>3</v>
      </c>
      <c r="F85" s="128" t="s">
        <v>295</v>
      </c>
      <c r="G85" s="129" t="s">
        <v>600</v>
      </c>
      <c r="H85" s="130">
        <v>12</v>
      </c>
      <c r="I85" s="131" t="s">
        <v>13</v>
      </c>
      <c r="J85" s="132"/>
      <c r="K85" s="133">
        <f t="shared" si="2"/>
        <v>0</v>
      </c>
      <c r="L85" s="134">
        <f t="shared" si="3"/>
      </c>
      <c r="M85" s="135">
        <f t="shared" si="4"/>
        <v>0</v>
      </c>
      <c r="N85" s="135">
        <f t="shared" si="5"/>
      </c>
      <c r="O85" s="135">
        <f t="shared" si="6"/>
      </c>
      <c r="P85" s="136">
        <v>0.0027332500000006215</v>
      </c>
      <c r="Q85" s="136">
        <v>0</v>
      </c>
      <c r="R85" s="136">
        <v>0.29200000000003</v>
      </c>
      <c r="S85" s="132">
        <v>31.053600000003303</v>
      </c>
      <c r="T85" s="137">
        <v>21</v>
      </c>
      <c r="U85" s="138">
        <f t="shared" si="7"/>
        <v>0</v>
      </c>
      <c r="V85" s="139"/>
    </row>
    <row r="86" spans="1:22" ht="12.75" outlineLevel="2">
      <c r="A86" s="3"/>
      <c r="B86" s="105"/>
      <c r="C86" s="105"/>
      <c r="D86" s="126" t="s">
        <v>9</v>
      </c>
      <c r="E86" s="127">
        <v>4</v>
      </c>
      <c r="F86" s="128" t="s">
        <v>356</v>
      </c>
      <c r="G86" s="129" t="s">
        <v>493</v>
      </c>
      <c r="H86" s="130">
        <v>1</v>
      </c>
      <c r="I86" s="131" t="s">
        <v>67</v>
      </c>
      <c r="J86" s="132"/>
      <c r="K86" s="133">
        <f t="shared" si="2"/>
        <v>0</v>
      </c>
      <c r="L86" s="134">
        <f t="shared" si="3"/>
      </c>
      <c r="M86" s="135">
        <f t="shared" si="4"/>
        <v>0</v>
      </c>
      <c r="N86" s="135">
        <f t="shared" si="5"/>
      </c>
      <c r="O86" s="135">
        <f t="shared" si="6"/>
      </c>
      <c r="P86" s="136">
        <v>0.00017</v>
      </c>
      <c r="Q86" s="136">
        <v>0</v>
      </c>
      <c r="R86" s="136">
        <v>0</v>
      </c>
      <c r="S86" s="132">
        <v>0</v>
      </c>
      <c r="T86" s="137">
        <v>21</v>
      </c>
      <c r="U86" s="138">
        <f t="shared" si="7"/>
        <v>0</v>
      </c>
      <c r="V86" s="139"/>
    </row>
    <row r="87" spans="1:22" ht="12.75" outlineLevel="2">
      <c r="A87" s="3"/>
      <c r="B87" s="105"/>
      <c r="C87" s="105"/>
      <c r="D87" s="126" t="s">
        <v>10</v>
      </c>
      <c r="E87" s="127">
        <v>5</v>
      </c>
      <c r="F87" s="128" t="s">
        <v>34</v>
      </c>
      <c r="G87" s="129" t="s">
        <v>495</v>
      </c>
      <c r="H87" s="130">
        <v>1</v>
      </c>
      <c r="I87" s="131" t="s">
        <v>67</v>
      </c>
      <c r="J87" s="132"/>
      <c r="K87" s="133">
        <f t="shared" si="2"/>
        <v>0</v>
      </c>
      <c r="L87" s="134">
        <f t="shared" si="3"/>
        <v>0</v>
      </c>
      <c r="M87" s="135">
        <f t="shared" si="4"/>
      </c>
      <c r="N87" s="135">
        <f t="shared" si="5"/>
      </c>
      <c r="O87" s="135">
        <f t="shared" si="6"/>
      </c>
      <c r="P87" s="136">
        <v>0.00017</v>
      </c>
      <c r="Q87" s="136">
        <v>0</v>
      </c>
      <c r="R87" s="136">
        <v>0</v>
      </c>
      <c r="S87" s="132">
        <v>0</v>
      </c>
      <c r="T87" s="137">
        <v>21</v>
      </c>
      <c r="U87" s="138">
        <f t="shared" si="7"/>
        <v>0</v>
      </c>
      <c r="V87" s="139"/>
    </row>
    <row r="88" spans="1:22" ht="12.75" outlineLevel="2">
      <c r="A88" s="3"/>
      <c r="B88" s="105"/>
      <c r="C88" s="105"/>
      <c r="D88" s="126" t="s">
        <v>9</v>
      </c>
      <c r="E88" s="127">
        <v>6</v>
      </c>
      <c r="F88" s="128" t="s">
        <v>296</v>
      </c>
      <c r="G88" s="129" t="s">
        <v>474</v>
      </c>
      <c r="H88" s="130">
        <v>2</v>
      </c>
      <c r="I88" s="131" t="s">
        <v>67</v>
      </c>
      <c r="J88" s="132"/>
      <c r="K88" s="133">
        <f t="shared" si="2"/>
        <v>0</v>
      </c>
      <c r="L88" s="134">
        <f t="shared" si="3"/>
      </c>
      <c r="M88" s="135">
        <f t="shared" si="4"/>
        <v>0</v>
      </c>
      <c r="N88" s="135">
        <f t="shared" si="5"/>
      </c>
      <c r="O88" s="135">
        <f t="shared" si="6"/>
      </c>
      <c r="P88" s="136">
        <v>0</v>
      </c>
      <c r="Q88" s="136">
        <v>0</v>
      </c>
      <c r="R88" s="136">
        <v>0</v>
      </c>
      <c r="S88" s="132">
        <v>0</v>
      </c>
      <c r="T88" s="137">
        <v>21</v>
      </c>
      <c r="U88" s="138">
        <f t="shared" si="7"/>
        <v>0</v>
      </c>
      <c r="V88" s="139"/>
    </row>
    <row r="89" spans="1:22" ht="12.75" outlineLevel="1">
      <c r="A89" s="3"/>
      <c r="B89" s="106"/>
      <c r="C89" s="75" t="s">
        <v>35</v>
      </c>
      <c r="D89" s="76" t="s">
        <v>8</v>
      </c>
      <c r="E89" s="77"/>
      <c r="F89" s="77" t="s">
        <v>60</v>
      </c>
      <c r="G89" s="78" t="s">
        <v>484</v>
      </c>
      <c r="H89" s="77"/>
      <c r="I89" s="76"/>
      <c r="J89" s="77"/>
      <c r="K89" s="107">
        <f>SUBTOTAL(9,K90:K92)</f>
        <v>0</v>
      </c>
      <c r="L89" s="80">
        <f>SUBTOTAL(9,L90:L92)</f>
        <v>0</v>
      </c>
      <c r="M89" s="80">
        <f>SUBTOTAL(9,M90:M92)</f>
        <v>0</v>
      </c>
      <c r="N89" s="80">
        <f>SUBTOTAL(9,N90:N92)</f>
        <v>0</v>
      </c>
      <c r="O89" s="80">
        <f>SUBTOTAL(9,O90:O92)</f>
        <v>0</v>
      </c>
      <c r="P89" s="81">
        <f>SUMPRODUCT(P90:P92,$H90:$H92)</f>
        <v>0</v>
      </c>
      <c r="Q89" s="81">
        <f>SUMPRODUCT(Q90:Q92,$H90:$H92)</f>
        <v>0</v>
      </c>
      <c r="R89" s="81">
        <f>SUMPRODUCT(R90:R92,$H90:$H92)</f>
        <v>47.536640000009065</v>
      </c>
      <c r="S89" s="80">
        <f>SUMPRODUCT(S90:S92,$H90:$H92)</f>
        <v>4582.532096000875</v>
      </c>
      <c r="T89" s="108">
        <f>SUMPRODUCT(T90:T92,$K90:$K92)/100</f>
        <v>0</v>
      </c>
      <c r="U89" s="108">
        <f>K89+T89</f>
        <v>0</v>
      </c>
      <c r="V89" s="105"/>
    </row>
    <row r="90" spans="1:22" ht="12.75" outlineLevel="2">
      <c r="A90" s="3"/>
      <c r="B90" s="116"/>
      <c r="C90" s="117"/>
      <c r="D90" s="118"/>
      <c r="E90" s="119" t="s">
        <v>488</v>
      </c>
      <c r="F90" s="120"/>
      <c r="G90" s="121"/>
      <c r="H90" s="120"/>
      <c r="I90" s="118"/>
      <c r="J90" s="120"/>
      <c r="K90" s="122"/>
      <c r="L90" s="123"/>
      <c r="M90" s="123"/>
      <c r="N90" s="123"/>
      <c r="O90" s="123"/>
      <c r="P90" s="124"/>
      <c r="Q90" s="124"/>
      <c r="R90" s="124"/>
      <c r="S90" s="124"/>
      <c r="T90" s="125"/>
      <c r="U90" s="125"/>
      <c r="V90" s="105"/>
    </row>
    <row r="91" spans="1:22" ht="25.5" outlineLevel="2">
      <c r="A91" s="3"/>
      <c r="B91" s="105"/>
      <c r="C91" s="105"/>
      <c r="D91" s="126" t="s">
        <v>9</v>
      </c>
      <c r="E91" s="127">
        <v>1</v>
      </c>
      <c r="F91" s="128" t="s">
        <v>297</v>
      </c>
      <c r="G91" s="129" t="s">
        <v>610</v>
      </c>
      <c r="H91" s="130">
        <v>191.68</v>
      </c>
      <c r="I91" s="131" t="s">
        <v>20</v>
      </c>
      <c r="J91" s="132"/>
      <c r="K91" s="133">
        <f>H91*J91</f>
        <v>0</v>
      </c>
      <c r="L91" s="134">
        <f>IF(D91="S",K91,"")</f>
      </c>
      <c r="M91" s="135">
        <f>IF(OR(D91="P",D91="U"),K91,"")</f>
        <v>0</v>
      </c>
      <c r="N91" s="135">
        <f>IF(D91="H",K91,"")</f>
      </c>
      <c r="O91" s="135">
        <f>IF(D91="V",K91,"")</f>
      </c>
      <c r="P91" s="136">
        <v>0</v>
      </c>
      <c r="Q91" s="136">
        <v>0</v>
      </c>
      <c r="R91" s="136">
        <v>0.2480000000000473</v>
      </c>
      <c r="S91" s="132">
        <v>23.907200000004565</v>
      </c>
      <c r="T91" s="137">
        <v>21</v>
      </c>
      <c r="U91" s="138">
        <f>K91*(T91+100)/100</f>
        <v>0</v>
      </c>
      <c r="V91" s="139"/>
    </row>
    <row r="92" spans="1:22" s="36" customFormat="1" ht="10.5" customHeight="1" outlineLevel="3">
      <c r="A92" s="35"/>
      <c r="B92" s="140"/>
      <c r="C92" s="140"/>
      <c r="D92" s="140"/>
      <c r="E92" s="140"/>
      <c r="F92" s="140"/>
      <c r="G92" s="140" t="s">
        <v>88</v>
      </c>
      <c r="H92" s="141">
        <v>191.68</v>
      </c>
      <c r="I92" s="142"/>
      <c r="J92" s="140"/>
      <c r="K92" s="140"/>
      <c r="L92" s="143"/>
      <c r="M92" s="143"/>
      <c r="N92" s="143"/>
      <c r="O92" s="143"/>
      <c r="P92" s="143"/>
      <c r="Q92" s="143"/>
      <c r="R92" s="143"/>
      <c r="S92" s="143"/>
      <c r="T92" s="144"/>
      <c r="U92" s="144"/>
      <c r="V92" s="140"/>
    </row>
    <row r="93" spans="1:22" ht="12.75" outlineLevel="1">
      <c r="A93" s="3"/>
      <c r="B93" s="106"/>
      <c r="C93" s="75" t="s">
        <v>36</v>
      </c>
      <c r="D93" s="76" t="s">
        <v>8</v>
      </c>
      <c r="E93" s="77"/>
      <c r="F93" s="77" t="s">
        <v>60</v>
      </c>
      <c r="G93" s="78" t="s">
        <v>496</v>
      </c>
      <c r="H93" s="77"/>
      <c r="I93" s="76"/>
      <c r="J93" s="77"/>
      <c r="K93" s="107">
        <f>SUBTOTAL(9,K94:K95)</f>
        <v>0</v>
      </c>
      <c r="L93" s="80">
        <f>SUBTOTAL(9,L94:L95)</f>
        <v>0</v>
      </c>
      <c r="M93" s="80">
        <f>SUBTOTAL(9,M94:M95)</f>
        <v>0</v>
      </c>
      <c r="N93" s="80">
        <f>SUBTOTAL(9,N94:N95)</f>
        <v>0</v>
      </c>
      <c r="O93" s="80">
        <f>SUBTOTAL(9,O94:O95)</f>
        <v>0</v>
      </c>
      <c r="P93" s="81">
        <f>SUMPRODUCT(P94:P95,$H94:$H95)</f>
        <v>0.007571360000001151</v>
      </c>
      <c r="Q93" s="81">
        <f>SUMPRODUCT(Q94:Q95,$H94:$H95)</f>
        <v>0</v>
      </c>
      <c r="R93" s="81">
        <f>SUMPRODUCT(R94:R95,$H94:$H95)</f>
        <v>59.037439999998604</v>
      </c>
      <c r="S93" s="80">
        <f>SUMPRODUCT(S94:S95,$H94:$H95)</f>
        <v>5691.209215999866</v>
      </c>
      <c r="T93" s="108">
        <f>SUMPRODUCT(T94:T95,$K94:$K95)/100</f>
        <v>0</v>
      </c>
      <c r="U93" s="108">
        <f>K93+T93</f>
        <v>0</v>
      </c>
      <c r="V93" s="105"/>
    </row>
    <row r="94" spans="1:22" ht="12.75" outlineLevel="2">
      <c r="A94" s="3"/>
      <c r="B94" s="116"/>
      <c r="C94" s="117"/>
      <c r="D94" s="118"/>
      <c r="E94" s="119" t="s">
        <v>488</v>
      </c>
      <c r="F94" s="120"/>
      <c r="G94" s="121"/>
      <c r="H94" s="120"/>
      <c r="I94" s="118"/>
      <c r="J94" s="120"/>
      <c r="K94" s="122"/>
      <c r="L94" s="123"/>
      <c r="M94" s="123"/>
      <c r="N94" s="123"/>
      <c r="O94" s="123"/>
      <c r="P94" s="124"/>
      <c r="Q94" s="124"/>
      <c r="R94" s="124"/>
      <c r="S94" s="124"/>
      <c r="T94" s="125"/>
      <c r="U94" s="125"/>
      <c r="V94" s="105"/>
    </row>
    <row r="95" spans="1:22" ht="12.75" outlineLevel="2">
      <c r="A95" s="3"/>
      <c r="B95" s="105"/>
      <c r="C95" s="105"/>
      <c r="D95" s="126" t="s">
        <v>9</v>
      </c>
      <c r="E95" s="127">
        <v>1</v>
      </c>
      <c r="F95" s="128" t="s">
        <v>298</v>
      </c>
      <c r="G95" s="129" t="s">
        <v>605</v>
      </c>
      <c r="H95" s="130">
        <v>191.68</v>
      </c>
      <c r="I95" s="131" t="s">
        <v>20</v>
      </c>
      <c r="J95" s="132"/>
      <c r="K95" s="133">
        <f>H95*J95</f>
        <v>0</v>
      </c>
      <c r="L95" s="134">
        <f>IF(D95="S",K95,"")</f>
      </c>
      <c r="M95" s="135">
        <f>IF(OR(D95="P",D95="U"),K95,"")</f>
        <v>0</v>
      </c>
      <c r="N95" s="135">
        <f>IF(D95="H",K95,"")</f>
      </c>
      <c r="O95" s="135">
        <f>IF(D95="V",K95,"")</f>
      </c>
      <c r="P95" s="136">
        <v>3.9500000000006E-05</v>
      </c>
      <c r="Q95" s="136">
        <v>0</v>
      </c>
      <c r="R95" s="136">
        <v>0.3079999999999927</v>
      </c>
      <c r="S95" s="132">
        <v>29.6911999999993</v>
      </c>
      <c r="T95" s="137">
        <v>21</v>
      </c>
      <c r="U95" s="138">
        <f>K95*(T95+100)/100</f>
        <v>0</v>
      </c>
      <c r="V95" s="139"/>
    </row>
    <row r="96" spans="1:22" ht="12.75" outlineLevel="1">
      <c r="A96" s="3"/>
      <c r="B96" s="106"/>
      <c r="C96" s="75" t="s">
        <v>37</v>
      </c>
      <c r="D96" s="76" t="s">
        <v>8</v>
      </c>
      <c r="E96" s="77"/>
      <c r="F96" s="77" t="s">
        <v>60</v>
      </c>
      <c r="G96" s="78" t="s">
        <v>449</v>
      </c>
      <c r="H96" s="77"/>
      <c r="I96" s="76"/>
      <c r="J96" s="77"/>
      <c r="K96" s="107">
        <f>SUBTOTAL(9,K97:K146)</f>
        <v>0</v>
      </c>
      <c r="L96" s="80">
        <f>SUBTOTAL(9,L97:L146)</f>
        <v>0</v>
      </c>
      <c r="M96" s="80">
        <f>SUBTOTAL(9,M97:M146)</f>
        <v>0</v>
      </c>
      <c r="N96" s="80">
        <f>SUBTOTAL(9,N97:N146)</f>
        <v>0</v>
      </c>
      <c r="O96" s="80">
        <f>SUBTOTAL(9,O97:O146)</f>
        <v>0</v>
      </c>
      <c r="P96" s="81">
        <f>SUMPRODUCT(P97:P146,$H97:$H146)</f>
        <v>0.3626879823998664</v>
      </c>
      <c r="Q96" s="81">
        <f>SUMPRODUCT(Q97:Q146,$H97:$H146)</f>
        <v>74.96165699999999</v>
      </c>
      <c r="R96" s="81">
        <f>SUMPRODUCT(R97:R146,$H97:$H146)</f>
        <v>579.0644067621542</v>
      </c>
      <c r="S96" s="80">
        <f>SUMPRODUCT(S97:S146,$H97:$H146)</f>
        <v>50828.45872066944</v>
      </c>
      <c r="T96" s="108">
        <f>SUMPRODUCT(T97:T146,$K97:$K146)/100</f>
        <v>0</v>
      </c>
      <c r="U96" s="108">
        <f>K96+T96</f>
        <v>0</v>
      </c>
      <c r="V96" s="105"/>
    </row>
    <row r="97" spans="1:22" ht="12.75" outlineLevel="2">
      <c r="A97" s="3"/>
      <c r="B97" s="116"/>
      <c r="C97" s="117"/>
      <c r="D97" s="118"/>
      <c r="E97" s="119" t="s">
        <v>488</v>
      </c>
      <c r="F97" s="120"/>
      <c r="G97" s="121"/>
      <c r="H97" s="120"/>
      <c r="I97" s="118"/>
      <c r="J97" s="120"/>
      <c r="K97" s="122"/>
      <c r="L97" s="123"/>
      <c r="M97" s="123"/>
      <c r="N97" s="123"/>
      <c r="O97" s="123"/>
      <c r="P97" s="124"/>
      <c r="Q97" s="124"/>
      <c r="R97" s="124"/>
      <c r="S97" s="124"/>
      <c r="T97" s="125"/>
      <c r="U97" s="125"/>
      <c r="V97" s="105"/>
    </row>
    <row r="98" spans="1:22" ht="12.75" outlineLevel="2">
      <c r="A98" s="3"/>
      <c r="B98" s="105"/>
      <c r="C98" s="105"/>
      <c r="D98" s="126" t="s">
        <v>9</v>
      </c>
      <c r="E98" s="127">
        <v>1</v>
      </c>
      <c r="F98" s="128" t="s">
        <v>317</v>
      </c>
      <c r="G98" s="129" t="s">
        <v>601</v>
      </c>
      <c r="H98" s="130">
        <v>522.24</v>
      </c>
      <c r="I98" s="131" t="s">
        <v>20</v>
      </c>
      <c r="J98" s="132"/>
      <c r="K98" s="133">
        <f>H98*J98</f>
        <v>0</v>
      </c>
      <c r="L98" s="134">
        <f>IF(D98="S",K98,"")</f>
      </c>
      <c r="M98" s="135">
        <f>IF(OR(D98="P",D98="U"),K98,"")</f>
        <v>0</v>
      </c>
      <c r="N98" s="135">
        <f>IF(D98="H",K98,"")</f>
      </c>
      <c r="O98" s="135">
        <f>IF(D98="V",K98,"")</f>
      </c>
      <c r="P98" s="136">
        <v>0</v>
      </c>
      <c r="Q98" s="136">
        <v>0.046</v>
      </c>
      <c r="R98" s="136">
        <v>0.2600000000002183</v>
      </c>
      <c r="S98" s="132">
        <v>21.554000000018096</v>
      </c>
      <c r="T98" s="137">
        <v>21</v>
      </c>
      <c r="U98" s="138">
        <f>K98*(T98+100)/100</f>
        <v>0</v>
      </c>
      <c r="V98" s="139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126</v>
      </c>
      <c r="H99" s="141">
        <v>258.4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s="36" customFormat="1" ht="10.5" customHeight="1" outlineLevel="3">
      <c r="A100" s="35"/>
      <c r="B100" s="140"/>
      <c r="C100" s="140"/>
      <c r="D100" s="140"/>
      <c r="E100" s="140"/>
      <c r="F100" s="140"/>
      <c r="G100" s="140" t="s">
        <v>111</v>
      </c>
      <c r="H100" s="141">
        <v>95.2</v>
      </c>
      <c r="I100" s="142"/>
      <c r="J100" s="140"/>
      <c r="K100" s="140"/>
      <c r="L100" s="143"/>
      <c r="M100" s="143"/>
      <c r="N100" s="143"/>
      <c r="O100" s="143"/>
      <c r="P100" s="143"/>
      <c r="Q100" s="143"/>
      <c r="R100" s="143"/>
      <c r="S100" s="143"/>
      <c r="T100" s="144"/>
      <c r="U100" s="144"/>
      <c r="V100" s="140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112</v>
      </c>
      <c r="H101" s="141">
        <v>54.4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s="36" customFormat="1" ht="10.5" customHeight="1" outlineLevel="3">
      <c r="A102" s="35"/>
      <c r="B102" s="140"/>
      <c r="C102" s="140"/>
      <c r="D102" s="140"/>
      <c r="E102" s="140"/>
      <c r="F102" s="140"/>
      <c r="G102" s="140" t="s">
        <v>110</v>
      </c>
      <c r="H102" s="141">
        <v>47.6</v>
      </c>
      <c r="I102" s="142"/>
      <c r="J102" s="140"/>
      <c r="K102" s="140"/>
      <c r="L102" s="143"/>
      <c r="M102" s="143"/>
      <c r="N102" s="143"/>
      <c r="O102" s="143"/>
      <c r="P102" s="143"/>
      <c r="Q102" s="143"/>
      <c r="R102" s="143"/>
      <c r="S102" s="143"/>
      <c r="T102" s="144"/>
      <c r="U102" s="144"/>
      <c r="V102" s="140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194</v>
      </c>
      <c r="H103" s="141">
        <v>44.2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s="36" customFormat="1" ht="10.5" customHeight="1" outlineLevel="3">
      <c r="A104" s="35"/>
      <c r="B104" s="140"/>
      <c r="C104" s="140"/>
      <c r="D104" s="140"/>
      <c r="E104" s="140"/>
      <c r="F104" s="140"/>
      <c r="G104" s="140" t="s">
        <v>180</v>
      </c>
      <c r="H104" s="141">
        <v>22.44</v>
      </c>
      <c r="I104" s="142"/>
      <c r="J104" s="140"/>
      <c r="K104" s="140"/>
      <c r="L104" s="143"/>
      <c r="M104" s="143"/>
      <c r="N104" s="143"/>
      <c r="O104" s="143"/>
      <c r="P104" s="143"/>
      <c r="Q104" s="143"/>
      <c r="R104" s="143"/>
      <c r="S104" s="143"/>
      <c r="T104" s="144"/>
      <c r="U104" s="144"/>
      <c r="V104" s="140"/>
    </row>
    <row r="105" spans="1:22" ht="12.75" outlineLevel="2">
      <c r="A105" s="3"/>
      <c r="B105" s="105"/>
      <c r="C105" s="105"/>
      <c r="D105" s="126" t="s">
        <v>9</v>
      </c>
      <c r="E105" s="127">
        <v>2</v>
      </c>
      <c r="F105" s="128" t="s">
        <v>316</v>
      </c>
      <c r="G105" s="129" t="s">
        <v>589</v>
      </c>
      <c r="H105" s="130">
        <v>64.35</v>
      </c>
      <c r="I105" s="131" t="s">
        <v>20</v>
      </c>
      <c r="J105" s="132"/>
      <c r="K105" s="133">
        <f>H105*J105</f>
        <v>0</v>
      </c>
      <c r="L105" s="134">
        <f>IF(D105="S",K105,"")</f>
      </c>
      <c r="M105" s="135">
        <f>IF(OR(D105="P",D105="U"),K105,"")</f>
        <v>0</v>
      </c>
      <c r="N105" s="135">
        <f>IF(D105="H",K105,"")</f>
      </c>
      <c r="O105" s="135">
        <f>IF(D105="V",K105,"")</f>
      </c>
      <c r="P105" s="136">
        <v>0</v>
      </c>
      <c r="Q105" s="136">
        <v>0.004</v>
      </c>
      <c r="R105" s="136">
        <v>0.030000000000001137</v>
      </c>
      <c r="S105" s="132">
        <v>2.89200000000011</v>
      </c>
      <c r="T105" s="137">
        <v>21</v>
      </c>
      <c r="U105" s="138">
        <f>K105*(T105+100)/100</f>
        <v>0</v>
      </c>
      <c r="V105" s="139"/>
    </row>
    <row r="106" spans="1:22" s="36" customFormat="1" ht="10.5" customHeight="1" outlineLevel="3">
      <c r="A106" s="35"/>
      <c r="B106" s="140"/>
      <c r="C106" s="140"/>
      <c r="D106" s="140"/>
      <c r="E106" s="140"/>
      <c r="F106" s="140"/>
      <c r="G106" s="140" t="s">
        <v>97</v>
      </c>
      <c r="H106" s="141">
        <v>0</v>
      </c>
      <c r="I106" s="142"/>
      <c r="J106" s="140"/>
      <c r="K106" s="140"/>
      <c r="L106" s="143"/>
      <c r="M106" s="143"/>
      <c r="N106" s="143"/>
      <c r="O106" s="143"/>
      <c r="P106" s="143"/>
      <c r="Q106" s="143"/>
      <c r="R106" s="143"/>
      <c r="S106" s="143"/>
      <c r="T106" s="144"/>
      <c r="U106" s="144"/>
      <c r="V106" s="140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79</v>
      </c>
      <c r="H107" s="141">
        <v>64.35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ht="12.75" outlineLevel="2">
      <c r="A108" s="3"/>
      <c r="B108" s="105"/>
      <c r="C108" s="105"/>
      <c r="D108" s="126" t="s">
        <v>9</v>
      </c>
      <c r="E108" s="127">
        <v>3</v>
      </c>
      <c r="F108" s="128" t="s">
        <v>291</v>
      </c>
      <c r="G108" s="129" t="s">
        <v>531</v>
      </c>
      <c r="H108" s="130">
        <v>64.35</v>
      </c>
      <c r="I108" s="131" t="s">
        <v>20</v>
      </c>
      <c r="J108" s="132"/>
      <c r="K108" s="133">
        <f>H108*J108</f>
        <v>0</v>
      </c>
      <c r="L108" s="134">
        <f>IF(D108="S",K108,"")</f>
      </c>
      <c r="M108" s="135">
        <f>IF(OR(D108="P",D108="U"),K108,"")</f>
        <v>0</v>
      </c>
      <c r="N108" s="135">
        <f>IF(D108="H",K108,"")</f>
      </c>
      <c r="O108" s="135">
        <f>IF(D108="V",K108,"")</f>
      </c>
      <c r="P108" s="136">
        <v>0.0009999999999994458</v>
      </c>
      <c r="Q108" s="136">
        <v>0.00031</v>
      </c>
      <c r="R108" s="136">
        <v>0.07399999999995543</v>
      </c>
      <c r="S108" s="132">
        <v>7.991999999995187</v>
      </c>
      <c r="T108" s="137">
        <v>21</v>
      </c>
      <c r="U108" s="138">
        <f>K108*(T108+100)/100</f>
        <v>0</v>
      </c>
      <c r="V108" s="139"/>
    </row>
    <row r="109" spans="1:22" s="36" customFormat="1" ht="10.5" customHeight="1" outlineLevel="3">
      <c r="A109" s="35"/>
      <c r="B109" s="140"/>
      <c r="C109" s="140"/>
      <c r="D109" s="140"/>
      <c r="E109" s="140"/>
      <c r="F109" s="140"/>
      <c r="G109" s="140" t="s">
        <v>97</v>
      </c>
      <c r="H109" s="141">
        <v>0</v>
      </c>
      <c r="I109" s="142"/>
      <c r="J109" s="140"/>
      <c r="K109" s="140"/>
      <c r="L109" s="143"/>
      <c r="M109" s="143"/>
      <c r="N109" s="143"/>
      <c r="O109" s="143"/>
      <c r="P109" s="143"/>
      <c r="Q109" s="143"/>
      <c r="R109" s="143"/>
      <c r="S109" s="143"/>
      <c r="T109" s="144"/>
      <c r="U109" s="144"/>
      <c r="V109" s="140"/>
    </row>
    <row r="110" spans="1:22" s="36" customFormat="1" ht="10.5" customHeight="1" outlineLevel="3">
      <c r="A110" s="35"/>
      <c r="B110" s="140"/>
      <c r="C110" s="140"/>
      <c r="D110" s="140"/>
      <c r="E110" s="140"/>
      <c r="F110" s="140"/>
      <c r="G110" s="140" t="s">
        <v>79</v>
      </c>
      <c r="H110" s="141">
        <v>64.35</v>
      </c>
      <c r="I110" s="142"/>
      <c r="J110" s="140"/>
      <c r="K110" s="140"/>
      <c r="L110" s="143"/>
      <c r="M110" s="143"/>
      <c r="N110" s="143"/>
      <c r="O110" s="143"/>
      <c r="P110" s="143"/>
      <c r="Q110" s="143"/>
      <c r="R110" s="143"/>
      <c r="S110" s="143"/>
      <c r="T110" s="144"/>
      <c r="U110" s="144"/>
      <c r="V110" s="140"/>
    </row>
    <row r="111" spans="1:22" ht="12.75" outlineLevel="2">
      <c r="A111" s="3"/>
      <c r="B111" s="105"/>
      <c r="C111" s="105"/>
      <c r="D111" s="126" t="s">
        <v>9</v>
      </c>
      <c r="E111" s="127">
        <v>4</v>
      </c>
      <c r="F111" s="128" t="s">
        <v>315</v>
      </c>
      <c r="G111" s="129" t="s">
        <v>595</v>
      </c>
      <c r="H111" s="130">
        <v>64.35</v>
      </c>
      <c r="I111" s="131" t="s">
        <v>20</v>
      </c>
      <c r="J111" s="132"/>
      <c r="K111" s="133">
        <f>H111*J111</f>
        <v>0</v>
      </c>
      <c r="L111" s="134">
        <f>IF(D111="S",K111,"")</f>
      </c>
      <c r="M111" s="135">
        <f>IF(OR(D111="P",D111="U"),K111,"")</f>
        <v>0</v>
      </c>
      <c r="N111" s="135">
        <f>IF(D111="H",K111,"")</f>
      </c>
      <c r="O111" s="135">
        <f>IF(D111="V",K111,"")</f>
      </c>
      <c r="P111" s="136">
        <v>0.0009999999999994458</v>
      </c>
      <c r="Q111" s="136">
        <v>0.00031</v>
      </c>
      <c r="R111" s="136">
        <v>0</v>
      </c>
      <c r="S111" s="132">
        <v>0</v>
      </c>
      <c r="T111" s="137">
        <v>21</v>
      </c>
      <c r="U111" s="138">
        <f>K111*(T111+100)/100</f>
        <v>0</v>
      </c>
      <c r="V111" s="139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117</v>
      </c>
      <c r="H112" s="141">
        <v>0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s="36" customFormat="1" ht="10.5" customHeight="1" outlineLevel="3">
      <c r="A113" s="35"/>
      <c r="B113" s="140"/>
      <c r="C113" s="140"/>
      <c r="D113" s="140"/>
      <c r="E113" s="140"/>
      <c r="F113" s="140"/>
      <c r="G113" s="140" t="s">
        <v>193</v>
      </c>
      <c r="H113" s="141">
        <v>8.025</v>
      </c>
      <c r="I113" s="142"/>
      <c r="J113" s="140"/>
      <c r="K113" s="140"/>
      <c r="L113" s="143"/>
      <c r="M113" s="143"/>
      <c r="N113" s="143"/>
      <c r="O113" s="143"/>
      <c r="P113" s="143"/>
      <c r="Q113" s="143"/>
      <c r="R113" s="143"/>
      <c r="S113" s="143"/>
      <c r="T113" s="144"/>
      <c r="U113" s="144"/>
      <c r="V113" s="140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348</v>
      </c>
      <c r="H114" s="141">
        <v>56.325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ht="12.75" outlineLevel="2">
      <c r="A115" s="3"/>
      <c r="B115" s="105"/>
      <c r="C115" s="105"/>
      <c r="D115" s="126" t="s">
        <v>9</v>
      </c>
      <c r="E115" s="127">
        <v>5</v>
      </c>
      <c r="F115" s="128" t="s">
        <v>318</v>
      </c>
      <c r="G115" s="129" t="s">
        <v>607</v>
      </c>
      <c r="H115" s="130">
        <v>12</v>
      </c>
      <c r="I115" s="131" t="s">
        <v>20</v>
      </c>
      <c r="J115" s="132"/>
      <c r="K115" s="133">
        <f>H115*J115</f>
        <v>0</v>
      </c>
      <c r="L115" s="134">
        <f>IF(D115="S",K115,"")</f>
      </c>
      <c r="M115" s="135">
        <f>IF(OR(D115="P",D115="U"),K115,"")</f>
        <v>0</v>
      </c>
      <c r="N115" s="135">
        <f>IF(D115="H",K115,"")</f>
      </c>
      <c r="O115" s="135">
        <f>IF(D115="V",K115,"")</f>
      </c>
      <c r="P115" s="136">
        <v>0</v>
      </c>
      <c r="Q115" s="136">
        <v>0.068</v>
      </c>
      <c r="R115" s="136">
        <v>0</v>
      </c>
      <c r="S115" s="132">
        <v>0</v>
      </c>
      <c r="T115" s="137">
        <v>21</v>
      </c>
      <c r="U115" s="138">
        <f>K115*(T115+100)/100</f>
        <v>0</v>
      </c>
      <c r="V115" s="139"/>
    </row>
    <row r="116" spans="1:22" ht="12.75" outlineLevel="2">
      <c r="A116" s="3"/>
      <c r="B116" s="105"/>
      <c r="C116" s="105"/>
      <c r="D116" s="126" t="s">
        <v>9</v>
      </c>
      <c r="E116" s="127">
        <v>6</v>
      </c>
      <c r="F116" s="128" t="s">
        <v>300</v>
      </c>
      <c r="G116" s="129" t="s">
        <v>565</v>
      </c>
      <c r="H116" s="130">
        <v>6.8</v>
      </c>
      <c r="I116" s="131" t="s">
        <v>20</v>
      </c>
      <c r="J116" s="132"/>
      <c r="K116" s="133">
        <f>H116*J116</f>
        <v>0</v>
      </c>
      <c r="L116" s="134">
        <f>IF(D116="S",K116,"")</f>
      </c>
      <c r="M116" s="135">
        <f>IF(OR(D116="P",D116="U"),K116,"")</f>
        <v>0</v>
      </c>
      <c r="N116" s="135">
        <f>IF(D116="H",K116,"")</f>
      </c>
      <c r="O116" s="135">
        <f>IF(D116="V",K116,"")</f>
      </c>
      <c r="P116" s="136">
        <v>0.00034</v>
      </c>
      <c r="Q116" s="136">
        <v>0.375</v>
      </c>
      <c r="R116" s="136">
        <v>0</v>
      </c>
      <c r="S116" s="132">
        <v>0</v>
      </c>
      <c r="T116" s="137">
        <v>21</v>
      </c>
      <c r="U116" s="138">
        <f>K116*(T116+100)/100</f>
        <v>0</v>
      </c>
      <c r="V116" s="139"/>
    </row>
    <row r="117" spans="1:22" ht="12.75" outlineLevel="2">
      <c r="A117" s="3"/>
      <c r="B117" s="105"/>
      <c r="C117" s="105"/>
      <c r="D117" s="126" t="s">
        <v>9</v>
      </c>
      <c r="E117" s="127">
        <v>7</v>
      </c>
      <c r="F117" s="128" t="s">
        <v>302</v>
      </c>
      <c r="G117" s="129" t="s">
        <v>545</v>
      </c>
      <c r="H117" s="130">
        <v>5.4</v>
      </c>
      <c r="I117" s="131" t="s">
        <v>20</v>
      </c>
      <c r="J117" s="132"/>
      <c r="K117" s="133">
        <f>H117*J117</f>
        <v>0</v>
      </c>
      <c r="L117" s="134">
        <f>IF(D117="S",K117,"")</f>
      </c>
      <c r="M117" s="135">
        <f>IF(OR(D117="P",D117="U"),K117,"")</f>
        <v>0</v>
      </c>
      <c r="N117" s="135">
        <f>IF(D117="H",K117,"")</f>
      </c>
      <c r="O117" s="135">
        <f>IF(D117="V",K117,"")</f>
      </c>
      <c r="P117" s="136">
        <v>0.0010268160000002126</v>
      </c>
      <c r="Q117" s="136">
        <v>0.063</v>
      </c>
      <c r="R117" s="136">
        <v>0.7179999999998472</v>
      </c>
      <c r="S117" s="132">
        <v>69.21519999998527</v>
      </c>
      <c r="T117" s="137">
        <v>21</v>
      </c>
      <c r="U117" s="138">
        <f>K117*(T117+100)/100</f>
        <v>0</v>
      </c>
      <c r="V117" s="139"/>
    </row>
    <row r="118" spans="1:22" s="36" customFormat="1" ht="10.5" customHeight="1" outlineLevel="3">
      <c r="A118" s="35"/>
      <c r="B118" s="140"/>
      <c r="C118" s="140"/>
      <c r="D118" s="140"/>
      <c r="E118" s="140"/>
      <c r="F118" s="140"/>
      <c r="G118" s="140" t="s">
        <v>101</v>
      </c>
      <c r="H118" s="141">
        <v>5.4</v>
      </c>
      <c r="I118" s="142"/>
      <c r="J118" s="140"/>
      <c r="K118" s="140"/>
      <c r="L118" s="143"/>
      <c r="M118" s="143"/>
      <c r="N118" s="143"/>
      <c r="O118" s="143"/>
      <c r="P118" s="143"/>
      <c r="Q118" s="143"/>
      <c r="R118" s="143"/>
      <c r="S118" s="143"/>
      <c r="T118" s="144"/>
      <c r="U118" s="144"/>
      <c r="V118" s="140"/>
    </row>
    <row r="119" spans="1:22" ht="12.75" outlineLevel="2">
      <c r="A119" s="3"/>
      <c r="B119" s="105"/>
      <c r="C119" s="105"/>
      <c r="D119" s="126" t="s">
        <v>9</v>
      </c>
      <c r="E119" s="127">
        <v>8</v>
      </c>
      <c r="F119" s="128" t="s">
        <v>301</v>
      </c>
      <c r="G119" s="129" t="s">
        <v>573</v>
      </c>
      <c r="H119" s="130">
        <v>4</v>
      </c>
      <c r="I119" s="131" t="s">
        <v>67</v>
      </c>
      <c r="J119" s="132"/>
      <c r="K119" s="133">
        <f aca="true" t="shared" si="8" ref="K119:K129">H119*J119</f>
        <v>0</v>
      </c>
      <c r="L119" s="134">
        <f aca="true" t="shared" si="9" ref="L119:L129">IF(D119="S",K119,"")</f>
      </c>
      <c r="M119" s="135">
        <f aca="true" t="shared" si="10" ref="M119:M129">IF(OR(D119="P",D119="U"),K119,"")</f>
        <v>0</v>
      </c>
      <c r="N119" s="135">
        <f aca="true" t="shared" si="11" ref="N119:N129">IF(D119="H",K119,"")</f>
      </c>
      <c r="O119" s="135">
        <f aca="true" t="shared" si="12" ref="O119:O129">IF(D119="V",K119,"")</f>
      </c>
      <c r="P119" s="136">
        <v>0</v>
      </c>
      <c r="Q119" s="136">
        <v>0</v>
      </c>
      <c r="R119" s="136">
        <v>0.05000000000001137</v>
      </c>
      <c r="S119" s="132">
        <v>4.820000000001096</v>
      </c>
      <c r="T119" s="137">
        <v>21</v>
      </c>
      <c r="U119" s="138">
        <f aca="true" t="shared" si="13" ref="U119:U129">K119*(T119+100)/100</f>
        <v>0</v>
      </c>
      <c r="V119" s="139"/>
    </row>
    <row r="120" spans="1:22" ht="12.75" outlineLevel="2">
      <c r="A120" s="3"/>
      <c r="B120" s="105"/>
      <c r="C120" s="105"/>
      <c r="D120" s="126" t="s">
        <v>9</v>
      </c>
      <c r="E120" s="127">
        <v>9</v>
      </c>
      <c r="F120" s="128" t="s">
        <v>310</v>
      </c>
      <c r="G120" s="129" t="s">
        <v>568</v>
      </c>
      <c r="H120" s="130">
        <v>24</v>
      </c>
      <c r="I120" s="131" t="s">
        <v>13</v>
      </c>
      <c r="J120" s="132"/>
      <c r="K120" s="133">
        <f t="shared" si="8"/>
        <v>0</v>
      </c>
      <c r="L120" s="134">
        <f t="shared" si="9"/>
      </c>
      <c r="M120" s="135">
        <f t="shared" si="10"/>
        <v>0</v>
      </c>
      <c r="N120" s="135">
        <f t="shared" si="11"/>
      </c>
      <c r="O120" s="135">
        <f t="shared" si="12"/>
      </c>
      <c r="P120" s="136">
        <v>0.0005</v>
      </c>
      <c r="Q120" s="136">
        <v>0.017999999999999995</v>
      </c>
      <c r="R120" s="136">
        <v>0</v>
      </c>
      <c r="S120" s="132">
        <v>0</v>
      </c>
      <c r="T120" s="137">
        <v>21</v>
      </c>
      <c r="U120" s="138">
        <f t="shared" si="13"/>
        <v>0</v>
      </c>
      <c r="V120" s="139"/>
    </row>
    <row r="121" spans="1:22" ht="12.75" outlineLevel="2">
      <c r="A121" s="3"/>
      <c r="B121" s="105"/>
      <c r="C121" s="105"/>
      <c r="D121" s="126" t="s">
        <v>9</v>
      </c>
      <c r="E121" s="127">
        <v>10</v>
      </c>
      <c r="F121" s="128" t="s">
        <v>311</v>
      </c>
      <c r="G121" s="129" t="s">
        <v>585</v>
      </c>
      <c r="H121" s="130">
        <v>86</v>
      </c>
      <c r="I121" s="131" t="s">
        <v>13</v>
      </c>
      <c r="J121" s="132"/>
      <c r="K121" s="133">
        <f t="shared" si="8"/>
        <v>0</v>
      </c>
      <c r="L121" s="134">
        <f t="shared" si="9"/>
      </c>
      <c r="M121" s="135">
        <f t="shared" si="10"/>
        <v>0</v>
      </c>
      <c r="N121" s="135">
        <f t="shared" si="11"/>
      </c>
      <c r="O121" s="135">
        <f t="shared" si="12"/>
      </c>
      <c r="P121" s="136">
        <v>0.000504239999999639</v>
      </c>
      <c r="Q121" s="136">
        <v>0.002</v>
      </c>
      <c r="R121" s="136">
        <v>0.08199999999999363</v>
      </c>
      <c r="S121" s="132">
        <v>7.904799999999387</v>
      </c>
      <c r="T121" s="137">
        <v>21</v>
      </c>
      <c r="U121" s="138">
        <f t="shared" si="13"/>
        <v>0</v>
      </c>
      <c r="V121" s="139"/>
    </row>
    <row r="122" spans="1:22" ht="12.75" outlineLevel="2">
      <c r="A122" s="3"/>
      <c r="B122" s="105"/>
      <c r="C122" s="105"/>
      <c r="D122" s="126" t="s">
        <v>9</v>
      </c>
      <c r="E122" s="127">
        <v>11</v>
      </c>
      <c r="F122" s="128" t="s">
        <v>312</v>
      </c>
      <c r="G122" s="129" t="s">
        <v>586</v>
      </c>
      <c r="H122" s="130">
        <v>120</v>
      </c>
      <c r="I122" s="131" t="s">
        <v>13</v>
      </c>
      <c r="J122" s="132"/>
      <c r="K122" s="133">
        <f t="shared" si="8"/>
        <v>0</v>
      </c>
      <c r="L122" s="134">
        <f t="shared" si="9"/>
      </c>
      <c r="M122" s="135">
        <f t="shared" si="10"/>
        <v>0</v>
      </c>
      <c r="N122" s="135">
        <f t="shared" si="11"/>
      </c>
      <c r="O122" s="135">
        <f t="shared" si="12"/>
      </c>
      <c r="P122" s="136">
        <v>0.000504239999999639</v>
      </c>
      <c r="Q122" s="136">
        <v>0.002</v>
      </c>
      <c r="R122" s="136">
        <v>0.08600000000001273</v>
      </c>
      <c r="S122" s="132">
        <v>8.290400000001227</v>
      </c>
      <c r="T122" s="137">
        <v>21</v>
      </c>
      <c r="U122" s="138">
        <f t="shared" si="13"/>
        <v>0</v>
      </c>
      <c r="V122" s="139"/>
    </row>
    <row r="123" spans="1:22" ht="12.75" outlineLevel="2">
      <c r="A123" s="3"/>
      <c r="B123" s="105"/>
      <c r="C123" s="105"/>
      <c r="D123" s="126" t="s">
        <v>9</v>
      </c>
      <c r="E123" s="127">
        <v>12</v>
      </c>
      <c r="F123" s="128" t="s">
        <v>313</v>
      </c>
      <c r="G123" s="129" t="s">
        <v>587</v>
      </c>
      <c r="H123" s="130">
        <v>18</v>
      </c>
      <c r="I123" s="131" t="s">
        <v>13</v>
      </c>
      <c r="J123" s="132"/>
      <c r="K123" s="133">
        <f t="shared" si="8"/>
        <v>0</v>
      </c>
      <c r="L123" s="134">
        <f t="shared" si="9"/>
      </c>
      <c r="M123" s="135">
        <f t="shared" si="10"/>
        <v>0</v>
      </c>
      <c r="N123" s="135">
        <f t="shared" si="11"/>
      </c>
      <c r="O123" s="135">
        <f t="shared" si="12"/>
      </c>
      <c r="P123" s="136">
        <v>0.0005042399999996389</v>
      </c>
      <c r="Q123" s="136">
        <v>0.0029999999999999996</v>
      </c>
      <c r="R123" s="136">
        <v>0.1029999999999518</v>
      </c>
      <c r="S123" s="132">
        <v>9.929199999995353</v>
      </c>
      <c r="T123" s="137">
        <v>21</v>
      </c>
      <c r="U123" s="138">
        <f t="shared" si="13"/>
        <v>0</v>
      </c>
      <c r="V123" s="139"/>
    </row>
    <row r="124" spans="1:22" ht="12.75" outlineLevel="2">
      <c r="A124" s="3"/>
      <c r="B124" s="105"/>
      <c r="C124" s="105"/>
      <c r="D124" s="126" t="s">
        <v>9</v>
      </c>
      <c r="E124" s="127">
        <v>13</v>
      </c>
      <c r="F124" s="128" t="s">
        <v>314</v>
      </c>
      <c r="G124" s="129" t="s">
        <v>588</v>
      </c>
      <c r="H124" s="130">
        <v>32</v>
      </c>
      <c r="I124" s="131" t="s">
        <v>13</v>
      </c>
      <c r="J124" s="132"/>
      <c r="K124" s="133">
        <f t="shared" si="8"/>
        <v>0</v>
      </c>
      <c r="L124" s="134">
        <f t="shared" si="9"/>
      </c>
      <c r="M124" s="135">
        <f t="shared" si="10"/>
        <v>0</v>
      </c>
      <c r="N124" s="135">
        <f t="shared" si="11"/>
      </c>
      <c r="O124" s="135">
        <f t="shared" si="12"/>
      </c>
      <c r="P124" s="136">
        <v>0.000504239999999639</v>
      </c>
      <c r="Q124" s="136">
        <v>0.005</v>
      </c>
      <c r="R124" s="136">
        <v>0.1190000000000282</v>
      </c>
      <c r="S124" s="132">
        <v>11.471600000002718</v>
      </c>
      <c r="T124" s="137">
        <v>21</v>
      </c>
      <c r="U124" s="138">
        <f t="shared" si="13"/>
        <v>0</v>
      </c>
      <c r="V124" s="139"/>
    </row>
    <row r="125" spans="1:22" ht="25.5" outlineLevel="2">
      <c r="A125" s="3"/>
      <c r="B125" s="105"/>
      <c r="C125" s="105"/>
      <c r="D125" s="126" t="s">
        <v>9</v>
      </c>
      <c r="E125" s="127">
        <v>14</v>
      </c>
      <c r="F125" s="128" t="s">
        <v>307</v>
      </c>
      <c r="G125" s="129" t="s">
        <v>614</v>
      </c>
      <c r="H125" s="130">
        <v>12</v>
      </c>
      <c r="I125" s="131" t="s">
        <v>67</v>
      </c>
      <c r="J125" s="132"/>
      <c r="K125" s="133">
        <f t="shared" si="8"/>
        <v>0</v>
      </c>
      <c r="L125" s="134">
        <f t="shared" si="9"/>
      </c>
      <c r="M125" s="135">
        <f t="shared" si="10"/>
        <v>0</v>
      </c>
      <c r="N125" s="135">
        <f t="shared" si="11"/>
      </c>
      <c r="O125" s="135">
        <f t="shared" si="12"/>
      </c>
      <c r="P125" s="136">
        <v>0.001366032000000399</v>
      </c>
      <c r="Q125" s="136">
        <v>0.02</v>
      </c>
      <c r="R125" s="136">
        <v>1.0400000000008731</v>
      </c>
      <c r="S125" s="132">
        <v>100.25600000008417</v>
      </c>
      <c r="T125" s="137">
        <v>21</v>
      </c>
      <c r="U125" s="138">
        <f t="shared" si="13"/>
        <v>0</v>
      </c>
      <c r="V125" s="139"/>
    </row>
    <row r="126" spans="1:22" ht="25.5" outlineLevel="2">
      <c r="A126" s="3"/>
      <c r="B126" s="105"/>
      <c r="C126" s="105"/>
      <c r="D126" s="126" t="s">
        <v>9</v>
      </c>
      <c r="E126" s="127">
        <v>15</v>
      </c>
      <c r="F126" s="128" t="s">
        <v>308</v>
      </c>
      <c r="G126" s="129" t="s">
        <v>617</v>
      </c>
      <c r="H126" s="130">
        <v>1.1</v>
      </c>
      <c r="I126" s="131" t="s">
        <v>21</v>
      </c>
      <c r="J126" s="132"/>
      <c r="K126" s="133">
        <f t="shared" si="8"/>
        <v>0</v>
      </c>
      <c r="L126" s="134">
        <f t="shared" si="9"/>
      </c>
      <c r="M126" s="135">
        <f t="shared" si="10"/>
        <v>0</v>
      </c>
      <c r="N126" s="135">
        <f t="shared" si="11"/>
      </c>
      <c r="O126" s="135">
        <f t="shared" si="12"/>
      </c>
      <c r="P126" s="136">
        <v>0.0018700000000000001</v>
      </c>
      <c r="Q126" s="136">
        <v>1.8</v>
      </c>
      <c r="R126" s="136">
        <v>0</v>
      </c>
      <c r="S126" s="132">
        <v>0</v>
      </c>
      <c r="T126" s="137">
        <v>21</v>
      </c>
      <c r="U126" s="138">
        <f t="shared" si="13"/>
        <v>0</v>
      </c>
      <c r="V126" s="139"/>
    </row>
    <row r="127" spans="1:22" ht="25.5" outlineLevel="2">
      <c r="A127" s="3"/>
      <c r="B127" s="105"/>
      <c r="C127" s="105"/>
      <c r="D127" s="126" t="s">
        <v>9</v>
      </c>
      <c r="E127" s="127">
        <v>16</v>
      </c>
      <c r="F127" s="128" t="s">
        <v>306</v>
      </c>
      <c r="G127" s="129" t="s">
        <v>613</v>
      </c>
      <c r="H127" s="130">
        <v>8</v>
      </c>
      <c r="I127" s="131" t="s">
        <v>67</v>
      </c>
      <c r="J127" s="132"/>
      <c r="K127" s="133">
        <f t="shared" si="8"/>
        <v>0</v>
      </c>
      <c r="L127" s="134">
        <f t="shared" si="9"/>
      </c>
      <c r="M127" s="135">
        <f t="shared" si="10"/>
        <v>0</v>
      </c>
      <c r="N127" s="135">
        <f t="shared" si="11"/>
      </c>
      <c r="O127" s="135">
        <f t="shared" si="12"/>
      </c>
      <c r="P127" s="136">
        <v>0.0006830160000001995</v>
      </c>
      <c r="Q127" s="136">
        <v>0.012</v>
      </c>
      <c r="R127" s="136">
        <v>0.613999999999578</v>
      </c>
      <c r="S127" s="132">
        <v>59.18959999995932</v>
      </c>
      <c r="T127" s="137">
        <v>21</v>
      </c>
      <c r="U127" s="138">
        <f t="shared" si="13"/>
        <v>0</v>
      </c>
      <c r="V127" s="139"/>
    </row>
    <row r="128" spans="1:22" ht="25.5" outlineLevel="2">
      <c r="A128" s="3"/>
      <c r="B128" s="105"/>
      <c r="C128" s="105"/>
      <c r="D128" s="126" t="s">
        <v>9</v>
      </c>
      <c r="E128" s="127">
        <v>17</v>
      </c>
      <c r="F128" s="128" t="s">
        <v>309</v>
      </c>
      <c r="G128" s="129" t="s">
        <v>516</v>
      </c>
      <c r="H128" s="130">
        <v>8</v>
      </c>
      <c r="I128" s="131" t="s">
        <v>67</v>
      </c>
      <c r="J128" s="132"/>
      <c r="K128" s="133">
        <f t="shared" si="8"/>
        <v>0</v>
      </c>
      <c r="L128" s="134">
        <f t="shared" si="9"/>
      </c>
      <c r="M128" s="135">
        <f t="shared" si="10"/>
        <v>0</v>
      </c>
      <c r="N128" s="135">
        <f t="shared" si="11"/>
      </c>
      <c r="O128" s="135">
        <f t="shared" si="12"/>
      </c>
      <c r="P128" s="136">
        <v>0.0009305520000005997</v>
      </c>
      <c r="Q128" s="136">
        <v>0.154</v>
      </c>
      <c r="R128" s="136">
        <v>1.412000000000262</v>
      </c>
      <c r="S128" s="132">
        <v>136.11680000002525</v>
      </c>
      <c r="T128" s="137">
        <v>21</v>
      </c>
      <c r="U128" s="138">
        <f t="shared" si="13"/>
        <v>0</v>
      </c>
      <c r="V128" s="139"/>
    </row>
    <row r="129" spans="1:22" ht="25.5" outlineLevel="2">
      <c r="A129" s="3"/>
      <c r="B129" s="105"/>
      <c r="C129" s="105"/>
      <c r="D129" s="126" t="s">
        <v>9</v>
      </c>
      <c r="E129" s="127">
        <v>18</v>
      </c>
      <c r="F129" s="128" t="s">
        <v>299</v>
      </c>
      <c r="G129" s="129" t="s">
        <v>651</v>
      </c>
      <c r="H129" s="130">
        <v>15.3344</v>
      </c>
      <c r="I129" s="131" t="s">
        <v>21</v>
      </c>
      <c r="J129" s="132"/>
      <c r="K129" s="133">
        <f t="shared" si="8"/>
        <v>0</v>
      </c>
      <c r="L129" s="134">
        <f t="shared" si="9"/>
      </c>
      <c r="M129" s="135">
        <f t="shared" si="10"/>
        <v>0</v>
      </c>
      <c r="N129" s="135">
        <f t="shared" si="11"/>
      </c>
      <c r="O129" s="135">
        <f t="shared" si="12"/>
      </c>
      <c r="P129" s="136">
        <v>0</v>
      </c>
      <c r="Q129" s="136">
        <v>2.2</v>
      </c>
      <c r="R129" s="136">
        <v>10.773000000001048</v>
      </c>
      <c r="S129" s="132">
        <v>893.0817000000869</v>
      </c>
      <c r="T129" s="137">
        <v>21</v>
      </c>
      <c r="U129" s="138">
        <f t="shared" si="13"/>
        <v>0</v>
      </c>
      <c r="V129" s="139"/>
    </row>
    <row r="130" spans="1:22" s="36" customFormat="1" ht="10.5" customHeight="1" outlineLevel="3">
      <c r="A130" s="35"/>
      <c r="B130" s="140"/>
      <c r="C130" s="140"/>
      <c r="D130" s="140"/>
      <c r="E130" s="140"/>
      <c r="F130" s="140"/>
      <c r="G130" s="140" t="s">
        <v>385</v>
      </c>
      <c r="H130" s="141">
        <v>15.3344</v>
      </c>
      <c r="I130" s="142"/>
      <c r="J130" s="140"/>
      <c r="K130" s="140"/>
      <c r="L130" s="143"/>
      <c r="M130" s="143"/>
      <c r="N130" s="143"/>
      <c r="O130" s="143"/>
      <c r="P130" s="143"/>
      <c r="Q130" s="143"/>
      <c r="R130" s="143"/>
      <c r="S130" s="143"/>
      <c r="T130" s="144"/>
      <c r="U130" s="144"/>
      <c r="V130" s="140"/>
    </row>
    <row r="131" spans="1:22" ht="12.75" outlineLevel="2">
      <c r="A131" s="3"/>
      <c r="B131" s="105"/>
      <c r="C131" s="105"/>
      <c r="D131" s="126" t="s">
        <v>9</v>
      </c>
      <c r="E131" s="127">
        <v>19</v>
      </c>
      <c r="F131" s="128" t="s">
        <v>284</v>
      </c>
      <c r="G131" s="129" t="s">
        <v>544</v>
      </c>
      <c r="H131" s="130">
        <v>191.68</v>
      </c>
      <c r="I131" s="131" t="s">
        <v>20</v>
      </c>
      <c r="J131" s="132"/>
      <c r="K131" s="133">
        <f>H131*J131</f>
        <v>0</v>
      </c>
      <c r="L131" s="134">
        <f>IF(D131="S",K131,"")</f>
      </c>
      <c r="M131" s="135">
        <f>IF(OR(D131="P",D131="U"),K131,"")</f>
        <v>0</v>
      </c>
      <c r="N131" s="135">
        <f>IF(D131="H",K131,"")</f>
      </c>
      <c r="O131" s="135">
        <f>IF(D131="V",K131,"")</f>
      </c>
      <c r="P131" s="136">
        <v>0</v>
      </c>
      <c r="Q131" s="136">
        <v>0.003</v>
      </c>
      <c r="R131" s="136">
        <v>0.25500000000010914</v>
      </c>
      <c r="S131" s="132">
        <v>21.13950000000905</v>
      </c>
      <c r="T131" s="137">
        <v>21</v>
      </c>
      <c r="U131" s="138">
        <f>K131*(T131+100)/100</f>
        <v>0</v>
      </c>
      <c r="V131" s="139"/>
    </row>
    <row r="132" spans="1:22" s="36" customFormat="1" ht="10.5" customHeight="1" outlineLevel="3">
      <c r="A132" s="35"/>
      <c r="B132" s="140"/>
      <c r="C132" s="140"/>
      <c r="D132" s="140"/>
      <c r="E132" s="140"/>
      <c r="F132" s="140"/>
      <c r="G132" s="140" t="s">
        <v>88</v>
      </c>
      <c r="H132" s="141">
        <v>191.68</v>
      </c>
      <c r="I132" s="142"/>
      <c r="J132" s="140"/>
      <c r="K132" s="140"/>
      <c r="L132" s="143"/>
      <c r="M132" s="143"/>
      <c r="N132" s="143"/>
      <c r="O132" s="143"/>
      <c r="P132" s="143"/>
      <c r="Q132" s="143"/>
      <c r="R132" s="143"/>
      <c r="S132" s="143"/>
      <c r="T132" s="144"/>
      <c r="U132" s="144"/>
      <c r="V132" s="140"/>
    </row>
    <row r="133" spans="1:22" ht="12.75" outlineLevel="2">
      <c r="A133" s="3"/>
      <c r="B133" s="105"/>
      <c r="C133" s="105"/>
      <c r="D133" s="126" t="s">
        <v>9</v>
      </c>
      <c r="E133" s="127">
        <v>20</v>
      </c>
      <c r="F133" s="128" t="s">
        <v>283</v>
      </c>
      <c r="G133" s="129" t="s">
        <v>552</v>
      </c>
      <c r="H133" s="130">
        <v>196</v>
      </c>
      <c r="I133" s="131" t="s">
        <v>13</v>
      </c>
      <c r="J133" s="132"/>
      <c r="K133" s="133">
        <f>H133*J133</f>
        <v>0</v>
      </c>
      <c r="L133" s="134">
        <f>IF(D133="S",K133,"")</f>
      </c>
      <c r="M133" s="135">
        <f>IF(OR(D133="P",D133="U"),K133,"")</f>
        <v>0</v>
      </c>
      <c r="N133" s="135">
        <f>IF(D133="H",K133,"")</f>
      </c>
      <c r="O133" s="135">
        <f>IF(D133="V",K133,"")</f>
      </c>
      <c r="P133" s="136">
        <v>0</v>
      </c>
      <c r="Q133" s="136">
        <v>0.00019999999999999998</v>
      </c>
      <c r="R133" s="136">
        <v>0.03500000000002501</v>
      </c>
      <c r="S133" s="132">
        <v>2.901500000002073</v>
      </c>
      <c r="T133" s="137">
        <v>21</v>
      </c>
      <c r="U133" s="138">
        <f>K133*(T133+100)/100</f>
        <v>0</v>
      </c>
      <c r="V133" s="139"/>
    </row>
    <row r="134" spans="1:22" s="36" customFormat="1" ht="10.5" customHeight="1" outlineLevel="3">
      <c r="A134" s="35"/>
      <c r="B134" s="140"/>
      <c r="C134" s="140"/>
      <c r="D134" s="140"/>
      <c r="E134" s="140"/>
      <c r="F134" s="140"/>
      <c r="G134" s="140" t="s">
        <v>41</v>
      </c>
      <c r="H134" s="141">
        <v>196</v>
      </c>
      <c r="I134" s="142"/>
      <c r="J134" s="140"/>
      <c r="K134" s="140"/>
      <c r="L134" s="143"/>
      <c r="M134" s="143"/>
      <c r="N134" s="143"/>
      <c r="O134" s="143"/>
      <c r="P134" s="143"/>
      <c r="Q134" s="143"/>
      <c r="R134" s="143"/>
      <c r="S134" s="143"/>
      <c r="T134" s="144"/>
      <c r="U134" s="144"/>
      <c r="V134" s="140"/>
    </row>
    <row r="135" spans="1:22" ht="25.5" outlineLevel="2">
      <c r="A135" s="3"/>
      <c r="B135" s="105"/>
      <c r="C135" s="105"/>
      <c r="D135" s="126" t="s">
        <v>9</v>
      </c>
      <c r="E135" s="127">
        <v>21</v>
      </c>
      <c r="F135" s="128" t="s">
        <v>264</v>
      </c>
      <c r="G135" s="129" t="s">
        <v>640</v>
      </c>
      <c r="H135" s="130">
        <v>191.68</v>
      </c>
      <c r="I135" s="131" t="s">
        <v>20</v>
      </c>
      <c r="J135" s="132"/>
      <c r="K135" s="133">
        <f>H135*J135</f>
        <v>0</v>
      </c>
      <c r="L135" s="134">
        <f>IF(D135="S",K135,"")</f>
      </c>
      <c r="M135" s="135">
        <f>IF(OR(D135="P",D135="U"),K135,"")</f>
        <v>0</v>
      </c>
      <c r="N135" s="135">
        <f>IF(D135="H",K135,"")</f>
      </c>
      <c r="O135" s="135">
        <f>IF(D135="V",K135,"")</f>
      </c>
      <c r="P135" s="136">
        <v>0</v>
      </c>
      <c r="Q135" s="136">
        <v>0.03</v>
      </c>
      <c r="R135" s="136">
        <v>0.09000000000003183</v>
      </c>
      <c r="S135" s="132">
        <v>7.461000000002639</v>
      </c>
      <c r="T135" s="137">
        <v>21</v>
      </c>
      <c r="U135" s="138">
        <f>K135*(T135+100)/100</f>
        <v>0</v>
      </c>
      <c r="V135" s="139"/>
    </row>
    <row r="136" spans="1:22" s="36" customFormat="1" ht="10.5" customHeight="1" outlineLevel="3">
      <c r="A136" s="35"/>
      <c r="B136" s="140"/>
      <c r="C136" s="140"/>
      <c r="D136" s="140"/>
      <c r="E136" s="140"/>
      <c r="F136" s="140"/>
      <c r="G136" s="140" t="s">
        <v>88</v>
      </c>
      <c r="H136" s="141">
        <v>191.68</v>
      </c>
      <c r="I136" s="142"/>
      <c r="J136" s="140"/>
      <c r="K136" s="140"/>
      <c r="L136" s="143"/>
      <c r="M136" s="143"/>
      <c r="N136" s="143"/>
      <c r="O136" s="143"/>
      <c r="P136" s="143"/>
      <c r="Q136" s="143"/>
      <c r="R136" s="143"/>
      <c r="S136" s="143"/>
      <c r="T136" s="144"/>
      <c r="U136" s="144"/>
      <c r="V136" s="140"/>
    </row>
    <row r="137" spans="1:22" ht="12.75" outlineLevel="2">
      <c r="A137" s="3"/>
      <c r="B137" s="105"/>
      <c r="C137" s="105"/>
      <c r="D137" s="126" t="s">
        <v>9</v>
      </c>
      <c r="E137" s="127">
        <v>22</v>
      </c>
      <c r="F137" s="128" t="s">
        <v>276</v>
      </c>
      <c r="G137" s="129" t="s">
        <v>555</v>
      </c>
      <c r="H137" s="130">
        <v>24</v>
      </c>
      <c r="I137" s="131" t="s">
        <v>13</v>
      </c>
      <c r="J137" s="132"/>
      <c r="K137" s="133">
        <f aca="true" t="shared" si="14" ref="K137:K146">H137*J137</f>
        <v>0</v>
      </c>
      <c r="L137" s="134">
        <f aca="true" t="shared" si="15" ref="L137:L146">IF(D137="S",K137,"")</f>
      </c>
      <c r="M137" s="135">
        <f aca="true" t="shared" si="16" ref="M137:M146">IF(OR(D137="P",D137="U"),K137,"")</f>
        <v>0</v>
      </c>
      <c r="N137" s="135">
        <f aca="true" t="shared" si="17" ref="N137:N146">IF(D137="H",K137,"")</f>
      </c>
      <c r="O137" s="135">
        <f aca="true" t="shared" si="18" ref="O137:O146">IF(D137="V",K137,"")</f>
      </c>
      <c r="P137" s="136">
        <v>0</v>
      </c>
      <c r="Q137" s="136">
        <v>0.011199999999999998</v>
      </c>
      <c r="R137" s="136">
        <v>0.09400000000005093</v>
      </c>
      <c r="S137" s="132">
        <v>9.06160000000491</v>
      </c>
      <c r="T137" s="137">
        <v>21</v>
      </c>
      <c r="U137" s="138">
        <f aca="true" t="shared" si="19" ref="U137:U146">K137*(T137+100)/100</f>
        <v>0</v>
      </c>
      <c r="V137" s="139"/>
    </row>
    <row r="138" spans="1:22" ht="12.75" outlineLevel="2">
      <c r="A138" s="3"/>
      <c r="B138" s="105"/>
      <c r="C138" s="105"/>
      <c r="D138" s="126" t="s">
        <v>9</v>
      </c>
      <c r="E138" s="127">
        <v>23</v>
      </c>
      <c r="F138" s="128" t="s">
        <v>303</v>
      </c>
      <c r="G138" s="129" t="s">
        <v>489</v>
      </c>
      <c r="H138" s="130">
        <v>124</v>
      </c>
      <c r="I138" s="131" t="s">
        <v>13</v>
      </c>
      <c r="J138" s="132"/>
      <c r="K138" s="133">
        <f t="shared" si="14"/>
        <v>0</v>
      </c>
      <c r="L138" s="134">
        <f t="shared" si="15"/>
      </c>
      <c r="M138" s="135">
        <f t="shared" si="16"/>
        <v>0</v>
      </c>
      <c r="N138" s="135">
        <f t="shared" si="17"/>
      </c>
      <c r="O138" s="135">
        <f t="shared" si="18"/>
      </c>
      <c r="P138" s="136">
        <v>0.0003942240000001398</v>
      </c>
      <c r="Q138" s="136">
        <v>0.013</v>
      </c>
      <c r="R138" s="136">
        <v>0.1069999999999709</v>
      </c>
      <c r="S138" s="132">
        <v>10.314799999997195</v>
      </c>
      <c r="T138" s="137">
        <v>21</v>
      </c>
      <c r="U138" s="138">
        <f t="shared" si="19"/>
        <v>0</v>
      </c>
      <c r="V138" s="139"/>
    </row>
    <row r="139" spans="1:22" ht="12.75" outlineLevel="2">
      <c r="A139" s="3"/>
      <c r="B139" s="105"/>
      <c r="C139" s="105"/>
      <c r="D139" s="126" t="s">
        <v>9</v>
      </c>
      <c r="E139" s="127">
        <v>24</v>
      </c>
      <c r="F139" s="128" t="s">
        <v>304</v>
      </c>
      <c r="G139" s="129" t="s">
        <v>523</v>
      </c>
      <c r="H139" s="130">
        <v>6</v>
      </c>
      <c r="I139" s="131" t="s">
        <v>13</v>
      </c>
      <c r="J139" s="132"/>
      <c r="K139" s="133">
        <f t="shared" si="14"/>
        <v>0</v>
      </c>
      <c r="L139" s="134">
        <f t="shared" si="15"/>
      </c>
      <c r="M139" s="135">
        <f t="shared" si="16"/>
        <v>0</v>
      </c>
      <c r="N139" s="135">
        <f t="shared" si="17"/>
      </c>
      <c r="O139" s="135">
        <f t="shared" si="18"/>
      </c>
      <c r="P139" s="136">
        <v>0.0006005040000000661</v>
      </c>
      <c r="Q139" s="136">
        <v>0.03699999999999999</v>
      </c>
      <c r="R139" s="136">
        <v>0.443000000000211</v>
      </c>
      <c r="S139" s="132">
        <v>42.70520000002034</v>
      </c>
      <c r="T139" s="137">
        <v>21</v>
      </c>
      <c r="U139" s="138">
        <f t="shared" si="19"/>
        <v>0</v>
      </c>
      <c r="V139" s="139"/>
    </row>
    <row r="140" spans="1:22" ht="12.75" outlineLevel="2">
      <c r="A140" s="3"/>
      <c r="B140" s="105"/>
      <c r="C140" s="105"/>
      <c r="D140" s="126" t="s">
        <v>9</v>
      </c>
      <c r="E140" s="127">
        <v>25</v>
      </c>
      <c r="F140" s="128" t="s">
        <v>305</v>
      </c>
      <c r="G140" s="129" t="s">
        <v>524</v>
      </c>
      <c r="H140" s="130">
        <v>2</v>
      </c>
      <c r="I140" s="131" t="s">
        <v>13</v>
      </c>
      <c r="J140" s="132"/>
      <c r="K140" s="133">
        <f t="shared" si="14"/>
        <v>0</v>
      </c>
      <c r="L140" s="134">
        <f t="shared" si="15"/>
      </c>
      <c r="M140" s="135">
        <f t="shared" si="16"/>
        <v>0</v>
      </c>
      <c r="N140" s="135">
        <f t="shared" si="17"/>
      </c>
      <c r="O140" s="135">
        <f t="shared" si="18"/>
      </c>
      <c r="P140" s="136">
        <v>0.0006005040000000661</v>
      </c>
      <c r="Q140" s="136">
        <v>0.063</v>
      </c>
      <c r="R140" s="136">
        <v>0.49299999999993815</v>
      </c>
      <c r="S140" s="132">
        <v>47.525199999994044</v>
      </c>
      <c r="T140" s="137">
        <v>21</v>
      </c>
      <c r="U140" s="138">
        <f t="shared" si="19"/>
        <v>0</v>
      </c>
      <c r="V140" s="139"/>
    </row>
    <row r="141" spans="1:22" ht="12.75" outlineLevel="2">
      <c r="A141" s="3"/>
      <c r="B141" s="105"/>
      <c r="C141" s="105"/>
      <c r="D141" s="126" t="s">
        <v>11</v>
      </c>
      <c r="E141" s="127">
        <v>26</v>
      </c>
      <c r="F141" s="128" t="s">
        <v>321</v>
      </c>
      <c r="G141" s="129" t="s">
        <v>604</v>
      </c>
      <c r="H141" s="130">
        <v>75.173761</v>
      </c>
      <c r="I141" s="131" t="s">
        <v>14</v>
      </c>
      <c r="J141" s="132"/>
      <c r="K141" s="133">
        <f t="shared" si="14"/>
        <v>0</v>
      </c>
      <c r="L141" s="134">
        <f t="shared" si="15"/>
      </c>
      <c r="M141" s="135">
        <f t="shared" si="16"/>
        <v>0</v>
      </c>
      <c r="N141" s="135">
        <f t="shared" si="17"/>
      </c>
      <c r="O141" s="135">
        <f t="shared" si="18"/>
      </c>
      <c r="P141" s="136">
        <v>0</v>
      </c>
      <c r="Q141" s="136">
        <v>0</v>
      </c>
      <c r="R141" s="136">
        <v>0.9420000000000073</v>
      </c>
      <c r="S141" s="132">
        <v>90.8088000000007</v>
      </c>
      <c r="T141" s="137">
        <v>21</v>
      </c>
      <c r="U141" s="138">
        <f t="shared" si="19"/>
        <v>0</v>
      </c>
      <c r="V141" s="139"/>
    </row>
    <row r="142" spans="1:22" ht="25.5" outlineLevel="2">
      <c r="A142" s="3"/>
      <c r="B142" s="105"/>
      <c r="C142" s="105"/>
      <c r="D142" s="126" t="s">
        <v>11</v>
      </c>
      <c r="E142" s="127">
        <v>27</v>
      </c>
      <c r="F142" s="128" t="s">
        <v>322</v>
      </c>
      <c r="G142" s="129" t="s">
        <v>631</v>
      </c>
      <c r="H142" s="130">
        <v>150.347522</v>
      </c>
      <c r="I142" s="131" t="s">
        <v>14</v>
      </c>
      <c r="J142" s="132"/>
      <c r="K142" s="133">
        <f t="shared" si="14"/>
        <v>0</v>
      </c>
      <c r="L142" s="134">
        <f t="shared" si="15"/>
      </c>
      <c r="M142" s="135">
        <f t="shared" si="16"/>
        <v>0</v>
      </c>
      <c r="N142" s="135">
        <f t="shared" si="17"/>
      </c>
      <c r="O142" s="135">
        <f t="shared" si="18"/>
      </c>
      <c r="P142" s="136">
        <v>0</v>
      </c>
      <c r="Q142" s="136">
        <v>0</v>
      </c>
      <c r="R142" s="136">
        <v>0.10500000000001819</v>
      </c>
      <c r="S142" s="132">
        <v>10.122000000001755</v>
      </c>
      <c r="T142" s="137">
        <v>21</v>
      </c>
      <c r="U142" s="138">
        <f t="shared" si="19"/>
        <v>0</v>
      </c>
      <c r="V142" s="139"/>
    </row>
    <row r="143" spans="1:22" ht="12.75" outlineLevel="2">
      <c r="A143" s="3"/>
      <c r="B143" s="105"/>
      <c r="C143" s="105"/>
      <c r="D143" s="126" t="s">
        <v>11</v>
      </c>
      <c r="E143" s="127">
        <v>28</v>
      </c>
      <c r="F143" s="128" t="s">
        <v>319</v>
      </c>
      <c r="G143" s="129" t="s">
        <v>485</v>
      </c>
      <c r="H143" s="130">
        <v>75.173761</v>
      </c>
      <c r="I143" s="131" t="s">
        <v>14</v>
      </c>
      <c r="J143" s="132"/>
      <c r="K143" s="133">
        <f t="shared" si="14"/>
        <v>0</v>
      </c>
      <c r="L143" s="134">
        <f t="shared" si="15"/>
      </c>
      <c r="M143" s="135">
        <f t="shared" si="16"/>
        <v>0</v>
      </c>
      <c r="N143" s="135">
        <f t="shared" si="17"/>
      </c>
      <c r="O143" s="135">
        <f t="shared" si="18"/>
      </c>
      <c r="P143" s="136">
        <v>0</v>
      </c>
      <c r="Q143" s="136">
        <v>0</v>
      </c>
      <c r="R143" s="136">
        <v>0.4899999999997818</v>
      </c>
      <c r="S143" s="132">
        <v>47.23599999997896</v>
      </c>
      <c r="T143" s="137">
        <v>21</v>
      </c>
      <c r="U143" s="138">
        <f t="shared" si="19"/>
        <v>0</v>
      </c>
      <c r="V143" s="139"/>
    </row>
    <row r="144" spans="1:22" ht="12.75" outlineLevel="2">
      <c r="A144" s="3"/>
      <c r="B144" s="105"/>
      <c r="C144" s="105"/>
      <c r="D144" s="126" t="s">
        <v>11</v>
      </c>
      <c r="E144" s="127">
        <v>29</v>
      </c>
      <c r="F144" s="128" t="s">
        <v>320</v>
      </c>
      <c r="G144" s="129" t="s">
        <v>580</v>
      </c>
      <c r="H144" s="130">
        <v>902.0851319999999</v>
      </c>
      <c r="I144" s="131" t="s">
        <v>14</v>
      </c>
      <c r="J144" s="132"/>
      <c r="K144" s="133">
        <f t="shared" si="14"/>
        <v>0</v>
      </c>
      <c r="L144" s="134">
        <f t="shared" si="15"/>
      </c>
      <c r="M144" s="135">
        <f t="shared" si="16"/>
        <v>0</v>
      </c>
      <c r="N144" s="135">
        <f t="shared" si="17"/>
      </c>
      <c r="O144" s="135">
        <f t="shared" si="18"/>
      </c>
      <c r="P144" s="136">
        <v>0</v>
      </c>
      <c r="Q144" s="136">
        <v>0</v>
      </c>
      <c r="R144" s="136">
        <v>0</v>
      </c>
      <c r="S144" s="132">
        <v>0</v>
      </c>
      <c r="T144" s="137">
        <v>21</v>
      </c>
      <c r="U144" s="138">
        <f t="shared" si="19"/>
        <v>0</v>
      </c>
      <c r="V144" s="139"/>
    </row>
    <row r="145" spans="1:22" ht="12.75" outlineLevel="2">
      <c r="A145" s="3"/>
      <c r="B145" s="105"/>
      <c r="C145" s="105"/>
      <c r="D145" s="126" t="s">
        <v>11</v>
      </c>
      <c r="E145" s="127">
        <v>30</v>
      </c>
      <c r="F145" s="128" t="s">
        <v>324</v>
      </c>
      <c r="G145" s="129" t="s">
        <v>602</v>
      </c>
      <c r="H145" s="130">
        <v>75.173761</v>
      </c>
      <c r="I145" s="131" t="s">
        <v>14</v>
      </c>
      <c r="J145" s="132"/>
      <c r="K145" s="133">
        <f t="shared" si="14"/>
        <v>0</v>
      </c>
      <c r="L145" s="134">
        <f t="shared" si="15"/>
      </c>
      <c r="M145" s="135">
        <f t="shared" si="16"/>
        <v>0</v>
      </c>
      <c r="N145" s="135">
        <f t="shared" si="17"/>
      </c>
      <c r="O145" s="135">
        <f t="shared" si="18"/>
      </c>
      <c r="P145" s="136">
        <v>0</v>
      </c>
      <c r="Q145" s="136">
        <v>0</v>
      </c>
      <c r="R145" s="136">
        <v>0</v>
      </c>
      <c r="S145" s="132">
        <v>0</v>
      </c>
      <c r="T145" s="137">
        <v>21</v>
      </c>
      <c r="U145" s="138">
        <f t="shared" si="19"/>
        <v>0</v>
      </c>
      <c r="V145" s="139"/>
    </row>
    <row r="146" spans="1:22" ht="25.5" outlineLevel="2">
      <c r="A146" s="3"/>
      <c r="B146" s="105"/>
      <c r="C146" s="105"/>
      <c r="D146" s="126" t="s">
        <v>9</v>
      </c>
      <c r="E146" s="127">
        <v>31</v>
      </c>
      <c r="F146" s="128" t="s">
        <v>323</v>
      </c>
      <c r="G146" s="129" t="s">
        <v>611</v>
      </c>
      <c r="H146" s="130">
        <v>6</v>
      </c>
      <c r="I146" s="131" t="s">
        <v>14</v>
      </c>
      <c r="J146" s="132"/>
      <c r="K146" s="133">
        <f t="shared" si="14"/>
        <v>0</v>
      </c>
      <c r="L146" s="134">
        <f t="shared" si="15"/>
      </c>
      <c r="M146" s="135">
        <f t="shared" si="16"/>
        <v>0</v>
      </c>
      <c r="N146" s="135">
        <f t="shared" si="17"/>
      </c>
      <c r="O146" s="135">
        <f t="shared" si="18"/>
      </c>
      <c r="P146" s="136">
        <v>0</v>
      </c>
      <c r="Q146" s="136">
        <v>0</v>
      </c>
      <c r="R146" s="136">
        <v>0</v>
      </c>
      <c r="S146" s="132">
        <v>0</v>
      </c>
      <c r="T146" s="137">
        <v>21</v>
      </c>
      <c r="U146" s="138">
        <f t="shared" si="19"/>
        <v>0</v>
      </c>
      <c r="V146" s="139"/>
    </row>
    <row r="147" spans="1:22" ht="12.75" outlineLevel="1">
      <c r="A147" s="3"/>
      <c r="B147" s="106"/>
      <c r="C147" s="75" t="s">
        <v>38</v>
      </c>
      <c r="D147" s="76" t="s">
        <v>8</v>
      </c>
      <c r="E147" s="77"/>
      <c r="F147" s="77" t="s">
        <v>60</v>
      </c>
      <c r="G147" s="78" t="s">
        <v>422</v>
      </c>
      <c r="H147" s="77"/>
      <c r="I147" s="76"/>
      <c r="J147" s="77"/>
      <c r="K147" s="107">
        <f>SUBTOTAL(9,K148:K149)</f>
        <v>0</v>
      </c>
      <c r="L147" s="80">
        <f>SUBTOTAL(9,L148:L149)</f>
        <v>0</v>
      </c>
      <c r="M147" s="80">
        <f>SUBTOTAL(9,M148:M149)</f>
        <v>0</v>
      </c>
      <c r="N147" s="80">
        <f>SUBTOTAL(9,N148:N149)</f>
        <v>0</v>
      </c>
      <c r="O147" s="80">
        <f>SUBTOTAL(9,O148:O149)</f>
        <v>0</v>
      </c>
      <c r="P147" s="81">
        <f>SUMPRODUCT(P148:P149,$H148:$H149)</f>
        <v>0</v>
      </c>
      <c r="Q147" s="81">
        <f>SUMPRODUCT(Q148:Q149,$H148:$H149)</f>
        <v>0</v>
      </c>
      <c r="R147" s="81">
        <f>SUMPRODUCT(R148:R149,$H148:$H149)</f>
        <v>38.54738899911515</v>
      </c>
      <c r="S147" s="80">
        <f>SUMPRODUCT(S148:S149,$H148:$H149)</f>
        <v>3874.728295118919</v>
      </c>
      <c r="T147" s="108">
        <f>SUMPRODUCT(T148:T149,$K148:$K149)/100</f>
        <v>0</v>
      </c>
      <c r="U147" s="108">
        <f>K147+T147</f>
        <v>0</v>
      </c>
      <c r="V147" s="105"/>
    </row>
    <row r="148" spans="1:22" ht="12.75" outlineLevel="2">
      <c r="A148" s="3"/>
      <c r="B148" s="116"/>
      <c r="C148" s="117"/>
      <c r="D148" s="118"/>
      <c r="E148" s="119" t="s">
        <v>488</v>
      </c>
      <c r="F148" s="120"/>
      <c r="G148" s="121"/>
      <c r="H148" s="120"/>
      <c r="I148" s="118"/>
      <c r="J148" s="120"/>
      <c r="K148" s="122"/>
      <c r="L148" s="123"/>
      <c r="M148" s="123"/>
      <c r="N148" s="123"/>
      <c r="O148" s="123"/>
      <c r="P148" s="124"/>
      <c r="Q148" s="124"/>
      <c r="R148" s="124"/>
      <c r="S148" s="124"/>
      <c r="T148" s="125"/>
      <c r="U148" s="125"/>
      <c r="V148" s="105"/>
    </row>
    <row r="149" spans="1:22" ht="12.75" outlineLevel="2">
      <c r="A149" s="3"/>
      <c r="B149" s="105"/>
      <c r="C149" s="105"/>
      <c r="D149" s="126" t="s">
        <v>11</v>
      </c>
      <c r="E149" s="127">
        <v>1</v>
      </c>
      <c r="F149" s="128" t="s">
        <v>325</v>
      </c>
      <c r="G149" s="129" t="s">
        <v>526</v>
      </c>
      <c r="H149" s="130">
        <v>125.56152768440747</v>
      </c>
      <c r="I149" s="131" t="s">
        <v>14</v>
      </c>
      <c r="J149" s="132"/>
      <c r="K149" s="133">
        <f>H149*J149</f>
        <v>0</v>
      </c>
      <c r="L149" s="134">
        <f>IF(D149="S",K149,"")</f>
      </c>
      <c r="M149" s="135">
        <f>IF(OR(D149="P",D149="U"),K149,"")</f>
        <v>0</v>
      </c>
      <c r="N149" s="135">
        <f>IF(D149="H",K149,"")</f>
      </c>
      <c r="O149" s="135">
        <f>IF(D149="V",K149,"")</f>
      </c>
      <c r="P149" s="136">
        <v>0</v>
      </c>
      <c r="Q149" s="136">
        <v>0</v>
      </c>
      <c r="R149" s="136">
        <v>0.30700000000001637</v>
      </c>
      <c r="S149" s="132">
        <v>30.85920000000201</v>
      </c>
      <c r="T149" s="137">
        <v>21</v>
      </c>
      <c r="U149" s="138">
        <f>K149*(T149+100)/100</f>
        <v>0</v>
      </c>
      <c r="V149" s="139"/>
    </row>
    <row r="150" spans="1:22" ht="12.75" outlineLevel="1">
      <c r="A150" s="3"/>
      <c r="B150" s="106"/>
      <c r="C150" s="75" t="s">
        <v>43</v>
      </c>
      <c r="D150" s="76" t="s">
        <v>8</v>
      </c>
      <c r="E150" s="77"/>
      <c r="F150" s="77" t="s">
        <v>65</v>
      </c>
      <c r="G150" s="78" t="s">
        <v>460</v>
      </c>
      <c r="H150" s="77"/>
      <c r="I150" s="76"/>
      <c r="J150" s="77"/>
      <c r="K150" s="107">
        <f>SUBTOTAL(9,K151:K164)</f>
        <v>0</v>
      </c>
      <c r="L150" s="80">
        <f>SUBTOTAL(9,L151:L164)</f>
        <v>0</v>
      </c>
      <c r="M150" s="80">
        <f>SUBTOTAL(9,M151:M164)</f>
        <v>0</v>
      </c>
      <c r="N150" s="80">
        <f>SUBTOTAL(9,N151:N164)</f>
        <v>0</v>
      </c>
      <c r="O150" s="80">
        <f>SUBTOTAL(9,O151:O164)</f>
        <v>0</v>
      </c>
      <c r="P150" s="81">
        <f>SUMPRODUCT(P151:P164,$H151:$H164)</f>
        <v>3.0958597440004896</v>
      </c>
      <c r="Q150" s="81">
        <f>SUMPRODUCT(Q151:Q164,$H151:$H164)</f>
        <v>0.0010040000000000001</v>
      </c>
      <c r="R150" s="81">
        <f>SUMPRODUCT(R151:R164,$H151:$H164)</f>
        <v>262.2568999999042</v>
      </c>
      <c r="S150" s="80">
        <f>SUMPRODUCT(S151:S164,$H151:$H164)</f>
        <v>27105.31303999027</v>
      </c>
      <c r="T150" s="108">
        <f>SUMPRODUCT(T151:T164,$K151:$K164)/100</f>
        <v>0</v>
      </c>
      <c r="U150" s="108">
        <f>K150+T150</f>
        <v>0</v>
      </c>
      <c r="V150" s="105"/>
    </row>
    <row r="151" spans="1:22" ht="12.75" outlineLevel="2">
      <c r="A151" s="3"/>
      <c r="B151" s="116"/>
      <c r="C151" s="117"/>
      <c r="D151" s="118"/>
      <c r="E151" s="119" t="s">
        <v>488</v>
      </c>
      <c r="F151" s="120"/>
      <c r="G151" s="121"/>
      <c r="H151" s="120"/>
      <c r="I151" s="118"/>
      <c r="J151" s="120"/>
      <c r="K151" s="122"/>
      <c r="L151" s="123"/>
      <c r="M151" s="123"/>
      <c r="N151" s="123"/>
      <c r="O151" s="123"/>
      <c r="P151" s="124"/>
      <c r="Q151" s="124"/>
      <c r="R151" s="124"/>
      <c r="S151" s="124"/>
      <c r="T151" s="125"/>
      <c r="U151" s="125"/>
      <c r="V151" s="105"/>
    </row>
    <row r="152" spans="1:22" ht="25.5" outlineLevel="2">
      <c r="A152" s="3"/>
      <c r="B152" s="105"/>
      <c r="C152" s="105"/>
      <c r="D152" s="126" t="s">
        <v>9</v>
      </c>
      <c r="E152" s="127">
        <v>1</v>
      </c>
      <c r="F152" s="128" t="s">
        <v>185</v>
      </c>
      <c r="G152" s="129" t="s">
        <v>634</v>
      </c>
      <c r="H152" s="130">
        <v>10</v>
      </c>
      <c r="I152" s="131" t="s">
        <v>13</v>
      </c>
      <c r="J152" s="132"/>
      <c r="K152" s="133">
        <f>H152*J152</f>
        <v>0</v>
      </c>
      <c r="L152" s="134">
        <f>IF(D152="S",K152,"")</f>
      </c>
      <c r="M152" s="135">
        <f>IF(OR(D152="P",D152="U"),K152,"")</f>
        <v>0</v>
      </c>
      <c r="N152" s="135">
        <f>IF(D152="H",K152,"")</f>
      </c>
      <c r="O152" s="135">
        <f>IF(D152="V",K152,"")</f>
      </c>
      <c r="P152" s="136">
        <v>0.0005983600000001033</v>
      </c>
      <c r="Q152" s="136">
        <v>1E-05</v>
      </c>
      <c r="R152" s="136">
        <v>1.224999999999909</v>
      </c>
      <c r="S152" s="132">
        <v>122.09199999998891</v>
      </c>
      <c r="T152" s="137">
        <v>21</v>
      </c>
      <c r="U152" s="138">
        <f>K152*(T152+100)/100</f>
        <v>0</v>
      </c>
      <c r="V152" s="139"/>
    </row>
    <row r="153" spans="1:22" s="36" customFormat="1" ht="10.5" customHeight="1" outlineLevel="3">
      <c r="A153" s="35"/>
      <c r="B153" s="140"/>
      <c r="C153" s="140"/>
      <c r="D153" s="140"/>
      <c r="E153" s="140"/>
      <c r="F153" s="140"/>
      <c r="G153" s="140" t="s">
        <v>109</v>
      </c>
      <c r="H153" s="141">
        <v>10</v>
      </c>
      <c r="I153" s="142"/>
      <c r="J153" s="140"/>
      <c r="K153" s="140"/>
      <c r="L153" s="143"/>
      <c r="M153" s="143"/>
      <c r="N153" s="143"/>
      <c r="O153" s="143"/>
      <c r="P153" s="143"/>
      <c r="Q153" s="143"/>
      <c r="R153" s="143"/>
      <c r="S153" s="143"/>
      <c r="T153" s="144"/>
      <c r="U153" s="144"/>
      <c r="V153" s="140"/>
    </row>
    <row r="154" spans="1:22" ht="25.5" outlineLevel="2">
      <c r="A154" s="3"/>
      <c r="B154" s="105"/>
      <c r="C154" s="105"/>
      <c r="D154" s="126" t="s">
        <v>9</v>
      </c>
      <c r="E154" s="127">
        <v>2</v>
      </c>
      <c r="F154" s="128" t="s">
        <v>186</v>
      </c>
      <c r="G154" s="129" t="s">
        <v>635</v>
      </c>
      <c r="H154" s="130">
        <v>7.7</v>
      </c>
      <c r="I154" s="131" t="s">
        <v>13</v>
      </c>
      <c r="J154" s="132"/>
      <c r="K154" s="133">
        <f>H154*J154</f>
        <v>0</v>
      </c>
      <c r="L154" s="134">
        <f>IF(D154="S",K154,"")</f>
      </c>
      <c r="M154" s="135">
        <f>IF(OR(D154="P",D154="U"),K154,"")</f>
        <v>0</v>
      </c>
      <c r="N154" s="135">
        <f>IF(D154="H",K154,"")</f>
      </c>
      <c r="O154" s="135">
        <f>IF(D154="V",K154,"")</f>
      </c>
      <c r="P154" s="136">
        <v>0.0007983200000000223</v>
      </c>
      <c r="Q154" s="136">
        <v>9.999999999999999E-06</v>
      </c>
      <c r="R154" s="136">
        <v>1.658999999999196</v>
      </c>
      <c r="S154" s="132">
        <v>165.13599999992326</v>
      </c>
      <c r="T154" s="137">
        <v>21</v>
      </c>
      <c r="U154" s="138">
        <f>K154*(T154+100)/100</f>
        <v>0</v>
      </c>
      <c r="V154" s="139"/>
    </row>
    <row r="155" spans="1:22" s="36" customFormat="1" ht="10.5" customHeight="1" outlineLevel="3">
      <c r="A155" s="35"/>
      <c r="B155" s="140"/>
      <c r="C155" s="140"/>
      <c r="D155" s="140"/>
      <c r="E155" s="140"/>
      <c r="F155" s="140"/>
      <c r="G155" s="140" t="s">
        <v>392</v>
      </c>
      <c r="H155" s="141">
        <v>7.7</v>
      </c>
      <c r="I155" s="142"/>
      <c r="J155" s="140"/>
      <c r="K155" s="140"/>
      <c r="L155" s="143"/>
      <c r="M155" s="143"/>
      <c r="N155" s="143"/>
      <c r="O155" s="143"/>
      <c r="P155" s="143"/>
      <c r="Q155" s="143"/>
      <c r="R155" s="143"/>
      <c r="S155" s="143"/>
      <c r="T155" s="144"/>
      <c r="U155" s="144"/>
      <c r="V155" s="140"/>
    </row>
    <row r="156" spans="1:22" ht="25.5" outlineLevel="2">
      <c r="A156" s="3"/>
      <c r="B156" s="105"/>
      <c r="C156" s="105"/>
      <c r="D156" s="126" t="s">
        <v>9</v>
      </c>
      <c r="E156" s="127">
        <v>3</v>
      </c>
      <c r="F156" s="128" t="s">
        <v>187</v>
      </c>
      <c r="G156" s="129" t="s">
        <v>636</v>
      </c>
      <c r="H156" s="130">
        <v>30.6</v>
      </c>
      <c r="I156" s="131" t="s">
        <v>13</v>
      </c>
      <c r="J156" s="132"/>
      <c r="K156" s="133">
        <f>H156*J156</f>
        <v>0</v>
      </c>
      <c r="L156" s="134">
        <f>IF(D156="S",K156,"")</f>
      </c>
      <c r="M156" s="135">
        <f>IF(OR(D156="P",D156="U"),K156,"")</f>
        <v>0</v>
      </c>
      <c r="N156" s="135">
        <f>IF(D156="H",K156,"")</f>
      </c>
      <c r="O156" s="135">
        <f>IF(D156="V",K156,"")</f>
      </c>
      <c r="P156" s="136">
        <v>0.001199239999999983</v>
      </c>
      <c r="Q156" s="136">
        <v>1.0000000000000003E-05</v>
      </c>
      <c r="R156" s="136">
        <v>0</v>
      </c>
      <c r="S156" s="132">
        <v>0</v>
      </c>
      <c r="T156" s="137">
        <v>21</v>
      </c>
      <c r="U156" s="138">
        <f>K156*(T156+100)/100</f>
        <v>0</v>
      </c>
      <c r="V156" s="139"/>
    </row>
    <row r="157" spans="1:22" s="36" customFormat="1" ht="10.5" customHeight="1" outlineLevel="3">
      <c r="A157" s="35"/>
      <c r="B157" s="140"/>
      <c r="C157" s="140"/>
      <c r="D157" s="140"/>
      <c r="E157" s="140"/>
      <c r="F157" s="140"/>
      <c r="G157" s="140" t="s">
        <v>448</v>
      </c>
      <c r="H157" s="141">
        <v>30.6</v>
      </c>
      <c r="I157" s="142"/>
      <c r="J157" s="140"/>
      <c r="K157" s="140"/>
      <c r="L157" s="143"/>
      <c r="M157" s="143"/>
      <c r="N157" s="143"/>
      <c r="O157" s="143"/>
      <c r="P157" s="143"/>
      <c r="Q157" s="143"/>
      <c r="R157" s="143"/>
      <c r="S157" s="143"/>
      <c r="T157" s="144"/>
      <c r="U157" s="144"/>
      <c r="V157" s="140"/>
    </row>
    <row r="158" spans="1:22" ht="25.5" outlineLevel="2">
      <c r="A158" s="3"/>
      <c r="B158" s="105"/>
      <c r="C158" s="105"/>
      <c r="D158" s="126" t="s">
        <v>9</v>
      </c>
      <c r="E158" s="127">
        <v>4</v>
      </c>
      <c r="F158" s="128" t="s">
        <v>188</v>
      </c>
      <c r="G158" s="129" t="s">
        <v>639</v>
      </c>
      <c r="H158" s="130">
        <v>52.1</v>
      </c>
      <c r="I158" s="131" t="s">
        <v>13</v>
      </c>
      <c r="J158" s="132"/>
      <c r="K158" s="133">
        <f>H158*J158</f>
        <v>0</v>
      </c>
      <c r="L158" s="134">
        <f>IF(D158="S",K158,"")</f>
      </c>
      <c r="M158" s="135">
        <f>IF(OR(D158="P",D158="U"),K158,"")</f>
        <v>0</v>
      </c>
      <c r="N158" s="135">
        <f>IF(D158="H",K158,"")</f>
      </c>
      <c r="O158" s="135">
        <f>IF(D158="V",K158,"")</f>
      </c>
      <c r="P158" s="136">
        <v>0.0016001599999999425</v>
      </c>
      <c r="Q158" s="136">
        <v>1E-05</v>
      </c>
      <c r="R158" s="136">
        <v>3.2779999999984284</v>
      </c>
      <c r="S158" s="132">
        <v>324.6759999998437</v>
      </c>
      <c r="T158" s="137">
        <v>21</v>
      </c>
      <c r="U158" s="138">
        <f>K158*(T158+100)/100</f>
        <v>0</v>
      </c>
      <c r="V158" s="139"/>
    </row>
    <row r="159" spans="1:22" s="36" customFormat="1" ht="10.5" customHeight="1" outlineLevel="3">
      <c r="A159" s="35"/>
      <c r="B159" s="140"/>
      <c r="C159" s="140"/>
      <c r="D159" s="140"/>
      <c r="E159" s="140"/>
      <c r="F159" s="140"/>
      <c r="G159" s="140" t="s">
        <v>361</v>
      </c>
      <c r="H159" s="141">
        <v>52.1</v>
      </c>
      <c r="I159" s="142"/>
      <c r="J159" s="140"/>
      <c r="K159" s="140"/>
      <c r="L159" s="143"/>
      <c r="M159" s="143"/>
      <c r="N159" s="143"/>
      <c r="O159" s="143"/>
      <c r="P159" s="143"/>
      <c r="Q159" s="143"/>
      <c r="R159" s="143"/>
      <c r="S159" s="143"/>
      <c r="T159" s="144"/>
      <c r="U159" s="144"/>
      <c r="V159" s="140"/>
    </row>
    <row r="160" spans="1:22" ht="12.75" outlineLevel="2">
      <c r="A160" s="3"/>
      <c r="B160" s="105"/>
      <c r="C160" s="105"/>
      <c r="D160" s="126" t="s">
        <v>9</v>
      </c>
      <c r="E160" s="127">
        <v>5</v>
      </c>
      <c r="F160" s="128" t="s">
        <v>200</v>
      </c>
      <c r="G160" s="129" t="s">
        <v>514</v>
      </c>
      <c r="H160" s="130">
        <v>79.2</v>
      </c>
      <c r="I160" s="131" t="s">
        <v>20</v>
      </c>
      <c r="J160" s="132"/>
      <c r="K160" s="133">
        <f>H160*J160</f>
        <v>0</v>
      </c>
      <c r="L160" s="134">
        <f>IF(D160="S",K160,"")</f>
      </c>
      <c r="M160" s="135">
        <f>IF(OR(D160="P",D160="U"),K160,"")</f>
        <v>0</v>
      </c>
      <c r="N160" s="135">
        <f>IF(D160="H",K160,"")</f>
      </c>
      <c r="O160" s="135">
        <f>IF(D160="V",K160,"")</f>
      </c>
      <c r="P160" s="136">
        <v>0.005099999999998772</v>
      </c>
      <c r="Q160" s="136">
        <v>0</v>
      </c>
      <c r="R160" s="136">
        <v>0.09499999999997046</v>
      </c>
      <c r="S160" s="132">
        <v>10.720399999996857</v>
      </c>
      <c r="T160" s="137">
        <v>21</v>
      </c>
      <c r="U160" s="138">
        <f>K160*(T160+100)/100</f>
        <v>0</v>
      </c>
      <c r="V160" s="139"/>
    </row>
    <row r="161" spans="1:22" s="36" customFormat="1" ht="10.5" customHeight="1" outlineLevel="3">
      <c r="A161" s="35"/>
      <c r="B161" s="140"/>
      <c r="C161" s="140"/>
      <c r="D161" s="140"/>
      <c r="E161" s="140"/>
      <c r="F161" s="140"/>
      <c r="G161" s="140" t="s">
        <v>529</v>
      </c>
      <c r="H161" s="141">
        <v>0</v>
      </c>
      <c r="I161" s="142"/>
      <c r="J161" s="140"/>
      <c r="K161" s="140"/>
      <c r="L161" s="143"/>
      <c r="M161" s="143"/>
      <c r="N161" s="143"/>
      <c r="O161" s="143"/>
      <c r="P161" s="143"/>
      <c r="Q161" s="143"/>
      <c r="R161" s="143"/>
      <c r="S161" s="143"/>
      <c r="T161" s="144"/>
      <c r="U161" s="144"/>
      <c r="V161" s="140"/>
    </row>
    <row r="162" spans="1:22" s="36" customFormat="1" ht="10.5" customHeight="1" outlineLevel="3">
      <c r="A162" s="35"/>
      <c r="B162" s="140"/>
      <c r="C162" s="140"/>
      <c r="D162" s="140"/>
      <c r="E162" s="140"/>
      <c r="F162" s="140"/>
      <c r="G162" s="140" t="s">
        <v>401</v>
      </c>
      <c r="H162" s="141">
        <v>79.2</v>
      </c>
      <c r="I162" s="142"/>
      <c r="J162" s="140"/>
      <c r="K162" s="140"/>
      <c r="L162" s="143"/>
      <c r="M162" s="143"/>
      <c r="N162" s="143"/>
      <c r="O162" s="143"/>
      <c r="P162" s="143"/>
      <c r="Q162" s="143"/>
      <c r="R162" s="143"/>
      <c r="S162" s="143"/>
      <c r="T162" s="144"/>
      <c r="U162" s="144"/>
      <c r="V162" s="140"/>
    </row>
    <row r="163" spans="1:22" ht="12.75" outlineLevel="2">
      <c r="A163" s="3"/>
      <c r="B163" s="105"/>
      <c r="C163" s="105"/>
      <c r="D163" s="126" t="s">
        <v>9</v>
      </c>
      <c r="E163" s="127">
        <v>6</v>
      </c>
      <c r="F163" s="128" t="s">
        <v>202</v>
      </c>
      <c r="G163" s="129" t="s">
        <v>559</v>
      </c>
      <c r="H163" s="130">
        <v>79.2</v>
      </c>
      <c r="I163" s="131" t="s">
        <v>20</v>
      </c>
      <c r="J163" s="132"/>
      <c r="K163" s="133">
        <f>H163*J163</f>
        <v>0</v>
      </c>
      <c r="L163" s="134">
        <f>IF(D163="S",K163,"")</f>
      </c>
      <c r="M163" s="135">
        <f>IF(OR(D163="P",D163="U"),K163,"")</f>
        <v>0</v>
      </c>
      <c r="N163" s="135">
        <f>IF(D163="H",K163,"")</f>
      </c>
      <c r="O163" s="135">
        <f>IF(D163="V",K163,"")</f>
      </c>
      <c r="P163" s="136">
        <v>0.016</v>
      </c>
      <c r="Q163" s="136">
        <v>0</v>
      </c>
      <c r="R163" s="136">
        <v>0.2140000000000839</v>
      </c>
      <c r="S163" s="132">
        <v>24.710800000009577</v>
      </c>
      <c r="T163" s="137">
        <v>21</v>
      </c>
      <c r="U163" s="138">
        <f>K163*(T163+100)/100</f>
        <v>0</v>
      </c>
      <c r="V163" s="139"/>
    </row>
    <row r="164" spans="1:22" ht="25.5" outlineLevel="2">
      <c r="A164" s="3"/>
      <c r="B164" s="105"/>
      <c r="C164" s="105"/>
      <c r="D164" s="126" t="s">
        <v>9</v>
      </c>
      <c r="E164" s="127">
        <v>7</v>
      </c>
      <c r="F164" s="128" t="s">
        <v>201</v>
      </c>
      <c r="G164" s="129" t="s">
        <v>622</v>
      </c>
      <c r="H164" s="130">
        <v>79.2</v>
      </c>
      <c r="I164" s="131" t="s">
        <v>20</v>
      </c>
      <c r="J164" s="132"/>
      <c r="K164" s="133">
        <f>H164*J164</f>
        <v>0</v>
      </c>
      <c r="L164" s="134">
        <f>IF(D164="S",K164,"")</f>
      </c>
      <c r="M164" s="135">
        <f>IF(OR(D164="P",D164="U"),K164,"")</f>
        <v>0</v>
      </c>
      <c r="N164" s="135">
        <f>IF(D164="H",K164,"")</f>
      </c>
      <c r="O164" s="135">
        <f>IF(D164="V",K164,"")</f>
      </c>
      <c r="P164" s="136">
        <v>0.01632000000000744</v>
      </c>
      <c r="Q164" s="136">
        <v>0</v>
      </c>
      <c r="R164" s="136">
        <v>0.529999999999859</v>
      </c>
      <c r="S164" s="132">
        <v>61.75599999998235</v>
      </c>
      <c r="T164" s="137">
        <v>21</v>
      </c>
      <c r="U164" s="138">
        <f>K164*(T164+100)/100</f>
        <v>0</v>
      </c>
      <c r="V164" s="139"/>
    </row>
    <row r="165" spans="1:22" ht="12.75" outlineLevel="1">
      <c r="A165" s="3"/>
      <c r="B165" s="106"/>
      <c r="C165" s="75" t="s">
        <v>44</v>
      </c>
      <c r="D165" s="76" t="s">
        <v>8</v>
      </c>
      <c r="E165" s="77"/>
      <c r="F165" s="77" t="s">
        <v>65</v>
      </c>
      <c r="G165" s="78" t="s">
        <v>471</v>
      </c>
      <c r="H165" s="77"/>
      <c r="I165" s="76"/>
      <c r="J165" s="77"/>
      <c r="K165" s="107">
        <f>SUBTOTAL(9,K166:K171)</f>
        <v>0</v>
      </c>
      <c r="L165" s="80">
        <f>SUBTOTAL(9,L166:L171)</f>
        <v>0</v>
      </c>
      <c r="M165" s="80">
        <f>SUBTOTAL(9,M166:M171)</f>
        <v>0</v>
      </c>
      <c r="N165" s="80">
        <f>SUBTOTAL(9,N166:N171)</f>
        <v>0</v>
      </c>
      <c r="O165" s="80">
        <f>SUBTOTAL(9,O166:O171)</f>
        <v>0</v>
      </c>
      <c r="P165" s="81">
        <f>SUMPRODUCT(P166:P171,$H166:$H171)</f>
        <v>0.9691340800000001</v>
      </c>
      <c r="Q165" s="81">
        <f>SUMPRODUCT(Q166:Q171,$H166:$H171)</f>
        <v>0</v>
      </c>
      <c r="R165" s="81">
        <f>SUMPRODUCT(R166:R171,$H166:$H171)</f>
        <v>42.55295999999617</v>
      </c>
      <c r="S165" s="80">
        <f>SUMPRODUCT(S166:S171,$H166:$H171)</f>
        <v>3953.169983999644</v>
      </c>
      <c r="T165" s="108">
        <f>SUMPRODUCT(T166:T171,$K166:$K171)/100</f>
        <v>0</v>
      </c>
      <c r="U165" s="108">
        <f>K165+T165</f>
        <v>0</v>
      </c>
      <c r="V165" s="105"/>
    </row>
    <row r="166" spans="1:22" ht="12.75" outlineLevel="2">
      <c r="A166" s="3"/>
      <c r="B166" s="116"/>
      <c r="C166" s="117"/>
      <c r="D166" s="118"/>
      <c r="E166" s="119" t="s">
        <v>488</v>
      </c>
      <c r="F166" s="120"/>
      <c r="G166" s="121"/>
      <c r="H166" s="120"/>
      <c r="I166" s="118"/>
      <c r="J166" s="120"/>
      <c r="K166" s="122"/>
      <c r="L166" s="123"/>
      <c r="M166" s="123"/>
      <c r="N166" s="123"/>
      <c r="O166" s="123"/>
      <c r="P166" s="124"/>
      <c r="Q166" s="124"/>
      <c r="R166" s="124"/>
      <c r="S166" s="124"/>
      <c r="T166" s="125"/>
      <c r="U166" s="125"/>
      <c r="V166" s="105"/>
    </row>
    <row r="167" spans="1:22" ht="12.75" outlineLevel="2">
      <c r="A167" s="3"/>
      <c r="B167" s="105"/>
      <c r="C167" s="105"/>
      <c r="D167" s="126" t="s">
        <v>9</v>
      </c>
      <c r="E167" s="127">
        <v>1</v>
      </c>
      <c r="F167" s="128" t="s">
        <v>209</v>
      </c>
      <c r="G167" s="129" t="s">
        <v>609</v>
      </c>
      <c r="H167" s="130">
        <v>191.68</v>
      </c>
      <c r="I167" s="131" t="s">
        <v>20</v>
      </c>
      <c r="J167" s="132"/>
      <c r="K167" s="133">
        <f>H167*J167</f>
        <v>0</v>
      </c>
      <c r="L167" s="134">
        <f>IF(D167="S",K167,"")</f>
      </c>
      <c r="M167" s="135">
        <f>IF(OR(D167="P",D167="U"),K167,"")</f>
        <v>0</v>
      </c>
      <c r="N167" s="135">
        <f>IF(D167="H",K167,"")</f>
      </c>
      <c r="O167" s="135">
        <f>IF(D167="V",K167,"")</f>
      </c>
      <c r="P167" s="136">
        <v>0.0004</v>
      </c>
      <c r="Q167" s="136">
        <v>0</v>
      </c>
      <c r="R167" s="136">
        <v>0.22199999999998002</v>
      </c>
      <c r="S167" s="132">
        <v>20.62379999999814</v>
      </c>
      <c r="T167" s="137">
        <v>21</v>
      </c>
      <c r="U167" s="138">
        <f>K167*(T167+100)/100</f>
        <v>0</v>
      </c>
      <c r="V167" s="139"/>
    </row>
    <row r="168" spans="1:22" s="36" customFormat="1" ht="10.5" customHeight="1" outlineLevel="3">
      <c r="A168" s="35"/>
      <c r="B168" s="140"/>
      <c r="C168" s="140"/>
      <c r="D168" s="140"/>
      <c r="E168" s="140"/>
      <c r="F168" s="140"/>
      <c r="G168" s="140" t="s">
        <v>179</v>
      </c>
      <c r="H168" s="141">
        <v>191.68</v>
      </c>
      <c r="I168" s="142"/>
      <c r="J168" s="140"/>
      <c r="K168" s="140"/>
      <c r="L168" s="143"/>
      <c r="M168" s="143"/>
      <c r="N168" s="143"/>
      <c r="O168" s="143"/>
      <c r="P168" s="143"/>
      <c r="Q168" s="143"/>
      <c r="R168" s="143"/>
      <c r="S168" s="143"/>
      <c r="T168" s="144"/>
      <c r="U168" s="144"/>
      <c r="V168" s="140"/>
    </row>
    <row r="169" spans="1:22" ht="12.75" outlineLevel="2">
      <c r="A169" s="3"/>
      <c r="B169" s="105"/>
      <c r="C169" s="105"/>
      <c r="D169" s="126" t="s">
        <v>10</v>
      </c>
      <c r="E169" s="127">
        <v>2</v>
      </c>
      <c r="F169" s="128" t="s">
        <v>156</v>
      </c>
      <c r="G169" s="129" t="s">
        <v>441</v>
      </c>
      <c r="H169" s="130">
        <v>230.016</v>
      </c>
      <c r="I169" s="131" t="s">
        <v>20</v>
      </c>
      <c r="J169" s="132"/>
      <c r="K169" s="133">
        <f>H169*J169</f>
        <v>0</v>
      </c>
      <c r="L169" s="134">
        <f>IF(D169="S",K169,"")</f>
        <v>0</v>
      </c>
      <c r="M169" s="135">
        <f>IF(OR(D169="P",D169="U"),K169,"")</f>
      </c>
      <c r="N169" s="135">
        <f>IF(D169="H",K169,"")</f>
      </c>
      <c r="O169" s="135">
        <f>IF(D169="V",K169,"")</f>
      </c>
      <c r="P169" s="136">
        <v>0.0038800000000000006</v>
      </c>
      <c r="Q169" s="136">
        <v>0</v>
      </c>
      <c r="R169" s="136">
        <v>0</v>
      </c>
      <c r="S169" s="132">
        <v>0</v>
      </c>
      <c r="T169" s="137">
        <v>21</v>
      </c>
      <c r="U169" s="138">
        <f>K169*(T169+100)/100</f>
        <v>0</v>
      </c>
      <c r="V169" s="139"/>
    </row>
    <row r="170" spans="1:22" s="36" customFormat="1" ht="10.5" customHeight="1" outlineLevel="3">
      <c r="A170" s="35"/>
      <c r="B170" s="140"/>
      <c r="C170" s="140"/>
      <c r="D170" s="140"/>
      <c r="E170" s="140"/>
      <c r="F170" s="140"/>
      <c r="G170" s="140" t="s">
        <v>379</v>
      </c>
      <c r="H170" s="141">
        <v>230.016</v>
      </c>
      <c r="I170" s="142"/>
      <c r="J170" s="140"/>
      <c r="K170" s="140"/>
      <c r="L170" s="143"/>
      <c r="M170" s="143"/>
      <c r="N170" s="143"/>
      <c r="O170" s="143"/>
      <c r="P170" s="143"/>
      <c r="Q170" s="143"/>
      <c r="R170" s="143"/>
      <c r="S170" s="143"/>
      <c r="T170" s="144"/>
      <c r="U170" s="144"/>
      <c r="V170" s="140"/>
    </row>
    <row r="171" spans="1:22" ht="25.5" outlineLevel="2">
      <c r="A171" s="3"/>
      <c r="B171" s="105"/>
      <c r="C171" s="105"/>
      <c r="D171" s="126" t="s">
        <v>11</v>
      </c>
      <c r="E171" s="127">
        <v>3</v>
      </c>
      <c r="F171" s="128" t="s">
        <v>326</v>
      </c>
      <c r="G171" s="129" t="s">
        <v>621</v>
      </c>
      <c r="H171" s="130"/>
      <c r="I171" s="131" t="s">
        <v>0</v>
      </c>
      <c r="J171" s="132"/>
      <c r="K171" s="133">
        <f>H171*J171</f>
        <v>0</v>
      </c>
      <c r="L171" s="134">
        <f>IF(D171="S",K171,"")</f>
      </c>
      <c r="M171" s="135">
        <f>IF(OR(D171="P",D171="U"),K171,"")</f>
        <v>0</v>
      </c>
      <c r="N171" s="135">
        <f>IF(D171="H",K171,"")</f>
      </c>
      <c r="O171" s="135">
        <f>IF(D171="V",K171,"")</f>
      </c>
      <c r="P171" s="136">
        <v>0</v>
      </c>
      <c r="Q171" s="136">
        <v>0</v>
      </c>
      <c r="R171" s="136">
        <v>0</v>
      </c>
      <c r="S171" s="132">
        <v>0</v>
      </c>
      <c r="T171" s="137">
        <v>21</v>
      </c>
      <c r="U171" s="138">
        <f>K171*(T171+100)/100</f>
        <v>0</v>
      </c>
      <c r="V171" s="139"/>
    </row>
    <row r="172" spans="1:22" ht="12.75" outlineLevel="1">
      <c r="A172" s="3"/>
      <c r="B172" s="106"/>
      <c r="C172" s="75" t="s">
        <v>45</v>
      </c>
      <c r="D172" s="76" t="s">
        <v>8</v>
      </c>
      <c r="E172" s="77"/>
      <c r="F172" s="77" t="s">
        <v>65</v>
      </c>
      <c r="G172" s="78" t="s">
        <v>397</v>
      </c>
      <c r="H172" s="77"/>
      <c r="I172" s="76"/>
      <c r="J172" s="77"/>
      <c r="K172" s="107">
        <f>SUBTOTAL(9,K173:K180)</f>
        <v>0</v>
      </c>
      <c r="L172" s="80">
        <f>SUBTOTAL(9,L173:L180)</f>
        <v>0</v>
      </c>
      <c r="M172" s="80">
        <f>SUBTOTAL(9,M173:M180)</f>
        <v>0</v>
      </c>
      <c r="N172" s="80">
        <f>SUBTOTAL(9,N173:N180)</f>
        <v>0</v>
      </c>
      <c r="O172" s="80">
        <f>SUBTOTAL(9,O173:O180)</f>
        <v>0</v>
      </c>
      <c r="P172" s="81">
        <f>SUMPRODUCT(P173:P180,$H173:$H180)</f>
        <v>0.4924259200000076</v>
      </c>
      <c r="Q172" s="81">
        <f>SUMPRODUCT(Q173:Q180,$H173:$H180)</f>
        <v>0</v>
      </c>
      <c r="R172" s="81">
        <f>SUMPRODUCT(R173:R180,$H173:$H180)</f>
        <v>16.292800000001527</v>
      </c>
      <c r="S172" s="80">
        <f>SUMPRODUCT(S173:S180,$H173:$H180)</f>
        <v>1415.3651200001414</v>
      </c>
      <c r="T172" s="108">
        <f>SUMPRODUCT(T173:T180,$K173:$K180)/100</f>
        <v>0</v>
      </c>
      <c r="U172" s="108">
        <f>K172+T172</f>
        <v>0</v>
      </c>
      <c r="V172" s="105"/>
    </row>
    <row r="173" spans="1:22" ht="12.75" outlineLevel="2">
      <c r="A173" s="3"/>
      <c r="B173" s="116"/>
      <c r="C173" s="117"/>
      <c r="D173" s="118"/>
      <c r="E173" s="119" t="s">
        <v>488</v>
      </c>
      <c r="F173" s="120"/>
      <c r="G173" s="121"/>
      <c r="H173" s="120"/>
      <c r="I173" s="118"/>
      <c r="J173" s="120"/>
      <c r="K173" s="122"/>
      <c r="L173" s="123"/>
      <c r="M173" s="123"/>
      <c r="N173" s="123"/>
      <c r="O173" s="123"/>
      <c r="P173" s="124"/>
      <c r="Q173" s="124"/>
      <c r="R173" s="124"/>
      <c r="S173" s="124"/>
      <c r="T173" s="125"/>
      <c r="U173" s="125"/>
      <c r="V173" s="105"/>
    </row>
    <row r="174" spans="1:22" ht="25.5" outlineLevel="2">
      <c r="A174" s="3"/>
      <c r="B174" s="105"/>
      <c r="C174" s="105"/>
      <c r="D174" s="126" t="s">
        <v>9</v>
      </c>
      <c r="E174" s="127">
        <v>1</v>
      </c>
      <c r="F174" s="128" t="s">
        <v>210</v>
      </c>
      <c r="G174" s="129" t="s">
        <v>652</v>
      </c>
      <c r="H174" s="130">
        <v>191.68</v>
      </c>
      <c r="I174" s="131" t="s">
        <v>20</v>
      </c>
      <c r="J174" s="132"/>
      <c r="K174" s="133">
        <f>H174*J174</f>
        <v>0</v>
      </c>
      <c r="L174" s="134">
        <f>IF(D174="S",K174,"")</f>
      </c>
      <c r="M174" s="135">
        <f>IF(OR(D174="P",D174="U"),K174,"")</f>
        <v>0</v>
      </c>
      <c r="N174" s="135">
        <f>IF(D174="H",K174,"")</f>
      </c>
      <c r="O174" s="135">
        <f>IF(D174="V",K174,"")</f>
      </c>
      <c r="P174" s="136">
        <v>0</v>
      </c>
      <c r="Q174" s="136">
        <v>0</v>
      </c>
      <c r="R174" s="136">
        <v>0.06000000000000228</v>
      </c>
      <c r="S174" s="132">
        <v>4.9740000000001885</v>
      </c>
      <c r="T174" s="137">
        <v>21</v>
      </c>
      <c r="U174" s="138">
        <f>K174*(T174+100)/100</f>
        <v>0</v>
      </c>
      <c r="V174" s="139"/>
    </row>
    <row r="175" spans="1:22" ht="12.75" outlineLevel="2">
      <c r="A175" s="3"/>
      <c r="B175" s="105"/>
      <c r="C175" s="105"/>
      <c r="D175" s="126" t="s">
        <v>10</v>
      </c>
      <c r="E175" s="127">
        <v>2</v>
      </c>
      <c r="F175" s="128" t="s">
        <v>129</v>
      </c>
      <c r="G175" s="129" t="s">
        <v>453</v>
      </c>
      <c r="H175" s="130">
        <v>195.5136</v>
      </c>
      <c r="I175" s="131" t="s">
        <v>20</v>
      </c>
      <c r="J175" s="132"/>
      <c r="K175" s="133">
        <f>H175*J175</f>
        <v>0</v>
      </c>
      <c r="L175" s="134">
        <f>IF(D175="S",K175,"")</f>
        <v>0</v>
      </c>
      <c r="M175" s="135">
        <f>IF(OR(D175="P",D175="U"),K175,"")</f>
      </c>
      <c r="N175" s="135">
        <f>IF(D175="H",K175,"")</f>
      </c>
      <c r="O175" s="135">
        <f>IF(D175="V",K175,"")</f>
      </c>
      <c r="P175" s="136">
        <v>0.0024</v>
      </c>
      <c r="Q175" s="136">
        <v>0</v>
      </c>
      <c r="R175" s="136">
        <v>0</v>
      </c>
      <c r="S175" s="132">
        <v>0</v>
      </c>
      <c r="T175" s="137">
        <v>21</v>
      </c>
      <c r="U175" s="138">
        <f>K175*(T175+100)/100</f>
        <v>0</v>
      </c>
      <c r="V175" s="139"/>
    </row>
    <row r="176" spans="1:22" s="36" customFormat="1" ht="10.5" customHeight="1" outlineLevel="3">
      <c r="A176" s="35"/>
      <c r="B176" s="140"/>
      <c r="C176" s="140"/>
      <c r="D176" s="140"/>
      <c r="E176" s="140"/>
      <c r="F176" s="140"/>
      <c r="G176" s="140" t="s">
        <v>387</v>
      </c>
      <c r="H176" s="141">
        <v>195.5136</v>
      </c>
      <c r="I176" s="142"/>
      <c r="J176" s="140"/>
      <c r="K176" s="140"/>
      <c r="L176" s="143"/>
      <c r="M176" s="143"/>
      <c r="N176" s="143"/>
      <c r="O176" s="143"/>
      <c r="P176" s="143"/>
      <c r="Q176" s="143"/>
      <c r="R176" s="143"/>
      <c r="S176" s="143"/>
      <c r="T176" s="144"/>
      <c r="U176" s="144"/>
      <c r="V176" s="140"/>
    </row>
    <row r="177" spans="1:22" ht="25.5" outlineLevel="2">
      <c r="A177" s="3"/>
      <c r="B177" s="105"/>
      <c r="C177" s="105"/>
      <c r="D177" s="126" t="s">
        <v>9</v>
      </c>
      <c r="E177" s="127">
        <v>3</v>
      </c>
      <c r="F177" s="128" t="s">
        <v>211</v>
      </c>
      <c r="G177" s="129" t="s">
        <v>654</v>
      </c>
      <c r="H177" s="130">
        <v>191.68</v>
      </c>
      <c r="I177" s="131" t="s">
        <v>20</v>
      </c>
      <c r="J177" s="132"/>
      <c r="K177" s="133">
        <f>H177*J177</f>
        <v>0</v>
      </c>
      <c r="L177" s="134">
        <f>IF(D177="S",K177,"")</f>
      </c>
      <c r="M177" s="135">
        <f>IF(OR(D177="P",D177="U"),K177,"")</f>
        <v>0</v>
      </c>
      <c r="N177" s="135">
        <f>IF(D177="H",K177,"")</f>
      </c>
      <c r="O177" s="135">
        <f>IF(D177="V",K177,"")</f>
      </c>
      <c r="P177" s="136">
        <v>0.00012100000000004002</v>
      </c>
      <c r="Q177" s="136">
        <v>0</v>
      </c>
      <c r="R177" s="136">
        <v>0.025000000000005684</v>
      </c>
      <c r="S177" s="132">
        <v>2.410000000000548</v>
      </c>
      <c r="T177" s="137">
        <v>21</v>
      </c>
      <c r="U177" s="138">
        <f>K177*(T177+100)/100</f>
        <v>0</v>
      </c>
      <c r="V177" s="139"/>
    </row>
    <row r="178" spans="1:22" s="36" customFormat="1" ht="10.5" customHeight="1" outlineLevel="3">
      <c r="A178" s="35"/>
      <c r="B178" s="140"/>
      <c r="C178" s="140"/>
      <c r="D178" s="140"/>
      <c r="E178" s="140"/>
      <c r="F178" s="140"/>
      <c r="G178" s="140" t="s">
        <v>478</v>
      </c>
      <c r="H178" s="141">
        <v>147.37</v>
      </c>
      <c r="I178" s="142"/>
      <c r="J178" s="140"/>
      <c r="K178" s="140"/>
      <c r="L178" s="143"/>
      <c r="M178" s="143"/>
      <c r="N178" s="143"/>
      <c r="O178" s="143"/>
      <c r="P178" s="143"/>
      <c r="Q178" s="143"/>
      <c r="R178" s="143"/>
      <c r="S178" s="143"/>
      <c r="T178" s="144"/>
      <c r="U178" s="144"/>
      <c r="V178" s="140"/>
    </row>
    <row r="179" spans="1:22" s="36" customFormat="1" ht="10.5" customHeight="1" outlineLevel="3">
      <c r="A179" s="35"/>
      <c r="B179" s="140"/>
      <c r="C179" s="140"/>
      <c r="D179" s="140"/>
      <c r="E179" s="140"/>
      <c r="F179" s="140"/>
      <c r="G179" s="140" t="s">
        <v>417</v>
      </c>
      <c r="H179" s="141">
        <v>44.31</v>
      </c>
      <c r="I179" s="142"/>
      <c r="J179" s="140"/>
      <c r="K179" s="140"/>
      <c r="L179" s="143"/>
      <c r="M179" s="143"/>
      <c r="N179" s="143"/>
      <c r="O179" s="143"/>
      <c r="P179" s="143"/>
      <c r="Q179" s="143"/>
      <c r="R179" s="143"/>
      <c r="S179" s="143"/>
      <c r="T179" s="144"/>
      <c r="U179" s="144"/>
      <c r="V179" s="140"/>
    </row>
    <row r="180" spans="1:22" ht="12.75" outlineLevel="2">
      <c r="A180" s="3"/>
      <c r="B180" s="105"/>
      <c r="C180" s="105"/>
      <c r="D180" s="126" t="s">
        <v>11</v>
      </c>
      <c r="E180" s="127">
        <v>4</v>
      </c>
      <c r="F180" s="128" t="s">
        <v>327</v>
      </c>
      <c r="G180" s="129" t="s">
        <v>590</v>
      </c>
      <c r="H180" s="130"/>
      <c r="I180" s="131" t="s">
        <v>0</v>
      </c>
      <c r="J180" s="132"/>
      <c r="K180" s="133">
        <f>H180*J180</f>
        <v>0</v>
      </c>
      <c r="L180" s="134">
        <f>IF(D180="S",K180,"")</f>
      </c>
      <c r="M180" s="135">
        <f>IF(OR(D180="P",D180="U"),K180,"")</f>
        <v>0</v>
      </c>
      <c r="N180" s="135">
        <f>IF(D180="H",K180,"")</f>
      </c>
      <c r="O180" s="135">
        <f>IF(D180="V",K180,"")</f>
      </c>
      <c r="P180" s="136">
        <v>0</v>
      </c>
      <c r="Q180" s="136">
        <v>0</v>
      </c>
      <c r="R180" s="136">
        <v>0</v>
      </c>
      <c r="S180" s="132">
        <v>0</v>
      </c>
      <c r="T180" s="137">
        <v>21</v>
      </c>
      <c r="U180" s="138">
        <f>K180*(T180+100)/100</f>
        <v>0</v>
      </c>
      <c r="V180" s="139"/>
    </row>
    <row r="181" spans="1:22" ht="12.75" outlineLevel="1">
      <c r="A181" s="3"/>
      <c r="B181" s="106"/>
      <c r="C181" s="75" t="s">
        <v>46</v>
      </c>
      <c r="D181" s="76" t="s">
        <v>8</v>
      </c>
      <c r="E181" s="77"/>
      <c r="F181" s="77" t="s">
        <v>65</v>
      </c>
      <c r="G181" s="78" t="s">
        <v>472</v>
      </c>
      <c r="H181" s="77"/>
      <c r="I181" s="76"/>
      <c r="J181" s="77"/>
      <c r="K181" s="107">
        <f>SUBTOTAL(9,K182:K190)</f>
        <v>0</v>
      </c>
      <c r="L181" s="80">
        <f>SUBTOTAL(9,L182:L190)</f>
        <v>0</v>
      </c>
      <c r="M181" s="80">
        <f>SUBTOTAL(9,M182:M190)</f>
        <v>0</v>
      </c>
      <c r="N181" s="80">
        <f>SUBTOTAL(9,N182:N190)</f>
        <v>0</v>
      </c>
      <c r="O181" s="80">
        <f>SUBTOTAL(9,O182:O190)</f>
        <v>0</v>
      </c>
      <c r="P181" s="81">
        <f>SUMPRODUCT(P182:P190,$H182:$H190)</f>
        <v>0.08044768520000305</v>
      </c>
      <c r="Q181" s="81">
        <f>SUMPRODUCT(Q182:Q190,$H182:$H190)</f>
        <v>0</v>
      </c>
      <c r="R181" s="81">
        <f>SUMPRODUCT(R182:R190,$H182:$H190)</f>
        <v>51.336399999996274</v>
      </c>
      <c r="S181" s="80">
        <f>SUMPRODUCT(S182:S190,$H182:$H190)</f>
        <v>5691.0065599994</v>
      </c>
      <c r="T181" s="108">
        <f>SUMPRODUCT(T182:T190,$K182:$K190)/100</f>
        <v>0</v>
      </c>
      <c r="U181" s="108">
        <f>K181+T181</f>
        <v>0</v>
      </c>
      <c r="V181" s="105"/>
    </row>
    <row r="182" spans="1:22" ht="12.75" outlineLevel="2">
      <c r="A182" s="3"/>
      <c r="B182" s="116"/>
      <c r="C182" s="117"/>
      <c r="D182" s="118"/>
      <c r="E182" s="119" t="s">
        <v>488</v>
      </c>
      <c r="F182" s="120"/>
      <c r="G182" s="121"/>
      <c r="H182" s="120"/>
      <c r="I182" s="118"/>
      <c r="J182" s="120"/>
      <c r="K182" s="122"/>
      <c r="L182" s="123"/>
      <c r="M182" s="123"/>
      <c r="N182" s="123"/>
      <c r="O182" s="123"/>
      <c r="P182" s="124"/>
      <c r="Q182" s="124"/>
      <c r="R182" s="124"/>
      <c r="S182" s="124"/>
      <c r="T182" s="125"/>
      <c r="U182" s="125"/>
      <c r="V182" s="105"/>
    </row>
    <row r="183" spans="1:22" ht="12.75" outlineLevel="2">
      <c r="A183" s="3"/>
      <c r="B183" s="105"/>
      <c r="C183" s="105"/>
      <c r="D183" s="126" t="s">
        <v>9</v>
      </c>
      <c r="E183" s="127">
        <v>1</v>
      </c>
      <c r="F183" s="128" t="s">
        <v>215</v>
      </c>
      <c r="G183" s="129" t="s">
        <v>563</v>
      </c>
      <c r="H183" s="130">
        <v>16.5</v>
      </c>
      <c r="I183" s="131" t="s">
        <v>13</v>
      </c>
      <c r="J183" s="132"/>
      <c r="K183" s="133">
        <f aca="true" t="shared" si="20" ref="K183:K190">H183*J183</f>
        <v>0</v>
      </c>
      <c r="L183" s="134">
        <f aca="true" t="shared" si="21" ref="L183:L190">IF(D183="S",K183,"")</f>
      </c>
      <c r="M183" s="135">
        <f aca="true" t="shared" si="22" ref="M183:M190">IF(OR(D183="P",D183="U"),K183,"")</f>
        <v>0</v>
      </c>
      <c r="N183" s="135">
        <f aca="true" t="shared" si="23" ref="N183:N190">IF(D183="H",K183,"")</f>
      </c>
      <c r="O183" s="135">
        <f aca="true" t="shared" si="24" ref="O183:O190">IF(D183="V",K183,"")</f>
      </c>
      <c r="P183" s="136">
        <v>0.0018909320000003345</v>
      </c>
      <c r="Q183" s="136">
        <v>0</v>
      </c>
      <c r="R183" s="136">
        <v>0.83199999999988</v>
      </c>
      <c r="S183" s="132">
        <v>92.35679999998304</v>
      </c>
      <c r="T183" s="137">
        <v>21</v>
      </c>
      <c r="U183" s="138">
        <f aca="true" t="shared" si="25" ref="U183:U190">K183*(T183+100)/100</f>
        <v>0</v>
      </c>
      <c r="V183" s="139"/>
    </row>
    <row r="184" spans="1:22" ht="12.75" outlineLevel="2">
      <c r="A184" s="3"/>
      <c r="B184" s="105"/>
      <c r="C184" s="105"/>
      <c r="D184" s="126" t="s">
        <v>9</v>
      </c>
      <c r="E184" s="127">
        <v>2</v>
      </c>
      <c r="F184" s="128" t="s">
        <v>212</v>
      </c>
      <c r="G184" s="129" t="s">
        <v>556</v>
      </c>
      <c r="H184" s="130">
        <v>8.6</v>
      </c>
      <c r="I184" s="131" t="s">
        <v>13</v>
      </c>
      <c r="J184" s="132"/>
      <c r="K184" s="133">
        <f t="shared" si="20"/>
        <v>0</v>
      </c>
      <c r="L184" s="134">
        <f t="shared" si="21"/>
      </c>
      <c r="M184" s="135">
        <f t="shared" si="22"/>
        <v>0</v>
      </c>
      <c r="N184" s="135">
        <f t="shared" si="23"/>
      </c>
      <c r="O184" s="135">
        <f t="shared" si="24"/>
      </c>
      <c r="P184" s="136">
        <v>0.0008221959999998192</v>
      </c>
      <c r="Q184" s="136">
        <v>0</v>
      </c>
      <c r="R184" s="136">
        <v>0.6589999999996506</v>
      </c>
      <c r="S184" s="132">
        <v>72.57959999996092</v>
      </c>
      <c r="T184" s="137">
        <v>21</v>
      </c>
      <c r="U184" s="138">
        <f t="shared" si="25"/>
        <v>0</v>
      </c>
      <c r="V184" s="139"/>
    </row>
    <row r="185" spans="1:22" ht="12.75" outlineLevel="2">
      <c r="A185" s="3"/>
      <c r="B185" s="105"/>
      <c r="C185" s="105"/>
      <c r="D185" s="126" t="s">
        <v>9</v>
      </c>
      <c r="E185" s="127">
        <v>3</v>
      </c>
      <c r="F185" s="128" t="s">
        <v>213</v>
      </c>
      <c r="G185" s="129" t="s">
        <v>557</v>
      </c>
      <c r="H185" s="130">
        <v>17.6</v>
      </c>
      <c r="I185" s="131" t="s">
        <v>13</v>
      </c>
      <c r="J185" s="132"/>
      <c r="K185" s="133">
        <f t="shared" si="20"/>
        <v>0</v>
      </c>
      <c r="L185" s="134">
        <f t="shared" si="21"/>
      </c>
      <c r="M185" s="135">
        <f t="shared" si="22"/>
        <v>0</v>
      </c>
      <c r="N185" s="135">
        <f t="shared" si="23"/>
      </c>
      <c r="O185" s="135">
        <f t="shared" si="24"/>
      </c>
      <c r="P185" s="136">
        <v>0.0009959639999996513</v>
      </c>
      <c r="Q185" s="136">
        <v>0</v>
      </c>
      <c r="R185" s="136">
        <v>0.7280000000000656</v>
      </c>
      <c r="S185" s="132">
        <v>80.3472000000027</v>
      </c>
      <c r="T185" s="137">
        <v>21</v>
      </c>
      <c r="U185" s="138">
        <f t="shared" si="25"/>
        <v>0</v>
      </c>
      <c r="V185" s="139"/>
    </row>
    <row r="186" spans="1:22" ht="12.75" outlineLevel="2">
      <c r="A186" s="3"/>
      <c r="B186" s="105"/>
      <c r="C186" s="105"/>
      <c r="D186" s="126" t="s">
        <v>9</v>
      </c>
      <c r="E186" s="127">
        <v>4</v>
      </c>
      <c r="F186" s="128" t="s">
        <v>214</v>
      </c>
      <c r="G186" s="129" t="s">
        <v>558</v>
      </c>
      <c r="H186" s="130">
        <v>18.6</v>
      </c>
      <c r="I186" s="131" t="s">
        <v>13</v>
      </c>
      <c r="J186" s="132"/>
      <c r="K186" s="133">
        <f t="shared" si="20"/>
        <v>0</v>
      </c>
      <c r="L186" s="134">
        <f t="shared" si="21"/>
      </c>
      <c r="M186" s="135">
        <f t="shared" si="22"/>
        <v>0</v>
      </c>
      <c r="N186" s="135">
        <f t="shared" si="23"/>
      </c>
      <c r="O186" s="135">
        <f t="shared" si="24"/>
      </c>
      <c r="P186" s="136">
        <v>0.0013251320000002807</v>
      </c>
      <c r="Q186" s="136">
        <v>0</v>
      </c>
      <c r="R186" s="136">
        <v>0.7970000000000255</v>
      </c>
      <c r="S186" s="132">
        <v>88.11480000000066</v>
      </c>
      <c r="T186" s="137">
        <v>21</v>
      </c>
      <c r="U186" s="138">
        <f t="shared" si="25"/>
        <v>0</v>
      </c>
      <c r="V186" s="139"/>
    </row>
    <row r="187" spans="1:22" ht="12.75" outlineLevel="2">
      <c r="A187" s="3"/>
      <c r="B187" s="105"/>
      <c r="C187" s="105"/>
      <c r="D187" s="126" t="s">
        <v>9</v>
      </c>
      <c r="E187" s="127">
        <v>5</v>
      </c>
      <c r="F187" s="128" t="s">
        <v>216</v>
      </c>
      <c r="G187" s="129" t="s">
        <v>532</v>
      </c>
      <c r="H187" s="130">
        <v>2</v>
      </c>
      <c r="I187" s="131" t="s">
        <v>67</v>
      </c>
      <c r="J187" s="132"/>
      <c r="K187" s="133">
        <f t="shared" si="20"/>
        <v>0</v>
      </c>
      <c r="L187" s="134">
        <f t="shared" si="21"/>
      </c>
      <c r="M187" s="135">
        <f t="shared" si="22"/>
        <v>0</v>
      </c>
      <c r="N187" s="135">
        <f t="shared" si="23"/>
      </c>
      <c r="O187" s="135">
        <f t="shared" si="24"/>
      </c>
      <c r="P187" s="136">
        <v>0</v>
      </c>
      <c r="Q187" s="136">
        <v>0</v>
      </c>
      <c r="R187" s="136">
        <v>0.15699999999992542</v>
      </c>
      <c r="S187" s="132">
        <v>16.35939999999223</v>
      </c>
      <c r="T187" s="137">
        <v>21</v>
      </c>
      <c r="U187" s="138">
        <f t="shared" si="25"/>
        <v>0</v>
      </c>
      <c r="V187" s="139"/>
    </row>
    <row r="188" spans="1:22" ht="12.75" outlineLevel="2">
      <c r="A188" s="3"/>
      <c r="B188" s="105"/>
      <c r="C188" s="105"/>
      <c r="D188" s="126" t="s">
        <v>9</v>
      </c>
      <c r="E188" s="127">
        <v>6</v>
      </c>
      <c r="F188" s="128" t="s">
        <v>217</v>
      </c>
      <c r="G188" s="129" t="s">
        <v>533</v>
      </c>
      <c r="H188" s="130">
        <v>14</v>
      </c>
      <c r="I188" s="131" t="s">
        <v>67</v>
      </c>
      <c r="J188" s="132"/>
      <c r="K188" s="133">
        <f t="shared" si="20"/>
        <v>0</v>
      </c>
      <c r="L188" s="134">
        <f t="shared" si="21"/>
      </c>
      <c r="M188" s="135">
        <f t="shared" si="22"/>
        <v>0</v>
      </c>
      <c r="N188" s="135">
        <f t="shared" si="23"/>
      </c>
      <c r="O188" s="135">
        <f t="shared" si="24"/>
      </c>
      <c r="P188" s="136">
        <v>0</v>
      </c>
      <c r="Q188" s="136">
        <v>0</v>
      </c>
      <c r="R188" s="136">
        <v>0.17399999999997817</v>
      </c>
      <c r="S188" s="132">
        <v>21.088799999997356</v>
      </c>
      <c r="T188" s="137">
        <v>21</v>
      </c>
      <c r="U188" s="138">
        <f t="shared" si="25"/>
        <v>0</v>
      </c>
      <c r="V188" s="139"/>
    </row>
    <row r="189" spans="1:22" ht="12.75" outlineLevel="2">
      <c r="A189" s="3"/>
      <c r="B189" s="105"/>
      <c r="C189" s="105"/>
      <c r="D189" s="126" t="s">
        <v>9</v>
      </c>
      <c r="E189" s="127">
        <v>7</v>
      </c>
      <c r="F189" s="128" t="s">
        <v>218</v>
      </c>
      <c r="G189" s="129" t="s">
        <v>536</v>
      </c>
      <c r="H189" s="130">
        <v>6</v>
      </c>
      <c r="I189" s="131" t="s">
        <v>67</v>
      </c>
      <c r="J189" s="132"/>
      <c r="K189" s="133">
        <f t="shared" si="20"/>
        <v>0</v>
      </c>
      <c r="L189" s="134">
        <f t="shared" si="21"/>
      </c>
      <c r="M189" s="135">
        <f t="shared" si="22"/>
        <v>0</v>
      </c>
      <c r="N189" s="135">
        <f t="shared" si="23"/>
      </c>
      <c r="O189" s="135">
        <f t="shared" si="24"/>
      </c>
      <c r="P189" s="136">
        <v>0</v>
      </c>
      <c r="Q189" s="136">
        <v>0</v>
      </c>
      <c r="R189" s="136">
        <v>0.25900000000001455</v>
      </c>
      <c r="S189" s="132">
        <v>26.987800000001517</v>
      </c>
      <c r="T189" s="137">
        <v>21</v>
      </c>
      <c r="U189" s="138">
        <f t="shared" si="25"/>
        <v>0</v>
      </c>
      <c r="V189" s="139"/>
    </row>
    <row r="190" spans="1:22" ht="12.75" outlineLevel="2">
      <c r="A190" s="3"/>
      <c r="B190" s="105"/>
      <c r="C190" s="105"/>
      <c r="D190" s="126" t="s">
        <v>9</v>
      </c>
      <c r="E190" s="127">
        <v>8</v>
      </c>
      <c r="F190" s="128" t="s">
        <v>362</v>
      </c>
      <c r="G190" s="129" t="s">
        <v>576</v>
      </c>
      <c r="H190" s="130">
        <v>1</v>
      </c>
      <c r="I190" s="131" t="s">
        <v>99</v>
      </c>
      <c r="J190" s="132"/>
      <c r="K190" s="133">
        <f t="shared" si="20"/>
        <v>0</v>
      </c>
      <c r="L190" s="134">
        <f t="shared" si="21"/>
      </c>
      <c r="M190" s="135">
        <f t="shared" si="22"/>
        <v>0</v>
      </c>
      <c r="N190" s="135">
        <f t="shared" si="23"/>
      </c>
      <c r="O190" s="135">
        <f t="shared" si="24"/>
      </c>
      <c r="P190" s="136">
        <v>0</v>
      </c>
      <c r="Q190" s="136">
        <v>0</v>
      </c>
      <c r="R190" s="136">
        <v>0</v>
      </c>
      <c r="S190" s="132">
        <v>0</v>
      </c>
      <c r="T190" s="137">
        <v>21</v>
      </c>
      <c r="U190" s="138">
        <f t="shared" si="25"/>
        <v>0</v>
      </c>
      <c r="V190" s="139"/>
    </row>
    <row r="191" spans="1:22" ht="12.75" outlineLevel="1">
      <c r="A191" s="3"/>
      <c r="B191" s="106"/>
      <c r="C191" s="75" t="s">
        <v>47</v>
      </c>
      <c r="D191" s="76" t="s">
        <v>8</v>
      </c>
      <c r="E191" s="77"/>
      <c r="F191" s="77" t="s">
        <v>65</v>
      </c>
      <c r="G191" s="78" t="s">
        <v>452</v>
      </c>
      <c r="H191" s="77"/>
      <c r="I191" s="76"/>
      <c r="J191" s="77"/>
      <c r="K191" s="107">
        <f>SUBTOTAL(9,K192:K210)</f>
        <v>0</v>
      </c>
      <c r="L191" s="80">
        <f>SUBTOTAL(9,L192:L210)</f>
        <v>0</v>
      </c>
      <c r="M191" s="80">
        <f>SUBTOTAL(9,M192:M210)</f>
        <v>0</v>
      </c>
      <c r="N191" s="80">
        <f>SUBTOTAL(9,N192:N210)</f>
        <v>0</v>
      </c>
      <c r="O191" s="80">
        <f>SUBTOTAL(9,O192:O210)</f>
        <v>0</v>
      </c>
      <c r="P191" s="81">
        <f>SUMPRODUCT(P192:P210,$H192:$H210)</f>
        <v>0.8369009356002493</v>
      </c>
      <c r="Q191" s="81">
        <f>SUMPRODUCT(Q192:Q210,$H192:$H210)</f>
        <v>0.02938</v>
      </c>
      <c r="R191" s="81">
        <f>SUMPRODUCT(R192:R210,$H192:$H210)</f>
        <v>152.17499999999742</v>
      </c>
      <c r="S191" s="80">
        <f>SUMPRODUCT(S192:S210,$H192:$H210)</f>
        <v>17689.8447999997</v>
      </c>
      <c r="T191" s="108">
        <f>SUMPRODUCT(T192:T210,$K192:$K210)/100</f>
        <v>0</v>
      </c>
      <c r="U191" s="108">
        <f>K191+T191</f>
        <v>0</v>
      </c>
      <c r="V191" s="105"/>
    </row>
    <row r="192" spans="1:22" ht="12.75" outlineLevel="2">
      <c r="A192" s="3"/>
      <c r="B192" s="116"/>
      <c r="C192" s="117"/>
      <c r="D192" s="118"/>
      <c r="E192" s="119" t="s">
        <v>488</v>
      </c>
      <c r="F192" s="120"/>
      <c r="G192" s="121"/>
      <c r="H192" s="120"/>
      <c r="I192" s="118"/>
      <c r="J192" s="120"/>
      <c r="K192" s="122"/>
      <c r="L192" s="123"/>
      <c r="M192" s="123"/>
      <c r="N192" s="123"/>
      <c r="O192" s="123"/>
      <c r="P192" s="124"/>
      <c r="Q192" s="124"/>
      <c r="R192" s="124"/>
      <c r="S192" s="124"/>
      <c r="T192" s="125"/>
      <c r="U192" s="125"/>
      <c r="V192" s="105"/>
    </row>
    <row r="193" spans="1:22" ht="12.75" outlineLevel="2">
      <c r="A193" s="3"/>
      <c r="B193" s="105"/>
      <c r="C193" s="105"/>
      <c r="D193" s="126" t="s">
        <v>9</v>
      </c>
      <c r="E193" s="127">
        <v>1</v>
      </c>
      <c r="F193" s="128" t="s">
        <v>244</v>
      </c>
      <c r="G193" s="129" t="s">
        <v>517</v>
      </c>
      <c r="H193" s="130">
        <v>4</v>
      </c>
      <c r="I193" s="131" t="s">
        <v>67</v>
      </c>
      <c r="J193" s="132"/>
      <c r="K193" s="133">
        <f aca="true" t="shared" si="26" ref="K193:K199">H193*J193</f>
        <v>0</v>
      </c>
      <c r="L193" s="134">
        <f aca="true" t="shared" si="27" ref="L193:L199">IF(D193="S",K193,"")</f>
      </c>
      <c r="M193" s="135">
        <f aca="true" t="shared" si="28" ref="M193:M199">IF(OR(D193="P",D193="U"),K193,"")</f>
        <v>0</v>
      </c>
      <c r="N193" s="135">
        <f aca="true" t="shared" si="29" ref="N193:N199">IF(D193="H",K193,"")</f>
      </c>
      <c r="O193" s="135">
        <f aca="true" t="shared" si="30" ref="O193:O199">IF(D193="V",K193,"")</f>
      </c>
      <c r="P193" s="136">
        <v>0</v>
      </c>
      <c r="Q193" s="136">
        <v>0.00049</v>
      </c>
      <c r="R193" s="136">
        <v>0.11400000000003274</v>
      </c>
      <c r="S193" s="132">
        <v>10.989600000003158</v>
      </c>
      <c r="T193" s="137">
        <v>21</v>
      </c>
      <c r="U193" s="138">
        <f aca="true" t="shared" si="31" ref="U193:U199">K193*(T193+100)/100</f>
        <v>0</v>
      </c>
      <c r="V193" s="139"/>
    </row>
    <row r="194" spans="1:22" ht="12.75" outlineLevel="2">
      <c r="A194" s="3"/>
      <c r="B194" s="105"/>
      <c r="C194" s="105"/>
      <c r="D194" s="126" t="s">
        <v>9</v>
      </c>
      <c r="E194" s="127">
        <v>2</v>
      </c>
      <c r="F194" s="128" t="s">
        <v>228</v>
      </c>
      <c r="G194" s="129" t="s">
        <v>551</v>
      </c>
      <c r="H194" s="130">
        <v>15</v>
      </c>
      <c r="I194" s="131" t="s">
        <v>67</v>
      </c>
      <c r="J194" s="132"/>
      <c r="K194" s="133">
        <f t="shared" si="26"/>
        <v>0</v>
      </c>
      <c r="L194" s="134">
        <f t="shared" si="27"/>
      </c>
      <c r="M194" s="135">
        <f t="shared" si="28"/>
        <v>0</v>
      </c>
      <c r="N194" s="135">
        <f t="shared" si="29"/>
      </c>
      <c r="O194" s="135">
        <f t="shared" si="30"/>
      </c>
      <c r="P194" s="136">
        <v>0.00013</v>
      </c>
      <c r="Q194" s="136">
        <v>0</v>
      </c>
      <c r="R194" s="136">
        <v>0.2299999999999045</v>
      </c>
      <c r="S194" s="132">
        <v>21.985099999990883</v>
      </c>
      <c r="T194" s="137">
        <v>21</v>
      </c>
      <c r="U194" s="138">
        <f t="shared" si="31"/>
        <v>0</v>
      </c>
      <c r="V194" s="139"/>
    </row>
    <row r="195" spans="1:22" ht="12.75" outlineLevel="2">
      <c r="A195" s="3"/>
      <c r="B195" s="105"/>
      <c r="C195" s="105"/>
      <c r="D195" s="126" t="s">
        <v>9</v>
      </c>
      <c r="E195" s="127">
        <v>3</v>
      </c>
      <c r="F195" s="128" t="s">
        <v>223</v>
      </c>
      <c r="G195" s="129" t="s">
        <v>504</v>
      </c>
      <c r="H195" s="130">
        <v>121</v>
      </c>
      <c r="I195" s="131" t="s">
        <v>13</v>
      </c>
      <c r="J195" s="132"/>
      <c r="K195" s="133">
        <f t="shared" si="26"/>
        <v>0</v>
      </c>
      <c r="L195" s="134">
        <f t="shared" si="27"/>
      </c>
      <c r="M195" s="135">
        <f t="shared" si="28"/>
        <v>0</v>
      </c>
      <c r="N195" s="135">
        <f t="shared" si="29"/>
      </c>
      <c r="O195" s="135">
        <f t="shared" si="30"/>
      </c>
      <c r="P195" s="136">
        <v>0.003508652000001137</v>
      </c>
      <c r="Q195" s="136">
        <v>0</v>
      </c>
      <c r="R195" s="136">
        <v>0.5289999999999964</v>
      </c>
      <c r="S195" s="132">
        <v>60.89120000000166</v>
      </c>
      <c r="T195" s="137">
        <v>21</v>
      </c>
      <c r="U195" s="138">
        <f t="shared" si="31"/>
        <v>0</v>
      </c>
      <c r="V195" s="139"/>
    </row>
    <row r="196" spans="1:22" ht="12.75" outlineLevel="2">
      <c r="A196" s="3"/>
      <c r="B196" s="105"/>
      <c r="C196" s="105"/>
      <c r="D196" s="126" t="s">
        <v>9</v>
      </c>
      <c r="E196" s="127">
        <v>4</v>
      </c>
      <c r="F196" s="128" t="s">
        <v>224</v>
      </c>
      <c r="G196" s="129" t="s">
        <v>505</v>
      </c>
      <c r="H196" s="130">
        <v>36</v>
      </c>
      <c r="I196" s="131" t="s">
        <v>13</v>
      </c>
      <c r="J196" s="132"/>
      <c r="K196" s="133">
        <f t="shared" si="26"/>
        <v>0</v>
      </c>
      <c r="L196" s="134">
        <f t="shared" si="27"/>
      </c>
      <c r="M196" s="135">
        <f t="shared" si="28"/>
        <v>0</v>
      </c>
      <c r="N196" s="135">
        <f t="shared" si="29"/>
      </c>
      <c r="O196" s="135">
        <f t="shared" si="30"/>
      </c>
      <c r="P196" s="136">
        <v>0.005743356000002454</v>
      </c>
      <c r="Q196" s="136">
        <v>0</v>
      </c>
      <c r="R196" s="136">
        <v>0.6159999999999854</v>
      </c>
      <c r="S196" s="132">
        <v>71.49239999999544</v>
      </c>
      <c r="T196" s="137">
        <v>21</v>
      </c>
      <c r="U196" s="138">
        <f t="shared" si="31"/>
        <v>0</v>
      </c>
      <c r="V196" s="139"/>
    </row>
    <row r="197" spans="1:22" ht="12.75" outlineLevel="2">
      <c r="A197" s="3"/>
      <c r="B197" s="105"/>
      <c r="C197" s="105"/>
      <c r="D197" s="126" t="s">
        <v>9</v>
      </c>
      <c r="E197" s="127">
        <v>5</v>
      </c>
      <c r="F197" s="128" t="s">
        <v>225</v>
      </c>
      <c r="G197" s="129" t="s">
        <v>502</v>
      </c>
      <c r="H197" s="130">
        <v>28</v>
      </c>
      <c r="I197" s="131" t="s">
        <v>13</v>
      </c>
      <c r="J197" s="132"/>
      <c r="K197" s="133">
        <f t="shared" si="26"/>
        <v>0</v>
      </c>
      <c r="L197" s="134">
        <f t="shared" si="27"/>
      </c>
      <c r="M197" s="135">
        <f t="shared" si="28"/>
        <v>0</v>
      </c>
      <c r="N197" s="135">
        <f t="shared" si="29"/>
      </c>
      <c r="O197" s="135">
        <f t="shared" si="30"/>
      </c>
      <c r="P197" s="136">
        <v>0.003731751999999776</v>
      </c>
      <c r="Q197" s="136">
        <v>0</v>
      </c>
      <c r="R197" s="136">
        <v>0.6959999999999127</v>
      </c>
      <c r="S197" s="132">
        <v>80.96899999998602</v>
      </c>
      <c r="T197" s="137">
        <v>21</v>
      </c>
      <c r="U197" s="138">
        <f t="shared" si="31"/>
        <v>0</v>
      </c>
      <c r="V197" s="139"/>
    </row>
    <row r="198" spans="1:22" ht="12.75" outlineLevel="2">
      <c r="A198" s="3"/>
      <c r="B198" s="105"/>
      <c r="C198" s="105"/>
      <c r="D198" s="126" t="s">
        <v>9</v>
      </c>
      <c r="E198" s="127">
        <v>6</v>
      </c>
      <c r="F198" s="128" t="s">
        <v>157</v>
      </c>
      <c r="G198" s="129" t="s">
        <v>560</v>
      </c>
      <c r="H198" s="130">
        <v>42</v>
      </c>
      <c r="I198" s="131" t="s">
        <v>19</v>
      </c>
      <c r="J198" s="132"/>
      <c r="K198" s="133">
        <f t="shared" si="26"/>
        <v>0</v>
      </c>
      <c r="L198" s="134">
        <f t="shared" si="27"/>
      </c>
      <c r="M198" s="135">
        <f t="shared" si="28"/>
        <v>0</v>
      </c>
      <c r="N198" s="135">
        <f t="shared" si="29"/>
      </c>
      <c r="O198" s="135">
        <f t="shared" si="30"/>
      </c>
      <c r="P198" s="136">
        <v>0.0001</v>
      </c>
      <c r="Q198" s="136">
        <v>0</v>
      </c>
      <c r="R198" s="136">
        <v>0</v>
      </c>
      <c r="S198" s="132">
        <v>0</v>
      </c>
      <c r="T198" s="137">
        <v>21</v>
      </c>
      <c r="U198" s="138">
        <f t="shared" si="31"/>
        <v>0</v>
      </c>
      <c r="V198" s="139"/>
    </row>
    <row r="199" spans="1:22" ht="12.75" outlineLevel="2">
      <c r="A199" s="3"/>
      <c r="B199" s="105"/>
      <c r="C199" s="105"/>
      <c r="D199" s="126" t="s">
        <v>9</v>
      </c>
      <c r="E199" s="127">
        <v>7</v>
      </c>
      <c r="F199" s="128" t="s">
        <v>234</v>
      </c>
      <c r="G199" s="129" t="s">
        <v>574</v>
      </c>
      <c r="H199" s="130">
        <v>185</v>
      </c>
      <c r="I199" s="131" t="s">
        <v>13</v>
      </c>
      <c r="J199" s="132"/>
      <c r="K199" s="133">
        <f t="shared" si="26"/>
        <v>0</v>
      </c>
      <c r="L199" s="134">
        <f t="shared" si="27"/>
      </c>
      <c r="M199" s="135">
        <f t="shared" si="28"/>
        <v>0</v>
      </c>
      <c r="N199" s="135">
        <f t="shared" si="29"/>
      </c>
      <c r="O199" s="135">
        <f t="shared" si="30"/>
      </c>
      <c r="P199" s="136">
        <v>0.00018985400000009374</v>
      </c>
      <c r="Q199" s="136">
        <v>0</v>
      </c>
      <c r="R199" s="136">
        <v>0.06699999999999307</v>
      </c>
      <c r="S199" s="132">
        <v>8.744699999999044</v>
      </c>
      <c r="T199" s="137">
        <v>21</v>
      </c>
      <c r="U199" s="138">
        <f t="shared" si="31"/>
        <v>0</v>
      </c>
      <c r="V199" s="139"/>
    </row>
    <row r="200" spans="1:22" s="36" customFormat="1" ht="10.5" customHeight="1" outlineLevel="3">
      <c r="A200" s="35"/>
      <c r="B200" s="140"/>
      <c r="C200" s="140"/>
      <c r="D200" s="140"/>
      <c r="E200" s="140"/>
      <c r="F200" s="140"/>
      <c r="G200" s="140" t="s">
        <v>172</v>
      </c>
      <c r="H200" s="141">
        <v>185</v>
      </c>
      <c r="I200" s="142"/>
      <c r="J200" s="140"/>
      <c r="K200" s="140"/>
      <c r="L200" s="143"/>
      <c r="M200" s="143"/>
      <c r="N200" s="143"/>
      <c r="O200" s="143"/>
      <c r="P200" s="143"/>
      <c r="Q200" s="143"/>
      <c r="R200" s="143"/>
      <c r="S200" s="143"/>
      <c r="T200" s="144"/>
      <c r="U200" s="144"/>
      <c r="V200" s="140"/>
    </row>
    <row r="201" spans="1:22" ht="12.75" outlineLevel="2">
      <c r="A201" s="3"/>
      <c r="B201" s="105"/>
      <c r="C201" s="105"/>
      <c r="D201" s="126" t="s">
        <v>9</v>
      </c>
      <c r="E201" s="127">
        <v>8</v>
      </c>
      <c r="F201" s="128" t="s">
        <v>235</v>
      </c>
      <c r="G201" s="129" t="s">
        <v>487</v>
      </c>
      <c r="H201" s="130">
        <v>185</v>
      </c>
      <c r="I201" s="131" t="s">
        <v>13</v>
      </c>
      <c r="J201" s="132"/>
      <c r="K201" s="133">
        <f aca="true" t="shared" si="32" ref="K201:K210">H201*J201</f>
        <v>0</v>
      </c>
      <c r="L201" s="134">
        <f aca="true" t="shared" si="33" ref="L201:L210">IF(D201="S",K201,"")</f>
      </c>
      <c r="M201" s="135">
        <f aca="true" t="shared" si="34" ref="M201:M210">IF(OR(D201="P",D201="U"),K201,"")</f>
        <v>0</v>
      </c>
      <c r="N201" s="135">
        <f aca="true" t="shared" si="35" ref="N201:N210">IF(D201="H",K201,"")</f>
      </c>
      <c r="O201" s="135">
        <f aca="true" t="shared" si="36" ref="O201:O210">IF(D201="V",K201,"")</f>
      </c>
      <c r="P201" s="136">
        <v>1.0000000000005117E-05</v>
      </c>
      <c r="Q201" s="136">
        <v>0</v>
      </c>
      <c r="R201" s="136">
        <v>0.08199999999999363</v>
      </c>
      <c r="S201" s="132">
        <v>9.938399999999229</v>
      </c>
      <c r="T201" s="137">
        <v>21</v>
      </c>
      <c r="U201" s="138">
        <f aca="true" t="shared" si="37" ref="U201:U210">K201*(T201+100)/100</f>
        <v>0</v>
      </c>
      <c r="V201" s="139"/>
    </row>
    <row r="202" spans="1:22" ht="12.75" outlineLevel="2">
      <c r="A202" s="3"/>
      <c r="B202" s="105"/>
      <c r="C202" s="105"/>
      <c r="D202" s="126" t="s">
        <v>9</v>
      </c>
      <c r="E202" s="127">
        <v>9</v>
      </c>
      <c r="F202" s="128" t="s">
        <v>230</v>
      </c>
      <c r="G202" s="129" t="s">
        <v>463</v>
      </c>
      <c r="H202" s="130">
        <v>2</v>
      </c>
      <c r="I202" s="131" t="s">
        <v>67</v>
      </c>
      <c r="J202" s="132"/>
      <c r="K202" s="133">
        <f t="shared" si="32"/>
        <v>0</v>
      </c>
      <c r="L202" s="134">
        <f t="shared" si="33"/>
      </c>
      <c r="M202" s="135">
        <f t="shared" si="34"/>
        <v>0</v>
      </c>
      <c r="N202" s="135">
        <f t="shared" si="35"/>
      </c>
      <c r="O202" s="135">
        <f t="shared" si="36"/>
      </c>
      <c r="P202" s="136">
        <v>0.0012901919999997885</v>
      </c>
      <c r="Q202" s="136">
        <v>0</v>
      </c>
      <c r="R202" s="136">
        <v>0.26600000000016877</v>
      </c>
      <c r="S202" s="132">
        <v>32.140000000020514</v>
      </c>
      <c r="T202" s="137">
        <v>21</v>
      </c>
      <c r="U202" s="138">
        <f t="shared" si="37"/>
        <v>0</v>
      </c>
      <c r="V202" s="139"/>
    </row>
    <row r="203" spans="1:22" ht="12.75" outlineLevel="2">
      <c r="A203" s="3"/>
      <c r="B203" s="105"/>
      <c r="C203" s="105"/>
      <c r="D203" s="126" t="s">
        <v>9</v>
      </c>
      <c r="E203" s="127">
        <v>10</v>
      </c>
      <c r="F203" s="128" t="s">
        <v>229</v>
      </c>
      <c r="G203" s="129" t="s">
        <v>462</v>
      </c>
      <c r="H203" s="130">
        <v>4</v>
      </c>
      <c r="I203" s="131" t="s">
        <v>67</v>
      </c>
      <c r="J203" s="132"/>
      <c r="K203" s="133">
        <f t="shared" si="32"/>
        <v>0</v>
      </c>
      <c r="L203" s="134">
        <f t="shared" si="33"/>
      </c>
      <c r="M203" s="135">
        <f t="shared" si="34"/>
        <v>0</v>
      </c>
      <c r="N203" s="135">
        <f t="shared" si="35"/>
      </c>
      <c r="O203" s="135">
        <f t="shared" si="36"/>
      </c>
      <c r="P203" s="136">
        <v>0.0010301920000000072</v>
      </c>
      <c r="Q203" s="136">
        <v>0</v>
      </c>
      <c r="R203" s="136">
        <v>0.22500000000000142</v>
      </c>
      <c r="S203" s="132">
        <v>27.170800000000227</v>
      </c>
      <c r="T203" s="137">
        <v>21</v>
      </c>
      <c r="U203" s="138">
        <f t="shared" si="37"/>
        <v>0</v>
      </c>
      <c r="V203" s="139"/>
    </row>
    <row r="204" spans="1:22" ht="25.5" outlineLevel="2">
      <c r="A204" s="3"/>
      <c r="B204" s="105"/>
      <c r="C204" s="105"/>
      <c r="D204" s="126" t="s">
        <v>9</v>
      </c>
      <c r="E204" s="127">
        <v>11</v>
      </c>
      <c r="F204" s="128" t="s">
        <v>226</v>
      </c>
      <c r="G204" s="129" t="s">
        <v>663</v>
      </c>
      <c r="H204" s="130">
        <v>85</v>
      </c>
      <c r="I204" s="131" t="s">
        <v>13</v>
      </c>
      <c r="J204" s="132"/>
      <c r="K204" s="133">
        <f t="shared" si="32"/>
        <v>0</v>
      </c>
      <c r="L204" s="134">
        <f t="shared" si="33"/>
      </c>
      <c r="M204" s="135">
        <f t="shared" si="34"/>
        <v>0</v>
      </c>
      <c r="N204" s="135">
        <f t="shared" si="35"/>
      </c>
      <c r="O204" s="135">
        <f t="shared" si="36"/>
      </c>
      <c r="P204" s="136">
        <v>4E-05</v>
      </c>
      <c r="Q204" s="136">
        <v>0</v>
      </c>
      <c r="R204" s="136">
        <v>0</v>
      </c>
      <c r="S204" s="132">
        <v>0</v>
      </c>
      <c r="T204" s="137">
        <v>21</v>
      </c>
      <c r="U204" s="138">
        <f t="shared" si="37"/>
        <v>0</v>
      </c>
      <c r="V204" s="139"/>
    </row>
    <row r="205" spans="1:22" ht="25.5" outlineLevel="2">
      <c r="A205" s="3"/>
      <c r="B205" s="105"/>
      <c r="C205" s="105"/>
      <c r="D205" s="126" t="s">
        <v>9</v>
      </c>
      <c r="E205" s="127">
        <v>12</v>
      </c>
      <c r="F205" s="128" t="s">
        <v>227</v>
      </c>
      <c r="G205" s="129" t="s">
        <v>664</v>
      </c>
      <c r="H205" s="130">
        <v>100</v>
      </c>
      <c r="I205" s="131" t="s">
        <v>13</v>
      </c>
      <c r="J205" s="132"/>
      <c r="K205" s="133">
        <f t="shared" si="32"/>
        <v>0</v>
      </c>
      <c r="L205" s="134">
        <f t="shared" si="33"/>
      </c>
      <c r="M205" s="135">
        <f t="shared" si="34"/>
        <v>0</v>
      </c>
      <c r="N205" s="135">
        <f t="shared" si="35"/>
      </c>
      <c r="O205" s="135">
        <f t="shared" si="36"/>
      </c>
      <c r="P205" s="136">
        <v>0.00018636000000003605</v>
      </c>
      <c r="Q205" s="136">
        <v>0</v>
      </c>
      <c r="R205" s="136">
        <v>0.11800000000005184</v>
      </c>
      <c r="S205" s="132">
        <v>12.744000000005599</v>
      </c>
      <c r="T205" s="137">
        <v>21</v>
      </c>
      <c r="U205" s="138">
        <f t="shared" si="37"/>
        <v>0</v>
      </c>
      <c r="V205" s="139"/>
    </row>
    <row r="206" spans="1:22" ht="12.75" outlineLevel="2">
      <c r="A206" s="3"/>
      <c r="B206" s="105"/>
      <c r="C206" s="105"/>
      <c r="D206" s="126" t="s">
        <v>9</v>
      </c>
      <c r="E206" s="127">
        <v>13</v>
      </c>
      <c r="F206" s="128" t="s">
        <v>232</v>
      </c>
      <c r="G206" s="129" t="s">
        <v>510</v>
      </c>
      <c r="H206" s="130">
        <v>1</v>
      </c>
      <c r="I206" s="131" t="s">
        <v>67</v>
      </c>
      <c r="J206" s="132"/>
      <c r="K206" s="133">
        <f t="shared" si="32"/>
        <v>0</v>
      </c>
      <c r="L206" s="134">
        <f t="shared" si="33"/>
      </c>
      <c r="M206" s="135">
        <f t="shared" si="34"/>
        <v>0</v>
      </c>
      <c r="N206" s="135">
        <f t="shared" si="35"/>
      </c>
      <c r="O206" s="135">
        <f t="shared" si="36"/>
      </c>
      <c r="P206" s="136">
        <v>0</v>
      </c>
      <c r="Q206" s="136">
        <v>0.02742</v>
      </c>
      <c r="R206" s="136">
        <v>0.5789999999997235</v>
      </c>
      <c r="S206" s="132">
        <v>55.81559999997335</v>
      </c>
      <c r="T206" s="137">
        <v>21</v>
      </c>
      <c r="U206" s="138">
        <f t="shared" si="37"/>
        <v>0</v>
      </c>
      <c r="V206" s="139"/>
    </row>
    <row r="207" spans="1:22" ht="12.75" outlineLevel="2">
      <c r="A207" s="3"/>
      <c r="B207" s="105"/>
      <c r="C207" s="105"/>
      <c r="D207" s="126" t="s">
        <v>9</v>
      </c>
      <c r="E207" s="127">
        <v>14</v>
      </c>
      <c r="F207" s="128" t="s">
        <v>233</v>
      </c>
      <c r="G207" s="129" t="s">
        <v>525</v>
      </c>
      <c r="H207" s="130">
        <v>1</v>
      </c>
      <c r="I207" s="131" t="s">
        <v>67</v>
      </c>
      <c r="J207" s="132"/>
      <c r="K207" s="133">
        <f t="shared" si="32"/>
        <v>0</v>
      </c>
      <c r="L207" s="134">
        <f t="shared" si="33"/>
      </c>
      <c r="M207" s="135">
        <f t="shared" si="34"/>
        <v>0</v>
      </c>
      <c r="N207" s="135">
        <f t="shared" si="35"/>
      </c>
      <c r="O207" s="135">
        <f t="shared" si="36"/>
      </c>
      <c r="P207" s="136">
        <v>0.004208979200000751</v>
      </c>
      <c r="Q207" s="136">
        <v>0</v>
      </c>
      <c r="R207" s="136">
        <v>1.2199999999993452</v>
      </c>
      <c r="S207" s="132">
        <v>147.86399999992065</v>
      </c>
      <c r="T207" s="137">
        <v>21</v>
      </c>
      <c r="U207" s="138">
        <f t="shared" si="37"/>
        <v>0</v>
      </c>
      <c r="V207" s="139"/>
    </row>
    <row r="208" spans="1:22" ht="12.75" outlineLevel="2">
      <c r="A208" s="3"/>
      <c r="B208" s="105"/>
      <c r="C208" s="105"/>
      <c r="D208" s="126" t="s">
        <v>9</v>
      </c>
      <c r="E208" s="127">
        <v>15</v>
      </c>
      <c r="F208" s="128" t="s">
        <v>231</v>
      </c>
      <c r="G208" s="129" t="s">
        <v>530</v>
      </c>
      <c r="H208" s="130">
        <v>12</v>
      </c>
      <c r="I208" s="131" t="s">
        <v>12</v>
      </c>
      <c r="J208" s="132"/>
      <c r="K208" s="133">
        <f t="shared" si="32"/>
        <v>0</v>
      </c>
      <c r="L208" s="134">
        <f t="shared" si="33"/>
      </c>
      <c r="M208" s="135">
        <f t="shared" si="34"/>
        <v>0</v>
      </c>
      <c r="N208" s="135">
        <f t="shared" si="35"/>
      </c>
      <c r="O208" s="135">
        <f t="shared" si="36"/>
      </c>
      <c r="P208" s="136">
        <v>0.002086254200000622</v>
      </c>
      <c r="Q208" s="136">
        <v>0</v>
      </c>
      <c r="R208" s="136">
        <v>0</v>
      </c>
      <c r="S208" s="132">
        <v>0</v>
      </c>
      <c r="T208" s="137">
        <v>21</v>
      </c>
      <c r="U208" s="138">
        <f t="shared" si="37"/>
        <v>0</v>
      </c>
      <c r="V208" s="139"/>
    </row>
    <row r="209" spans="1:22" ht="12.75" outlineLevel="2">
      <c r="A209" s="3"/>
      <c r="B209" s="105"/>
      <c r="C209" s="105"/>
      <c r="D209" s="126" t="s">
        <v>9</v>
      </c>
      <c r="E209" s="127">
        <v>16</v>
      </c>
      <c r="F209" s="128" t="s">
        <v>362</v>
      </c>
      <c r="G209" s="129" t="s">
        <v>577</v>
      </c>
      <c r="H209" s="130">
        <v>1</v>
      </c>
      <c r="I209" s="131" t="s">
        <v>99</v>
      </c>
      <c r="J209" s="132"/>
      <c r="K209" s="133">
        <f t="shared" si="32"/>
        <v>0</v>
      </c>
      <c r="L209" s="134">
        <f t="shared" si="33"/>
      </c>
      <c r="M209" s="135">
        <f t="shared" si="34"/>
        <v>0</v>
      </c>
      <c r="N209" s="135">
        <f t="shared" si="35"/>
      </c>
      <c r="O209" s="135">
        <f t="shared" si="36"/>
      </c>
      <c r="P209" s="136">
        <v>0</v>
      </c>
      <c r="Q209" s="136">
        <v>0</v>
      </c>
      <c r="R209" s="136">
        <v>0</v>
      </c>
      <c r="S209" s="132">
        <v>0</v>
      </c>
      <c r="T209" s="137">
        <v>21</v>
      </c>
      <c r="U209" s="138">
        <f t="shared" si="37"/>
        <v>0</v>
      </c>
      <c r="V209" s="139"/>
    </row>
    <row r="210" spans="1:22" ht="12.75" outlineLevel="2">
      <c r="A210" s="3"/>
      <c r="B210" s="105"/>
      <c r="C210" s="105"/>
      <c r="D210" s="126" t="s">
        <v>11</v>
      </c>
      <c r="E210" s="127">
        <v>17</v>
      </c>
      <c r="F210" s="128" t="s">
        <v>328</v>
      </c>
      <c r="G210" s="129" t="s">
        <v>562</v>
      </c>
      <c r="H210" s="130"/>
      <c r="I210" s="131" t="s">
        <v>0</v>
      </c>
      <c r="J210" s="132"/>
      <c r="K210" s="133">
        <f t="shared" si="32"/>
        <v>0</v>
      </c>
      <c r="L210" s="134">
        <f t="shared" si="33"/>
      </c>
      <c r="M210" s="135">
        <f t="shared" si="34"/>
        <v>0</v>
      </c>
      <c r="N210" s="135">
        <f t="shared" si="35"/>
      </c>
      <c r="O210" s="135">
        <f t="shared" si="36"/>
      </c>
      <c r="P210" s="136">
        <v>0</v>
      </c>
      <c r="Q210" s="136">
        <v>0</v>
      </c>
      <c r="R210" s="136">
        <v>0</v>
      </c>
      <c r="S210" s="132">
        <v>0</v>
      </c>
      <c r="T210" s="137">
        <v>21</v>
      </c>
      <c r="U210" s="138">
        <f t="shared" si="37"/>
        <v>0</v>
      </c>
      <c r="V210" s="139"/>
    </row>
    <row r="211" spans="1:22" ht="12.75" outlineLevel="1">
      <c r="A211" s="3"/>
      <c r="B211" s="106"/>
      <c r="C211" s="75" t="s">
        <v>48</v>
      </c>
      <c r="D211" s="76" t="s">
        <v>8</v>
      </c>
      <c r="E211" s="77"/>
      <c r="F211" s="77" t="s">
        <v>65</v>
      </c>
      <c r="G211" s="78" t="s">
        <v>383</v>
      </c>
      <c r="H211" s="77"/>
      <c r="I211" s="76"/>
      <c r="J211" s="77"/>
      <c r="K211" s="107">
        <f>SUBTOTAL(9,K212:K234)</f>
        <v>0</v>
      </c>
      <c r="L211" s="80">
        <f>SUBTOTAL(9,L212:L234)</f>
        <v>0</v>
      </c>
      <c r="M211" s="80">
        <f>SUBTOTAL(9,M212:M234)</f>
        <v>0</v>
      </c>
      <c r="N211" s="80">
        <f>SUBTOTAL(9,N212:N234)</f>
        <v>0</v>
      </c>
      <c r="O211" s="80">
        <f>SUBTOTAL(9,O212:O234)</f>
        <v>0</v>
      </c>
      <c r="P211" s="81">
        <f>SUMPRODUCT(P212:P234,$H212:$H234)</f>
        <v>0.33698557500000254</v>
      </c>
      <c r="Q211" s="81">
        <f>SUMPRODUCT(Q212:Q234,$H212:$H234)</f>
        <v>0</v>
      </c>
      <c r="R211" s="81">
        <f>SUMPRODUCT(R212:R234,$H212:$H234)</f>
        <v>23.61300000000574</v>
      </c>
      <c r="S211" s="80">
        <f>SUMPRODUCT(S212:S234,$H212:$H234)</f>
        <v>2864.226400000692</v>
      </c>
      <c r="T211" s="108">
        <f>SUMPRODUCT(T212:T234,$K212:$K234)/100</f>
        <v>0</v>
      </c>
      <c r="U211" s="108">
        <f>K211+T211</f>
        <v>0</v>
      </c>
      <c r="V211" s="105"/>
    </row>
    <row r="212" spans="1:22" ht="12.75" outlineLevel="2">
      <c r="A212" s="3"/>
      <c r="B212" s="116"/>
      <c r="C212" s="117"/>
      <c r="D212" s="118"/>
      <c r="E212" s="119" t="s">
        <v>488</v>
      </c>
      <c r="F212" s="120"/>
      <c r="G212" s="121"/>
      <c r="H212" s="120"/>
      <c r="I212" s="118"/>
      <c r="J212" s="120"/>
      <c r="K212" s="122"/>
      <c r="L212" s="123"/>
      <c r="M212" s="123"/>
      <c r="N212" s="123"/>
      <c r="O212" s="123"/>
      <c r="P212" s="124"/>
      <c r="Q212" s="124"/>
      <c r="R212" s="124"/>
      <c r="S212" s="124"/>
      <c r="T212" s="125"/>
      <c r="U212" s="125"/>
      <c r="V212" s="105"/>
    </row>
    <row r="213" spans="1:22" ht="25.5" outlineLevel="2">
      <c r="A213" s="3"/>
      <c r="B213" s="105"/>
      <c r="C213" s="105"/>
      <c r="D213" s="126" t="s">
        <v>9</v>
      </c>
      <c r="E213" s="127">
        <v>1</v>
      </c>
      <c r="F213" s="128" t="s">
        <v>238</v>
      </c>
      <c r="G213" s="129" t="s">
        <v>630</v>
      </c>
      <c r="H213" s="130">
        <v>5</v>
      </c>
      <c r="I213" s="131" t="s">
        <v>99</v>
      </c>
      <c r="J213" s="132"/>
      <c r="K213" s="133">
        <f aca="true" t="shared" si="38" ref="K213:K224">H213*J213</f>
        <v>0</v>
      </c>
      <c r="L213" s="134">
        <f aca="true" t="shared" si="39" ref="L213:L224">IF(D213="S",K213,"")</f>
      </c>
      <c r="M213" s="135">
        <f aca="true" t="shared" si="40" ref="M213:M224">IF(OR(D213="P",D213="U"),K213,"")</f>
        <v>0</v>
      </c>
      <c r="N213" s="135">
        <f aca="true" t="shared" si="41" ref="N213:N224">IF(D213="H",K213,"")</f>
      </c>
      <c r="O213" s="135">
        <f aca="true" t="shared" si="42" ref="O213:O224">IF(D213="V",K213,"")</f>
      </c>
      <c r="P213" s="136">
        <v>0.028190115000000317</v>
      </c>
      <c r="Q213" s="136">
        <v>0</v>
      </c>
      <c r="R213" s="136">
        <v>1.2000000000007276</v>
      </c>
      <c r="S213" s="132">
        <v>145.4400000000882</v>
      </c>
      <c r="T213" s="137">
        <v>21</v>
      </c>
      <c r="U213" s="138">
        <f aca="true" t="shared" si="43" ref="U213:U224">K213*(T213+100)/100</f>
        <v>0</v>
      </c>
      <c r="V213" s="139"/>
    </row>
    <row r="214" spans="1:22" ht="25.5" outlineLevel="2">
      <c r="A214" s="3"/>
      <c r="B214" s="105"/>
      <c r="C214" s="105"/>
      <c r="D214" s="126" t="s">
        <v>9</v>
      </c>
      <c r="E214" s="127">
        <v>2</v>
      </c>
      <c r="F214" s="128" t="s">
        <v>239</v>
      </c>
      <c r="G214" s="129" t="s">
        <v>665</v>
      </c>
      <c r="H214" s="130">
        <v>1</v>
      </c>
      <c r="I214" s="131" t="s">
        <v>99</v>
      </c>
      <c r="J214" s="132"/>
      <c r="K214" s="133">
        <f t="shared" si="38"/>
        <v>0</v>
      </c>
      <c r="L214" s="134">
        <f t="shared" si="39"/>
      </c>
      <c r="M214" s="135">
        <f t="shared" si="40"/>
        <v>0</v>
      </c>
      <c r="N214" s="135">
        <f t="shared" si="41"/>
      </c>
      <c r="O214" s="135">
        <f t="shared" si="42"/>
      </c>
      <c r="P214" s="136">
        <v>0.01729</v>
      </c>
      <c r="Q214" s="136">
        <v>0</v>
      </c>
      <c r="R214" s="136">
        <v>0</v>
      </c>
      <c r="S214" s="132">
        <v>0</v>
      </c>
      <c r="T214" s="137">
        <v>21</v>
      </c>
      <c r="U214" s="138">
        <f t="shared" si="43"/>
        <v>0</v>
      </c>
      <c r="V214" s="139"/>
    </row>
    <row r="215" spans="1:22" ht="12.75" outlineLevel="2">
      <c r="A215" s="3"/>
      <c r="B215" s="105"/>
      <c r="C215" s="105"/>
      <c r="D215" s="126" t="s">
        <v>9</v>
      </c>
      <c r="E215" s="127">
        <v>3</v>
      </c>
      <c r="F215" s="128" t="s">
        <v>249</v>
      </c>
      <c r="G215" s="129" t="s">
        <v>497</v>
      </c>
      <c r="H215" s="130">
        <v>6</v>
      </c>
      <c r="I215" s="131" t="s">
        <v>99</v>
      </c>
      <c r="J215" s="132"/>
      <c r="K215" s="133">
        <f t="shared" si="38"/>
        <v>0</v>
      </c>
      <c r="L215" s="134">
        <f t="shared" si="39"/>
      </c>
      <c r="M215" s="135">
        <f t="shared" si="40"/>
        <v>0</v>
      </c>
      <c r="N215" s="135">
        <f t="shared" si="41"/>
      </c>
      <c r="O215" s="135">
        <f t="shared" si="42"/>
      </c>
      <c r="P215" s="136">
        <v>0.001840100000000022</v>
      </c>
      <c r="Q215" s="136">
        <v>0</v>
      </c>
      <c r="R215" s="136">
        <v>0.20000000000004547</v>
      </c>
      <c r="S215" s="132">
        <v>24.240000000005512</v>
      </c>
      <c r="T215" s="137">
        <v>21</v>
      </c>
      <c r="U215" s="138">
        <f t="shared" si="43"/>
        <v>0</v>
      </c>
      <c r="V215" s="139"/>
    </row>
    <row r="216" spans="1:22" ht="12.75" outlineLevel="2">
      <c r="A216" s="3"/>
      <c r="B216" s="105"/>
      <c r="C216" s="105"/>
      <c r="D216" s="126" t="s">
        <v>9</v>
      </c>
      <c r="E216" s="127">
        <v>4</v>
      </c>
      <c r="F216" s="128" t="s">
        <v>246</v>
      </c>
      <c r="G216" s="129" t="s">
        <v>561</v>
      </c>
      <c r="H216" s="130">
        <v>12</v>
      </c>
      <c r="I216" s="131" t="s">
        <v>99</v>
      </c>
      <c r="J216" s="132"/>
      <c r="K216" s="133">
        <f t="shared" si="38"/>
        <v>0</v>
      </c>
      <c r="L216" s="134">
        <f t="shared" si="39"/>
      </c>
      <c r="M216" s="135">
        <f t="shared" si="40"/>
        <v>0</v>
      </c>
      <c r="N216" s="135">
        <f t="shared" si="41"/>
      </c>
      <c r="O216" s="135">
        <f t="shared" si="42"/>
      </c>
      <c r="P216" s="136">
        <v>9.0100000000022E-05</v>
      </c>
      <c r="Q216" s="136">
        <v>0</v>
      </c>
      <c r="R216" s="136">
        <v>0.22700000000008913</v>
      </c>
      <c r="S216" s="132">
        <v>27.512400000010803</v>
      </c>
      <c r="T216" s="137">
        <v>21</v>
      </c>
      <c r="U216" s="138">
        <f t="shared" si="43"/>
        <v>0</v>
      </c>
      <c r="V216" s="139"/>
    </row>
    <row r="217" spans="1:22" ht="12.75" outlineLevel="2">
      <c r="A217" s="3"/>
      <c r="B217" s="105"/>
      <c r="C217" s="105"/>
      <c r="D217" s="126" t="s">
        <v>9</v>
      </c>
      <c r="E217" s="127">
        <v>5</v>
      </c>
      <c r="F217" s="128" t="s">
        <v>236</v>
      </c>
      <c r="G217" s="129" t="s">
        <v>498</v>
      </c>
      <c r="H217" s="130">
        <v>2</v>
      </c>
      <c r="I217" s="131" t="s">
        <v>99</v>
      </c>
      <c r="J217" s="132"/>
      <c r="K217" s="133">
        <f t="shared" si="38"/>
        <v>0</v>
      </c>
      <c r="L217" s="134">
        <f t="shared" si="39"/>
      </c>
      <c r="M217" s="135">
        <f t="shared" si="40"/>
        <v>0</v>
      </c>
      <c r="N217" s="135">
        <f t="shared" si="41"/>
      </c>
      <c r="O217" s="135">
        <f t="shared" si="42"/>
      </c>
      <c r="P217" s="136">
        <v>0.02876</v>
      </c>
      <c r="Q217" s="136">
        <v>0</v>
      </c>
      <c r="R217" s="136">
        <v>1.3999999999996362</v>
      </c>
      <c r="S217" s="132">
        <v>169.67999999995592</v>
      </c>
      <c r="T217" s="137">
        <v>21</v>
      </c>
      <c r="U217" s="138">
        <f t="shared" si="43"/>
        <v>0</v>
      </c>
      <c r="V217" s="139"/>
    </row>
    <row r="218" spans="1:22" ht="12.75" outlineLevel="2">
      <c r="A218" s="3"/>
      <c r="B218" s="105"/>
      <c r="C218" s="105"/>
      <c r="D218" s="126" t="s">
        <v>10</v>
      </c>
      <c r="E218" s="127">
        <v>6</v>
      </c>
      <c r="F218" s="128" t="s">
        <v>140</v>
      </c>
      <c r="G218" s="129" t="s">
        <v>425</v>
      </c>
      <c r="H218" s="130">
        <v>2</v>
      </c>
      <c r="I218" s="131" t="s">
        <v>67</v>
      </c>
      <c r="J218" s="132"/>
      <c r="K218" s="133">
        <f t="shared" si="38"/>
        <v>0</v>
      </c>
      <c r="L218" s="134">
        <f t="shared" si="39"/>
        <v>0</v>
      </c>
      <c r="M218" s="135">
        <f t="shared" si="40"/>
      </c>
      <c r="N218" s="135">
        <f t="shared" si="41"/>
      </c>
      <c r="O218" s="135">
        <f t="shared" si="42"/>
      </c>
      <c r="P218" s="136">
        <v>0.0013</v>
      </c>
      <c r="Q218" s="136">
        <v>0</v>
      </c>
      <c r="R218" s="136">
        <v>0</v>
      </c>
      <c r="S218" s="132">
        <v>0</v>
      </c>
      <c r="T218" s="137">
        <v>21</v>
      </c>
      <c r="U218" s="138">
        <f t="shared" si="43"/>
        <v>0</v>
      </c>
      <c r="V218" s="139"/>
    </row>
    <row r="219" spans="1:22" ht="25.5" outlineLevel="2">
      <c r="A219" s="3"/>
      <c r="B219" s="105"/>
      <c r="C219" s="105"/>
      <c r="D219" s="126" t="s">
        <v>9</v>
      </c>
      <c r="E219" s="127">
        <v>7</v>
      </c>
      <c r="F219" s="128" t="s">
        <v>354</v>
      </c>
      <c r="G219" s="129" t="s">
        <v>660</v>
      </c>
      <c r="H219" s="130">
        <v>1</v>
      </c>
      <c r="I219" s="131" t="s">
        <v>99</v>
      </c>
      <c r="J219" s="132"/>
      <c r="K219" s="133">
        <f t="shared" si="38"/>
        <v>0</v>
      </c>
      <c r="L219" s="134">
        <f t="shared" si="39"/>
      </c>
      <c r="M219" s="135">
        <f t="shared" si="40"/>
        <v>0</v>
      </c>
      <c r="N219" s="135">
        <f t="shared" si="41"/>
      </c>
      <c r="O219" s="135">
        <f t="shared" si="42"/>
      </c>
      <c r="P219" s="136">
        <v>0.02876</v>
      </c>
      <c r="Q219" s="136">
        <v>0</v>
      </c>
      <c r="R219" s="136">
        <v>0</v>
      </c>
      <c r="S219" s="132">
        <v>0</v>
      </c>
      <c r="T219" s="137">
        <v>21</v>
      </c>
      <c r="U219" s="138">
        <f t="shared" si="43"/>
        <v>0</v>
      </c>
      <c r="V219" s="139"/>
    </row>
    <row r="220" spans="1:22" ht="25.5" outlineLevel="2">
      <c r="A220" s="3"/>
      <c r="B220" s="105"/>
      <c r="C220" s="105"/>
      <c r="D220" s="126" t="s">
        <v>9</v>
      </c>
      <c r="E220" s="127">
        <v>8</v>
      </c>
      <c r="F220" s="128" t="s">
        <v>240</v>
      </c>
      <c r="G220" s="129" t="s">
        <v>616</v>
      </c>
      <c r="H220" s="130">
        <v>1</v>
      </c>
      <c r="I220" s="131" t="s">
        <v>99</v>
      </c>
      <c r="J220" s="132"/>
      <c r="K220" s="133">
        <f t="shared" si="38"/>
        <v>0</v>
      </c>
      <c r="L220" s="134">
        <f t="shared" si="39"/>
      </c>
      <c r="M220" s="135">
        <f t="shared" si="40"/>
        <v>0</v>
      </c>
      <c r="N220" s="135">
        <f t="shared" si="41"/>
      </c>
      <c r="O220" s="135">
        <f t="shared" si="42"/>
      </c>
      <c r="P220" s="136">
        <v>0.00075</v>
      </c>
      <c r="Q220" s="136">
        <v>0</v>
      </c>
      <c r="R220" s="136">
        <v>0.25</v>
      </c>
      <c r="S220" s="132">
        <v>27</v>
      </c>
      <c r="T220" s="137">
        <v>21</v>
      </c>
      <c r="U220" s="138">
        <f t="shared" si="43"/>
        <v>0</v>
      </c>
      <c r="V220" s="139"/>
    </row>
    <row r="221" spans="1:22" ht="25.5" outlineLevel="2">
      <c r="A221" s="3"/>
      <c r="B221" s="105"/>
      <c r="C221" s="105"/>
      <c r="D221" s="126" t="s">
        <v>9</v>
      </c>
      <c r="E221" s="127">
        <v>9</v>
      </c>
      <c r="F221" s="128" t="s">
        <v>241</v>
      </c>
      <c r="G221" s="129" t="s">
        <v>641</v>
      </c>
      <c r="H221" s="130">
        <v>1</v>
      </c>
      <c r="I221" s="131" t="s">
        <v>99</v>
      </c>
      <c r="J221" s="132"/>
      <c r="K221" s="133">
        <f t="shared" si="38"/>
        <v>0</v>
      </c>
      <c r="L221" s="134">
        <f t="shared" si="39"/>
      </c>
      <c r="M221" s="135">
        <f t="shared" si="40"/>
        <v>0</v>
      </c>
      <c r="N221" s="135">
        <f t="shared" si="41"/>
      </c>
      <c r="O221" s="135">
        <f t="shared" si="42"/>
      </c>
      <c r="P221" s="136">
        <v>0.00085</v>
      </c>
      <c r="Q221" s="136">
        <v>0</v>
      </c>
      <c r="R221" s="136">
        <v>0.25</v>
      </c>
      <c r="S221" s="132">
        <v>27</v>
      </c>
      <c r="T221" s="137">
        <v>21</v>
      </c>
      <c r="U221" s="138">
        <f t="shared" si="43"/>
        <v>0</v>
      </c>
      <c r="V221" s="139"/>
    </row>
    <row r="222" spans="1:22" ht="12.75" outlineLevel="2">
      <c r="A222" s="3"/>
      <c r="B222" s="105"/>
      <c r="C222" s="105"/>
      <c r="D222" s="126" t="s">
        <v>9</v>
      </c>
      <c r="E222" s="127">
        <v>10</v>
      </c>
      <c r="F222" s="128" t="s">
        <v>237</v>
      </c>
      <c r="G222" s="129" t="s">
        <v>501</v>
      </c>
      <c r="H222" s="130">
        <v>1</v>
      </c>
      <c r="I222" s="131" t="s">
        <v>99</v>
      </c>
      <c r="J222" s="132"/>
      <c r="K222" s="133">
        <f t="shared" si="38"/>
        <v>0</v>
      </c>
      <c r="L222" s="134">
        <f t="shared" si="39"/>
      </c>
      <c r="M222" s="135">
        <f t="shared" si="40"/>
        <v>0</v>
      </c>
      <c r="N222" s="135">
        <f t="shared" si="41"/>
      </c>
      <c r="O222" s="135">
        <f t="shared" si="42"/>
      </c>
      <c r="P222" s="136">
        <v>0.01999</v>
      </c>
      <c r="Q222" s="136">
        <v>0</v>
      </c>
      <c r="R222" s="136">
        <v>1.5</v>
      </c>
      <c r="S222" s="132">
        <v>181.8</v>
      </c>
      <c r="T222" s="137">
        <v>21</v>
      </c>
      <c r="U222" s="138">
        <f t="shared" si="43"/>
        <v>0</v>
      </c>
      <c r="V222" s="139"/>
    </row>
    <row r="223" spans="1:22" ht="25.5" outlineLevel="2">
      <c r="A223" s="3"/>
      <c r="B223" s="105"/>
      <c r="C223" s="105"/>
      <c r="D223" s="126" t="s">
        <v>9</v>
      </c>
      <c r="E223" s="127">
        <v>11</v>
      </c>
      <c r="F223" s="128" t="s">
        <v>247</v>
      </c>
      <c r="G223" s="129" t="s">
        <v>638</v>
      </c>
      <c r="H223" s="130">
        <v>7</v>
      </c>
      <c r="I223" s="131" t="s">
        <v>99</v>
      </c>
      <c r="J223" s="132"/>
      <c r="K223" s="133">
        <f t="shared" si="38"/>
        <v>0</v>
      </c>
      <c r="L223" s="134">
        <f t="shared" si="39"/>
      </c>
      <c r="M223" s="135">
        <f t="shared" si="40"/>
        <v>0</v>
      </c>
      <c r="N223" s="135">
        <f t="shared" si="41"/>
      </c>
      <c r="O223" s="135">
        <f t="shared" si="42"/>
      </c>
      <c r="P223" s="136">
        <v>0.001840100000000022</v>
      </c>
      <c r="Q223" s="136">
        <v>0</v>
      </c>
      <c r="R223" s="136">
        <v>0.20000000000004547</v>
      </c>
      <c r="S223" s="132">
        <v>24.24000000000551</v>
      </c>
      <c r="T223" s="137">
        <v>21</v>
      </c>
      <c r="U223" s="138">
        <f t="shared" si="43"/>
        <v>0</v>
      </c>
      <c r="V223" s="139"/>
    </row>
    <row r="224" spans="1:22" ht="12.75" outlineLevel="2">
      <c r="A224" s="3"/>
      <c r="B224" s="105"/>
      <c r="C224" s="105"/>
      <c r="D224" s="126" t="s">
        <v>9</v>
      </c>
      <c r="E224" s="127">
        <v>12</v>
      </c>
      <c r="F224" s="128" t="s">
        <v>246</v>
      </c>
      <c r="G224" s="129" t="s">
        <v>561</v>
      </c>
      <c r="H224" s="130">
        <v>15</v>
      </c>
      <c r="I224" s="131" t="s">
        <v>99</v>
      </c>
      <c r="J224" s="132"/>
      <c r="K224" s="133">
        <f t="shared" si="38"/>
        <v>0</v>
      </c>
      <c r="L224" s="134">
        <f t="shared" si="39"/>
      </c>
      <c r="M224" s="135">
        <f t="shared" si="40"/>
        <v>0</v>
      </c>
      <c r="N224" s="135">
        <f t="shared" si="41"/>
      </c>
      <c r="O224" s="135">
        <f t="shared" si="42"/>
      </c>
      <c r="P224" s="136">
        <v>9.0100000000022E-05</v>
      </c>
      <c r="Q224" s="136">
        <v>0</v>
      </c>
      <c r="R224" s="136">
        <v>0.22700000000008913</v>
      </c>
      <c r="S224" s="132">
        <v>27.512400000010803</v>
      </c>
      <c r="T224" s="137">
        <v>21</v>
      </c>
      <c r="U224" s="138">
        <f t="shared" si="43"/>
        <v>0</v>
      </c>
      <c r="V224" s="139"/>
    </row>
    <row r="225" spans="1:22" s="36" customFormat="1" ht="10.5" customHeight="1" outlineLevel="3">
      <c r="A225" s="35"/>
      <c r="B225" s="140"/>
      <c r="C225" s="140"/>
      <c r="D225" s="140"/>
      <c r="E225" s="140"/>
      <c r="F225" s="140"/>
      <c r="G225" s="140" t="s">
        <v>360</v>
      </c>
      <c r="H225" s="141">
        <v>15</v>
      </c>
      <c r="I225" s="142"/>
      <c r="J225" s="140"/>
      <c r="K225" s="140"/>
      <c r="L225" s="143"/>
      <c r="M225" s="143"/>
      <c r="N225" s="143"/>
      <c r="O225" s="143"/>
      <c r="P225" s="143"/>
      <c r="Q225" s="143"/>
      <c r="R225" s="143"/>
      <c r="S225" s="143"/>
      <c r="T225" s="144"/>
      <c r="U225" s="144"/>
      <c r="V225" s="140"/>
    </row>
    <row r="226" spans="1:22" ht="12.75" outlineLevel="2">
      <c r="A226" s="3"/>
      <c r="B226" s="105"/>
      <c r="C226" s="105"/>
      <c r="D226" s="126" t="s">
        <v>10</v>
      </c>
      <c r="E226" s="127">
        <v>13</v>
      </c>
      <c r="F226" s="128" t="s">
        <v>139</v>
      </c>
      <c r="G226" s="129" t="s">
        <v>444</v>
      </c>
      <c r="H226" s="130">
        <v>15</v>
      </c>
      <c r="I226" s="131" t="s">
        <v>67</v>
      </c>
      <c r="J226" s="132"/>
      <c r="K226" s="133">
        <f aca="true" t="shared" si="44" ref="K226:K234">H226*J226</f>
        <v>0</v>
      </c>
      <c r="L226" s="134">
        <f aca="true" t="shared" si="45" ref="L226:L234">IF(D226="S",K226,"")</f>
        <v>0</v>
      </c>
      <c r="M226" s="135">
        <f aca="true" t="shared" si="46" ref="M226:M234">IF(OR(D226="P",D226="U"),K226,"")</f>
      </c>
      <c r="N226" s="135">
        <f aca="true" t="shared" si="47" ref="N226:N234">IF(D226="H",K226,"")</f>
      </c>
      <c r="O226" s="135">
        <f aca="true" t="shared" si="48" ref="O226:O234">IF(D226="V",K226,"")</f>
      </c>
      <c r="P226" s="136">
        <v>0.00021</v>
      </c>
      <c r="Q226" s="136">
        <v>0</v>
      </c>
      <c r="R226" s="136">
        <v>0</v>
      </c>
      <c r="S226" s="132">
        <v>0</v>
      </c>
      <c r="T226" s="137">
        <v>21</v>
      </c>
      <c r="U226" s="138">
        <f aca="true" t="shared" si="49" ref="U226:U234">K226*(T226+100)/100</f>
        <v>0</v>
      </c>
      <c r="V226" s="139"/>
    </row>
    <row r="227" spans="1:22" ht="12.75" outlineLevel="2">
      <c r="A227" s="3"/>
      <c r="B227" s="105"/>
      <c r="C227" s="105"/>
      <c r="D227" s="126" t="s">
        <v>10</v>
      </c>
      <c r="E227" s="127">
        <v>14</v>
      </c>
      <c r="F227" s="128" t="s">
        <v>138</v>
      </c>
      <c r="G227" s="129" t="s">
        <v>522</v>
      </c>
      <c r="H227" s="130">
        <v>15</v>
      </c>
      <c r="I227" s="131" t="s">
        <v>67</v>
      </c>
      <c r="J227" s="132"/>
      <c r="K227" s="133">
        <f t="shared" si="44"/>
        <v>0</v>
      </c>
      <c r="L227" s="134">
        <f t="shared" si="45"/>
        <v>0</v>
      </c>
      <c r="M227" s="135">
        <f t="shared" si="46"/>
      </c>
      <c r="N227" s="135">
        <f t="shared" si="47"/>
      </c>
      <c r="O227" s="135">
        <f t="shared" si="48"/>
      </c>
      <c r="P227" s="136">
        <v>0.00021</v>
      </c>
      <c r="Q227" s="136">
        <v>0</v>
      </c>
      <c r="R227" s="136">
        <v>0</v>
      </c>
      <c r="S227" s="132">
        <v>0</v>
      </c>
      <c r="T227" s="137">
        <v>21</v>
      </c>
      <c r="U227" s="138">
        <f t="shared" si="49"/>
        <v>0</v>
      </c>
      <c r="V227" s="139"/>
    </row>
    <row r="228" spans="1:22" ht="12.75" outlineLevel="2">
      <c r="A228" s="3"/>
      <c r="B228" s="105"/>
      <c r="C228" s="105"/>
      <c r="D228" s="126" t="s">
        <v>9</v>
      </c>
      <c r="E228" s="127">
        <v>15</v>
      </c>
      <c r="F228" s="128" t="s">
        <v>243</v>
      </c>
      <c r="G228" s="129" t="s">
        <v>486</v>
      </c>
      <c r="H228" s="130">
        <v>4</v>
      </c>
      <c r="I228" s="131" t="s">
        <v>67</v>
      </c>
      <c r="J228" s="132"/>
      <c r="K228" s="133">
        <f t="shared" si="44"/>
        <v>0</v>
      </c>
      <c r="L228" s="134">
        <f t="shared" si="45"/>
      </c>
      <c r="M228" s="135">
        <f t="shared" si="46"/>
        <v>0</v>
      </c>
      <c r="N228" s="135">
        <f t="shared" si="47"/>
      </c>
      <c r="O228" s="135">
        <f t="shared" si="48"/>
      </c>
      <c r="P228" s="136">
        <v>0.00011015000000001322</v>
      </c>
      <c r="Q228" s="136">
        <v>0</v>
      </c>
      <c r="R228" s="136">
        <v>0.08299999999996999</v>
      </c>
      <c r="S228" s="132">
        <v>12.292299999995555</v>
      </c>
      <c r="T228" s="137">
        <v>21</v>
      </c>
      <c r="U228" s="138">
        <f t="shared" si="49"/>
        <v>0</v>
      </c>
      <c r="V228" s="139"/>
    </row>
    <row r="229" spans="1:22" ht="12.75" outlineLevel="2">
      <c r="A229" s="3"/>
      <c r="B229" s="105"/>
      <c r="C229" s="105"/>
      <c r="D229" s="126" t="s">
        <v>10</v>
      </c>
      <c r="E229" s="127">
        <v>16</v>
      </c>
      <c r="F229" s="128" t="s">
        <v>137</v>
      </c>
      <c r="G229" s="129" t="s">
        <v>443</v>
      </c>
      <c r="H229" s="130">
        <v>4</v>
      </c>
      <c r="I229" s="131" t="s">
        <v>67</v>
      </c>
      <c r="J229" s="132"/>
      <c r="K229" s="133">
        <f t="shared" si="44"/>
        <v>0</v>
      </c>
      <c r="L229" s="134">
        <f t="shared" si="45"/>
        <v>0</v>
      </c>
      <c r="M229" s="135">
        <f t="shared" si="46"/>
      </c>
      <c r="N229" s="135">
        <f t="shared" si="47"/>
      </c>
      <c r="O229" s="135">
        <f t="shared" si="48"/>
      </c>
      <c r="P229" s="136">
        <v>0.00038</v>
      </c>
      <c r="Q229" s="136">
        <v>0</v>
      </c>
      <c r="R229" s="136">
        <v>0</v>
      </c>
      <c r="S229" s="132">
        <v>0</v>
      </c>
      <c r="T229" s="137">
        <v>21</v>
      </c>
      <c r="U229" s="138">
        <f t="shared" si="49"/>
        <v>0</v>
      </c>
      <c r="V229" s="139"/>
    </row>
    <row r="230" spans="1:22" ht="12.75" outlineLevel="2">
      <c r="A230" s="3"/>
      <c r="B230" s="105"/>
      <c r="C230" s="105"/>
      <c r="D230" s="126" t="s">
        <v>9</v>
      </c>
      <c r="E230" s="127">
        <v>17</v>
      </c>
      <c r="F230" s="128" t="s">
        <v>245</v>
      </c>
      <c r="G230" s="129" t="s">
        <v>494</v>
      </c>
      <c r="H230" s="130">
        <v>2</v>
      </c>
      <c r="I230" s="131" t="s">
        <v>67</v>
      </c>
      <c r="J230" s="132"/>
      <c r="K230" s="133">
        <f t="shared" si="44"/>
        <v>0</v>
      </c>
      <c r="L230" s="134">
        <f t="shared" si="45"/>
      </c>
      <c r="M230" s="135">
        <f t="shared" si="46"/>
        <v>0</v>
      </c>
      <c r="N230" s="135">
        <f t="shared" si="47"/>
      </c>
      <c r="O230" s="135">
        <f t="shared" si="48"/>
      </c>
      <c r="P230" s="136">
        <v>0.0010901000000000222</v>
      </c>
      <c r="Q230" s="136">
        <v>0</v>
      </c>
      <c r="R230" s="136">
        <v>0.17599999999993088</v>
      </c>
      <c r="S230" s="132">
        <v>21.33119999999162</v>
      </c>
      <c r="T230" s="137">
        <v>21</v>
      </c>
      <c r="U230" s="138">
        <f t="shared" si="49"/>
        <v>0</v>
      </c>
      <c r="V230" s="139"/>
    </row>
    <row r="231" spans="1:22" ht="25.5" outlineLevel="2">
      <c r="A231" s="3"/>
      <c r="B231" s="105"/>
      <c r="C231" s="105"/>
      <c r="D231" s="126" t="s">
        <v>9</v>
      </c>
      <c r="E231" s="127">
        <v>18</v>
      </c>
      <c r="F231" s="128" t="s">
        <v>248</v>
      </c>
      <c r="G231" s="129" t="s">
        <v>642</v>
      </c>
      <c r="H231" s="130">
        <v>2</v>
      </c>
      <c r="I231" s="131" t="s">
        <v>99</v>
      </c>
      <c r="J231" s="132"/>
      <c r="K231" s="133">
        <f t="shared" si="44"/>
        <v>0</v>
      </c>
      <c r="L231" s="134">
        <f t="shared" si="45"/>
      </c>
      <c r="M231" s="135">
        <f t="shared" si="46"/>
        <v>0</v>
      </c>
      <c r="N231" s="135">
        <f t="shared" si="47"/>
      </c>
      <c r="O231" s="135">
        <f t="shared" si="48"/>
      </c>
      <c r="P231" s="136">
        <v>0.001040100000000022</v>
      </c>
      <c r="Q231" s="136">
        <v>0</v>
      </c>
      <c r="R231" s="136">
        <v>0.20000000000004547</v>
      </c>
      <c r="S231" s="132">
        <v>24.240000000005512</v>
      </c>
      <c r="T231" s="137">
        <v>21</v>
      </c>
      <c r="U231" s="138">
        <f t="shared" si="49"/>
        <v>0</v>
      </c>
      <c r="V231" s="139"/>
    </row>
    <row r="232" spans="1:22" ht="25.5" outlineLevel="2">
      <c r="A232" s="3"/>
      <c r="B232" s="105"/>
      <c r="C232" s="105"/>
      <c r="D232" s="126" t="s">
        <v>9</v>
      </c>
      <c r="E232" s="127">
        <v>19</v>
      </c>
      <c r="F232" s="128" t="s">
        <v>242</v>
      </c>
      <c r="G232" s="129" t="s">
        <v>632</v>
      </c>
      <c r="H232" s="130">
        <v>2</v>
      </c>
      <c r="I232" s="131" t="s">
        <v>99</v>
      </c>
      <c r="J232" s="132"/>
      <c r="K232" s="133">
        <f t="shared" si="44"/>
        <v>0</v>
      </c>
      <c r="L232" s="134">
        <f t="shared" si="45"/>
      </c>
      <c r="M232" s="135">
        <f t="shared" si="46"/>
        <v>0</v>
      </c>
      <c r="N232" s="135">
        <f t="shared" si="47"/>
      </c>
      <c r="O232" s="135">
        <f t="shared" si="48"/>
      </c>
      <c r="P232" s="136">
        <v>0.0147</v>
      </c>
      <c r="Q232" s="136">
        <v>0</v>
      </c>
      <c r="R232" s="136">
        <v>1.5</v>
      </c>
      <c r="S232" s="132">
        <v>181.8</v>
      </c>
      <c r="T232" s="137">
        <v>21</v>
      </c>
      <c r="U232" s="138">
        <f t="shared" si="49"/>
        <v>0</v>
      </c>
      <c r="V232" s="139"/>
    </row>
    <row r="233" spans="1:22" ht="25.5" outlineLevel="2">
      <c r="A233" s="3"/>
      <c r="B233" s="105"/>
      <c r="C233" s="105"/>
      <c r="D233" s="126" t="s">
        <v>9</v>
      </c>
      <c r="E233" s="127">
        <v>20</v>
      </c>
      <c r="F233" s="128" t="s">
        <v>355</v>
      </c>
      <c r="G233" s="129" t="s">
        <v>656</v>
      </c>
      <c r="H233" s="130">
        <v>0.0001</v>
      </c>
      <c r="I233" s="131"/>
      <c r="J233" s="132"/>
      <c r="K233" s="133">
        <f t="shared" si="44"/>
        <v>0</v>
      </c>
      <c r="L233" s="134">
        <f t="shared" si="45"/>
      </c>
      <c r="M233" s="135">
        <f t="shared" si="46"/>
        <v>0</v>
      </c>
      <c r="N233" s="135">
        <f t="shared" si="47"/>
      </c>
      <c r="O233" s="135">
        <f t="shared" si="48"/>
      </c>
      <c r="P233" s="136">
        <v>0</v>
      </c>
      <c r="Q233" s="136">
        <v>0</v>
      </c>
      <c r="R233" s="136">
        <v>0</v>
      </c>
      <c r="S233" s="132">
        <v>0</v>
      </c>
      <c r="T233" s="137">
        <v>21</v>
      </c>
      <c r="U233" s="138">
        <f t="shared" si="49"/>
        <v>0</v>
      </c>
      <c r="V233" s="139"/>
    </row>
    <row r="234" spans="1:22" ht="12.75" outlineLevel="2">
      <c r="A234" s="3"/>
      <c r="B234" s="105"/>
      <c r="C234" s="105"/>
      <c r="D234" s="126" t="s">
        <v>11</v>
      </c>
      <c r="E234" s="127">
        <v>21</v>
      </c>
      <c r="F234" s="128" t="s">
        <v>329</v>
      </c>
      <c r="G234" s="129" t="s">
        <v>569</v>
      </c>
      <c r="H234" s="130"/>
      <c r="I234" s="131" t="s">
        <v>0</v>
      </c>
      <c r="J234" s="132"/>
      <c r="K234" s="133">
        <f t="shared" si="44"/>
        <v>0</v>
      </c>
      <c r="L234" s="134">
        <f t="shared" si="45"/>
      </c>
      <c r="M234" s="135">
        <f t="shared" si="46"/>
        <v>0</v>
      </c>
      <c r="N234" s="135">
        <f t="shared" si="47"/>
      </c>
      <c r="O234" s="135">
        <f t="shared" si="48"/>
      </c>
      <c r="P234" s="136">
        <v>0</v>
      </c>
      <c r="Q234" s="136">
        <v>0</v>
      </c>
      <c r="R234" s="136">
        <v>0</v>
      </c>
      <c r="S234" s="132">
        <v>0</v>
      </c>
      <c r="T234" s="137">
        <v>21</v>
      </c>
      <c r="U234" s="138">
        <f t="shared" si="49"/>
        <v>0</v>
      </c>
      <c r="V234" s="139"/>
    </row>
    <row r="235" spans="1:22" ht="12.75" outlineLevel="1">
      <c r="A235" s="3"/>
      <c r="B235" s="106"/>
      <c r="C235" s="75" t="s">
        <v>49</v>
      </c>
      <c r="D235" s="76" t="s">
        <v>8</v>
      </c>
      <c r="E235" s="77"/>
      <c r="F235" s="77" t="s">
        <v>65</v>
      </c>
      <c r="G235" s="78" t="s">
        <v>118</v>
      </c>
      <c r="H235" s="77"/>
      <c r="I235" s="76"/>
      <c r="J235" s="77"/>
      <c r="K235" s="107">
        <f>SUBTOTAL(9,K236:K239)</f>
        <v>0</v>
      </c>
      <c r="L235" s="80">
        <f>SUBTOTAL(9,L236:L239)</f>
        <v>0</v>
      </c>
      <c r="M235" s="80">
        <f>SUBTOTAL(9,M236:M239)</f>
        <v>0</v>
      </c>
      <c r="N235" s="80">
        <f>SUBTOTAL(9,N236:N239)</f>
        <v>0</v>
      </c>
      <c r="O235" s="80">
        <f>SUBTOTAL(9,O236:O239)</f>
        <v>0</v>
      </c>
      <c r="P235" s="81">
        <f>SUMPRODUCT(P236:P239,$H236:$H239)</f>
        <v>0</v>
      </c>
      <c r="Q235" s="81">
        <f>SUMPRODUCT(Q236:Q239,$H236:$H239)</f>
        <v>0</v>
      </c>
      <c r="R235" s="81">
        <f>SUMPRODUCT(R236:R239,$H236:$H239)</f>
        <v>0</v>
      </c>
      <c r="S235" s="80">
        <f>SUMPRODUCT(S236:S239,$H236:$H239)</f>
        <v>0</v>
      </c>
      <c r="T235" s="108">
        <f>SUMPRODUCT(T236:T239,$K236:$K239)/100</f>
        <v>0</v>
      </c>
      <c r="U235" s="108">
        <f>K235+T235</f>
        <v>0</v>
      </c>
      <c r="V235" s="105"/>
    </row>
    <row r="236" spans="1:22" ht="12.75" outlineLevel="2">
      <c r="A236" s="3"/>
      <c r="B236" s="116"/>
      <c r="C236" s="117"/>
      <c r="D236" s="118"/>
      <c r="E236" s="119" t="s">
        <v>488</v>
      </c>
      <c r="F236" s="120"/>
      <c r="G236" s="121"/>
      <c r="H236" s="120"/>
      <c r="I236" s="118"/>
      <c r="J236" s="120"/>
      <c r="K236" s="122"/>
      <c r="L236" s="123"/>
      <c r="M236" s="123"/>
      <c r="N236" s="123"/>
      <c r="O236" s="123"/>
      <c r="P236" s="124"/>
      <c r="Q236" s="124"/>
      <c r="R236" s="124"/>
      <c r="S236" s="124"/>
      <c r="T236" s="125"/>
      <c r="U236" s="125"/>
      <c r="V236" s="105"/>
    </row>
    <row r="237" spans="1:22" ht="12.75" outlineLevel="2">
      <c r="A237" s="3"/>
      <c r="B237" s="105"/>
      <c r="C237" s="105"/>
      <c r="D237" s="126" t="s">
        <v>9</v>
      </c>
      <c r="E237" s="127">
        <v>1</v>
      </c>
      <c r="F237" s="128" t="s">
        <v>190</v>
      </c>
      <c r="G237" s="129" t="s">
        <v>513</v>
      </c>
      <c r="H237" s="130">
        <v>1</v>
      </c>
      <c r="I237" s="131" t="s">
        <v>67</v>
      </c>
      <c r="J237" s="132"/>
      <c r="K237" s="133">
        <f>H237*J237</f>
        <v>0</v>
      </c>
      <c r="L237" s="134">
        <f>IF(D237="S",K237,"")</f>
      </c>
      <c r="M237" s="135">
        <f>IF(OR(D237="P",D237="U"),K237,"")</f>
        <v>0</v>
      </c>
      <c r="N237" s="135">
        <f>IF(D237="H",K237,"")</f>
      </c>
      <c r="O237" s="135">
        <f>IF(D237="V",K237,"")</f>
      </c>
      <c r="P237" s="136">
        <v>0</v>
      </c>
      <c r="Q237" s="136">
        <v>0</v>
      </c>
      <c r="R237" s="136">
        <v>0</v>
      </c>
      <c r="S237" s="132">
        <v>0</v>
      </c>
      <c r="T237" s="137">
        <v>21</v>
      </c>
      <c r="U237" s="138">
        <f>K237*(T237+100)/100</f>
        <v>0</v>
      </c>
      <c r="V237" s="139"/>
    </row>
    <row r="238" spans="1:22" ht="12.75" outlineLevel="2">
      <c r="A238" s="3"/>
      <c r="B238" s="105"/>
      <c r="C238" s="105"/>
      <c r="D238" s="126" t="s">
        <v>10</v>
      </c>
      <c r="E238" s="127">
        <v>2</v>
      </c>
      <c r="F238" s="128" t="s">
        <v>131</v>
      </c>
      <c r="G238" s="129" t="s">
        <v>467</v>
      </c>
      <c r="H238" s="130">
        <v>1</v>
      </c>
      <c r="I238" s="131" t="s">
        <v>62</v>
      </c>
      <c r="J238" s="132"/>
      <c r="K238" s="133">
        <f>H238*J238</f>
        <v>0</v>
      </c>
      <c r="L238" s="134">
        <f>IF(D238="S",K238,"")</f>
        <v>0</v>
      </c>
      <c r="M238" s="135">
        <f>IF(OR(D238="P",D238="U"),K238,"")</f>
      </c>
      <c r="N238" s="135">
        <f>IF(D238="H",K238,"")</f>
      </c>
      <c r="O238" s="135">
        <f>IF(D238="V",K238,"")</f>
      </c>
      <c r="P238" s="136">
        <v>0</v>
      </c>
      <c r="Q238" s="136">
        <v>0</v>
      </c>
      <c r="R238" s="136">
        <v>0</v>
      </c>
      <c r="S238" s="132">
        <v>0</v>
      </c>
      <c r="T238" s="137">
        <v>21</v>
      </c>
      <c r="U238" s="138">
        <f>K238*(T238+100)/100</f>
        <v>0</v>
      </c>
      <c r="V238" s="139"/>
    </row>
    <row r="239" spans="1:22" ht="12.75" outlineLevel="2">
      <c r="A239" s="3"/>
      <c r="B239" s="105"/>
      <c r="C239" s="105"/>
      <c r="D239" s="126" t="s">
        <v>11</v>
      </c>
      <c r="E239" s="127">
        <v>3</v>
      </c>
      <c r="F239" s="128" t="s">
        <v>330</v>
      </c>
      <c r="G239" s="129" t="s">
        <v>535</v>
      </c>
      <c r="H239" s="130"/>
      <c r="I239" s="131" t="s">
        <v>0</v>
      </c>
      <c r="J239" s="132"/>
      <c r="K239" s="133">
        <f>H239*J239</f>
        <v>0</v>
      </c>
      <c r="L239" s="134">
        <f>IF(D239="S",K239,"")</f>
      </c>
      <c r="M239" s="135">
        <f>IF(OR(D239="P",D239="U"),K239,"")</f>
        <v>0</v>
      </c>
      <c r="N239" s="135">
        <f>IF(D239="H",K239,"")</f>
      </c>
      <c r="O239" s="135">
        <f>IF(D239="V",K239,"")</f>
      </c>
      <c r="P239" s="136">
        <v>0</v>
      </c>
      <c r="Q239" s="136">
        <v>0</v>
      </c>
      <c r="R239" s="136">
        <v>0</v>
      </c>
      <c r="S239" s="132">
        <v>0</v>
      </c>
      <c r="T239" s="137">
        <v>21</v>
      </c>
      <c r="U239" s="138">
        <f>K239*(T239+100)/100</f>
        <v>0</v>
      </c>
      <c r="V239" s="139"/>
    </row>
    <row r="240" spans="1:22" ht="12.75" outlineLevel="1">
      <c r="A240" s="3"/>
      <c r="B240" s="106"/>
      <c r="C240" s="75" t="s">
        <v>50</v>
      </c>
      <c r="D240" s="76" t="s">
        <v>8</v>
      </c>
      <c r="E240" s="77"/>
      <c r="F240" s="77" t="s">
        <v>60</v>
      </c>
      <c r="G240" s="78" t="s">
        <v>390</v>
      </c>
      <c r="H240" s="77"/>
      <c r="I240" s="76"/>
      <c r="J240" s="77"/>
      <c r="K240" s="107">
        <f>SUBTOTAL(9,K241:K260)</f>
        <v>0</v>
      </c>
      <c r="L240" s="80">
        <f>SUBTOTAL(9,L241:L260)</f>
        <v>0</v>
      </c>
      <c r="M240" s="80">
        <f>SUBTOTAL(9,M241:M260)</f>
        <v>0</v>
      </c>
      <c r="N240" s="80">
        <f>SUBTOTAL(9,N241:N260)</f>
        <v>0</v>
      </c>
      <c r="O240" s="80">
        <f>SUBTOTAL(9,O241:O260)</f>
        <v>0</v>
      </c>
      <c r="P240" s="81">
        <f>SUMPRODUCT(P241:P260,$H241:$H260)</f>
        <v>0.2592110400000187</v>
      </c>
      <c r="Q240" s="81">
        <f>SUMPRODUCT(Q241:Q260,$H241:$H260)</f>
        <v>0.07602</v>
      </c>
      <c r="R240" s="81">
        <f>SUMPRODUCT(R241:R260,$H241:$H260)</f>
        <v>82.89499999998696</v>
      </c>
      <c r="S240" s="80">
        <f>SUMPRODUCT(S241:S260,$H241:$H260)</f>
        <v>9485.142799998515</v>
      </c>
      <c r="T240" s="108">
        <f>SUMPRODUCT(T241:T260,$K241:$K260)/100</f>
        <v>0</v>
      </c>
      <c r="U240" s="108">
        <f>K240+T240</f>
        <v>0</v>
      </c>
      <c r="V240" s="105"/>
    </row>
    <row r="241" spans="1:22" ht="12.75" outlineLevel="2">
      <c r="A241" s="3"/>
      <c r="B241" s="116"/>
      <c r="C241" s="117"/>
      <c r="D241" s="118"/>
      <c r="E241" s="119" t="s">
        <v>488</v>
      </c>
      <c r="F241" s="120"/>
      <c r="G241" s="121"/>
      <c r="H241" s="120"/>
      <c r="I241" s="118"/>
      <c r="J241" s="120"/>
      <c r="K241" s="122"/>
      <c r="L241" s="123"/>
      <c r="M241" s="123"/>
      <c r="N241" s="123"/>
      <c r="O241" s="123"/>
      <c r="P241" s="124"/>
      <c r="Q241" s="124"/>
      <c r="R241" s="124"/>
      <c r="S241" s="124"/>
      <c r="T241" s="125"/>
      <c r="U241" s="125"/>
      <c r="V241" s="105"/>
    </row>
    <row r="242" spans="1:22" ht="12.75" outlineLevel="2">
      <c r="A242" s="3"/>
      <c r="B242" s="105"/>
      <c r="C242" s="105"/>
      <c r="D242" s="126" t="s">
        <v>9</v>
      </c>
      <c r="E242" s="127">
        <v>1</v>
      </c>
      <c r="F242" s="128" t="s">
        <v>252</v>
      </c>
      <c r="G242" s="129" t="s">
        <v>554</v>
      </c>
      <c r="H242" s="130">
        <v>8</v>
      </c>
      <c r="I242" s="131" t="s">
        <v>67</v>
      </c>
      <c r="J242" s="132"/>
      <c r="K242" s="133">
        <f aca="true" t="shared" si="50" ref="K242:K249">H242*J242</f>
        <v>0</v>
      </c>
      <c r="L242" s="134">
        <f aca="true" t="shared" si="51" ref="L242:L249">IF(D242="S",K242,"")</f>
      </c>
      <c r="M242" s="135">
        <f aca="true" t="shared" si="52" ref="M242:M249">IF(OR(D242="P",D242="U"),K242,"")</f>
        <v>0</v>
      </c>
      <c r="N242" s="135">
        <f aca="true" t="shared" si="53" ref="N242:N249">IF(D242="H",K242,"")</f>
      </c>
      <c r="O242" s="135">
        <f aca="true" t="shared" si="54" ref="O242:O249">IF(D242="V",K242,"")</f>
      </c>
      <c r="P242" s="136">
        <v>4.179999999998358E-05</v>
      </c>
      <c r="Q242" s="136">
        <v>0.00045</v>
      </c>
      <c r="R242" s="136">
        <v>0.05200000000002092</v>
      </c>
      <c r="S242" s="132">
        <v>5.616000000002259</v>
      </c>
      <c r="T242" s="137">
        <v>21</v>
      </c>
      <c r="U242" s="138">
        <f aca="true" t="shared" si="55" ref="U242:U249">K242*(T242+100)/100</f>
        <v>0</v>
      </c>
      <c r="V242" s="139"/>
    </row>
    <row r="243" spans="1:22" ht="12.75" outlineLevel="2">
      <c r="A243" s="3"/>
      <c r="B243" s="105"/>
      <c r="C243" s="105"/>
      <c r="D243" s="126" t="s">
        <v>9</v>
      </c>
      <c r="E243" s="127">
        <v>2</v>
      </c>
      <c r="F243" s="128" t="s">
        <v>219</v>
      </c>
      <c r="G243" s="129" t="s">
        <v>564</v>
      </c>
      <c r="H243" s="130">
        <v>34</v>
      </c>
      <c r="I243" s="131" t="s">
        <v>13</v>
      </c>
      <c r="J243" s="132"/>
      <c r="K243" s="133">
        <f t="shared" si="50"/>
        <v>0</v>
      </c>
      <c r="L243" s="134">
        <f t="shared" si="51"/>
      </c>
      <c r="M243" s="135">
        <f t="shared" si="52"/>
        <v>0</v>
      </c>
      <c r="N243" s="135">
        <f t="shared" si="53"/>
      </c>
      <c r="O243" s="135">
        <f t="shared" si="54"/>
      </c>
      <c r="P243" s="136">
        <v>0</v>
      </c>
      <c r="Q243" s="136">
        <v>0.00213</v>
      </c>
      <c r="R243" s="136">
        <v>0.17300000000000182</v>
      </c>
      <c r="S243" s="132">
        <v>16.677200000000177</v>
      </c>
      <c r="T243" s="137">
        <v>21</v>
      </c>
      <c r="U243" s="138">
        <f t="shared" si="55"/>
        <v>0</v>
      </c>
      <c r="V243" s="139"/>
    </row>
    <row r="244" spans="1:22" ht="25.5" outlineLevel="2">
      <c r="A244" s="3"/>
      <c r="B244" s="105"/>
      <c r="C244" s="105"/>
      <c r="D244" s="126" t="s">
        <v>9</v>
      </c>
      <c r="E244" s="127">
        <v>3</v>
      </c>
      <c r="F244" s="128" t="s">
        <v>256</v>
      </c>
      <c r="G244" s="129" t="s">
        <v>647</v>
      </c>
      <c r="H244" s="130">
        <v>12</v>
      </c>
      <c r="I244" s="131" t="s">
        <v>67</v>
      </c>
      <c r="J244" s="132"/>
      <c r="K244" s="133">
        <f t="shared" si="50"/>
        <v>0</v>
      </c>
      <c r="L244" s="134">
        <f t="shared" si="51"/>
      </c>
      <c r="M244" s="135">
        <f t="shared" si="52"/>
        <v>0</v>
      </c>
      <c r="N244" s="135">
        <f t="shared" si="53"/>
      </c>
      <c r="O244" s="135">
        <f t="shared" si="54"/>
      </c>
      <c r="P244" s="136">
        <v>0.00027750000000001634</v>
      </c>
      <c r="Q244" s="136">
        <v>0</v>
      </c>
      <c r="R244" s="136">
        <v>0.15000000000009095</v>
      </c>
      <c r="S244" s="132">
        <v>18.180000000011024</v>
      </c>
      <c r="T244" s="137">
        <v>21</v>
      </c>
      <c r="U244" s="138">
        <f t="shared" si="55"/>
        <v>0</v>
      </c>
      <c r="V244" s="139"/>
    </row>
    <row r="245" spans="1:22" ht="12.75" outlineLevel="2">
      <c r="A245" s="3"/>
      <c r="B245" s="105"/>
      <c r="C245" s="105"/>
      <c r="D245" s="126" t="s">
        <v>9</v>
      </c>
      <c r="E245" s="127">
        <v>4</v>
      </c>
      <c r="F245" s="128" t="s">
        <v>255</v>
      </c>
      <c r="G245" s="129" t="s">
        <v>592</v>
      </c>
      <c r="H245" s="130">
        <v>12</v>
      </c>
      <c r="I245" s="131" t="s">
        <v>67</v>
      </c>
      <c r="J245" s="132"/>
      <c r="K245" s="133">
        <f t="shared" si="50"/>
        <v>0</v>
      </c>
      <c r="L245" s="134">
        <f t="shared" si="51"/>
      </c>
      <c r="M245" s="135">
        <f t="shared" si="52"/>
        <v>0</v>
      </c>
      <c r="N245" s="135">
        <f t="shared" si="53"/>
      </c>
      <c r="O245" s="135">
        <f t="shared" si="54"/>
      </c>
      <c r="P245" s="136">
        <v>0.00012</v>
      </c>
      <c r="Q245" s="136">
        <v>0</v>
      </c>
      <c r="R245" s="136">
        <v>0.03500000000002501</v>
      </c>
      <c r="S245" s="132">
        <v>4.242000000003031</v>
      </c>
      <c r="T245" s="137">
        <v>21</v>
      </c>
      <c r="U245" s="138">
        <f t="shared" si="55"/>
        <v>0</v>
      </c>
      <c r="V245" s="139"/>
    </row>
    <row r="246" spans="1:22" ht="12.75" outlineLevel="2">
      <c r="A246" s="3"/>
      <c r="B246" s="105"/>
      <c r="C246" s="105"/>
      <c r="D246" s="126" t="s">
        <v>9</v>
      </c>
      <c r="E246" s="127">
        <v>5</v>
      </c>
      <c r="F246" s="128" t="s">
        <v>220</v>
      </c>
      <c r="G246" s="129" t="s">
        <v>538</v>
      </c>
      <c r="H246" s="130">
        <v>48</v>
      </c>
      <c r="I246" s="131" t="s">
        <v>13</v>
      </c>
      <c r="J246" s="132"/>
      <c r="K246" s="133">
        <f t="shared" si="50"/>
        <v>0</v>
      </c>
      <c r="L246" s="134">
        <f t="shared" si="51"/>
      </c>
      <c r="M246" s="135">
        <f t="shared" si="52"/>
        <v>0</v>
      </c>
      <c r="N246" s="135">
        <f t="shared" si="53"/>
      </c>
      <c r="O246" s="135">
        <f t="shared" si="54"/>
      </c>
      <c r="P246" s="136">
        <v>0.00048005500000002245</v>
      </c>
      <c r="Q246" s="136">
        <v>0</v>
      </c>
      <c r="R246" s="136">
        <v>0.24099999999998545</v>
      </c>
      <c r="S246" s="132">
        <v>29.209199999998237</v>
      </c>
      <c r="T246" s="137">
        <v>21</v>
      </c>
      <c r="U246" s="138">
        <f t="shared" si="55"/>
        <v>0</v>
      </c>
      <c r="V246" s="139"/>
    </row>
    <row r="247" spans="1:22" ht="12.75" outlineLevel="2">
      <c r="A247" s="3"/>
      <c r="B247" s="105"/>
      <c r="C247" s="105"/>
      <c r="D247" s="126" t="s">
        <v>9</v>
      </c>
      <c r="E247" s="127">
        <v>6</v>
      </c>
      <c r="F247" s="128" t="s">
        <v>221</v>
      </c>
      <c r="G247" s="129" t="s">
        <v>539</v>
      </c>
      <c r="H247" s="130">
        <v>86</v>
      </c>
      <c r="I247" s="131" t="s">
        <v>13</v>
      </c>
      <c r="J247" s="132"/>
      <c r="K247" s="133">
        <f t="shared" si="50"/>
        <v>0</v>
      </c>
      <c r="L247" s="134">
        <f t="shared" si="51"/>
      </c>
      <c r="M247" s="135">
        <f t="shared" si="52"/>
        <v>0</v>
      </c>
      <c r="N247" s="135">
        <f t="shared" si="53"/>
      </c>
      <c r="O247" s="135">
        <f t="shared" si="54"/>
      </c>
      <c r="P247" s="136">
        <v>0.0006681250000000309</v>
      </c>
      <c r="Q247" s="136">
        <v>0</v>
      </c>
      <c r="R247" s="136">
        <v>0.24099999999998545</v>
      </c>
      <c r="S247" s="132">
        <v>29.209199999998237</v>
      </c>
      <c r="T247" s="137">
        <v>21</v>
      </c>
      <c r="U247" s="138">
        <f t="shared" si="55"/>
        <v>0</v>
      </c>
      <c r="V247" s="139"/>
    </row>
    <row r="248" spans="1:22" ht="12.75" outlineLevel="2">
      <c r="A248" s="3"/>
      <c r="B248" s="105"/>
      <c r="C248" s="105"/>
      <c r="D248" s="126" t="s">
        <v>9</v>
      </c>
      <c r="E248" s="127">
        <v>7</v>
      </c>
      <c r="F248" s="128" t="s">
        <v>222</v>
      </c>
      <c r="G248" s="129" t="s">
        <v>540</v>
      </c>
      <c r="H248" s="130">
        <v>64</v>
      </c>
      <c r="I248" s="131" t="s">
        <v>13</v>
      </c>
      <c r="J248" s="132"/>
      <c r="K248" s="133">
        <f t="shared" si="50"/>
        <v>0</v>
      </c>
      <c r="L248" s="134">
        <f t="shared" si="51"/>
      </c>
      <c r="M248" s="135">
        <f t="shared" si="52"/>
        <v>0</v>
      </c>
      <c r="N248" s="135">
        <f t="shared" si="53"/>
      </c>
      <c r="O248" s="135">
        <f t="shared" si="54"/>
      </c>
      <c r="P248" s="136">
        <v>0.002162575000000131</v>
      </c>
      <c r="Q248" s="136">
        <v>0</v>
      </c>
      <c r="R248" s="136">
        <v>0.25099999999986267</v>
      </c>
      <c r="S248" s="132">
        <v>28.337999999984685</v>
      </c>
      <c r="T248" s="137">
        <v>21</v>
      </c>
      <c r="U248" s="138">
        <f t="shared" si="55"/>
        <v>0</v>
      </c>
      <c r="V248" s="139"/>
    </row>
    <row r="249" spans="1:22" ht="25.5" outlineLevel="2">
      <c r="A249" s="3"/>
      <c r="B249" s="105"/>
      <c r="C249" s="105"/>
      <c r="D249" s="126" t="s">
        <v>9</v>
      </c>
      <c r="E249" s="127">
        <v>8</v>
      </c>
      <c r="F249" s="128" t="s">
        <v>251</v>
      </c>
      <c r="G249" s="129" t="s">
        <v>662</v>
      </c>
      <c r="H249" s="130">
        <v>198</v>
      </c>
      <c r="I249" s="131" t="s">
        <v>13</v>
      </c>
      <c r="J249" s="132"/>
      <c r="K249" s="133">
        <f t="shared" si="50"/>
        <v>0</v>
      </c>
      <c r="L249" s="134">
        <f t="shared" si="51"/>
      </c>
      <c r="M249" s="135">
        <f t="shared" si="52"/>
        <v>0</v>
      </c>
      <c r="N249" s="135">
        <f t="shared" si="53"/>
      </c>
      <c r="O249" s="135">
        <f t="shared" si="54"/>
      </c>
      <c r="P249" s="136">
        <v>0.00017520000000003166</v>
      </c>
      <c r="Q249" s="136">
        <v>0</v>
      </c>
      <c r="R249" s="136">
        <v>0.10599999999999456</v>
      </c>
      <c r="S249" s="132">
        <v>11.447999999999412</v>
      </c>
      <c r="T249" s="137">
        <v>21</v>
      </c>
      <c r="U249" s="138">
        <f t="shared" si="55"/>
        <v>0</v>
      </c>
      <c r="V249" s="139"/>
    </row>
    <row r="250" spans="1:22" s="36" customFormat="1" ht="10.5" customHeight="1" outlineLevel="3">
      <c r="A250" s="35"/>
      <c r="B250" s="140"/>
      <c r="C250" s="140"/>
      <c r="D250" s="140"/>
      <c r="E250" s="140"/>
      <c r="F250" s="140"/>
      <c r="G250" s="140" t="s">
        <v>136</v>
      </c>
      <c r="H250" s="141">
        <v>198</v>
      </c>
      <c r="I250" s="142"/>
      <c r="J250" s="140"/>
      <c r="K250" s="140"/>
      <c r="L250" s="143"/>
      <c r="M250" s="143"/>
      <c r="N250" s="143"/>
      <c r="O250" s="143"/>
      <c r="P250" s="143"/>
      <c r="Q250" s="143"/>
      <c r="R250" s="143"/>
      <c r="S250" s="143"/>
      <c r="T250" s="144"/>
      <c r="U250" s="144"/>
      <c r="V250" s="140"/>
    </row>
    <row r="251" spans="1:22" ht="12.75" outlineLevel="2">
      <c r="A251" s="3"/>
      <c r="B251" s="105"/>
      <c r="C251" s="105"/>
      <c r="D251" s="126" t="s">
        <v>9</v>
      </c>
      <c r="E251" s="127">
        <v>9</v>
      </c>
      <c r="F251" s="128" t="s">
        <v>250</v>
      </c>
      <c r="G251" s="129" t="s">
        <v>550</v>
      </c>
      <c r="H251" s="130">
        <v>198</v>
      </c>
      <c r="I251" s="131" t="s">
        <v>13</v>
      </c>
      <c r="J251" s="132"/>
      <c r="K251" s="133">
        <f aca="true" t="shared" si="56" ref="K251:K260">H251*J251</f>
        <v>0</v>
      </c>
      <c r="L251" s="134">
        <f aca="true" t="shared" si="57" ref="L251:L260">IF(D251="S",K251,"")</f>
      </c>
      <c r="M251" s="135">
        <f aca="true" t="shared" si="58" ref="M251:M260">IF(OR(D251="P",D251="U"),K251,"")</f>
        <v>0</v>
      </c>
      <c r="N251" s="135">
        <f aca="true" t="shared" si="59" ref="N251:N260">IF(D251="H",K251,"")</f>
      </c>
      <c r="O251" s="135">
        <f aca="true" t="shared" si="60" ref="O251:O260">IF(D251="V",K251,"")</f>
      </c>
      <c r="P251" s="136">
        <v>0</v>
      </c>
      <c r="Q251" s="136">
        <v>0</v>
      </c>
      <c r="R251" s="136">
        <v>0.02099999999998659</v>
      </c>
      <c r="S251" s="132">
        <v>2.545199999998374</v>
      </c>
      <c r="T251" s="137">
        <v>21</v>
      </c>
      <c r="U251" s="138">
        <f aca="true" t="shared" si="61" ref="U251:U260">K251*(T251+100)/100</f>
        <v>0</v>
      </c>
      <c r="V251" s="139"/>
    </row>
    <row r="252" spans="1:22" ht="12.75" outlineLevel="2">
      <c r="A252" s="3"/>
      <c r="B252" s="105"/>
      <c r="C252" s="105"/>
      <c r="D252" s="126" t="s">
        <v>9</v>
      </c>
      <c r="E252" s="127">
        <v>10</v>
      </c>
      <c r="F252" s="128" t="s">
        <v>253</v>
      </c>
      <c r="G252" s="129" t="s">
        <v>542</v>
      </c>
      <c r="H252" s="130">
        <v>2</v>
      </c>
      <c r="I252" s="131" t="s">
        <v>67</v>
      </c>
      <c r="J252" s="132"/>
      <c r="K252" s="133">
        <f t="shared" si="56"/>
        <v>0</v>
      </c>
      <c r="L252" s="134">
        <f t="shared" si="57"/>
      </c>
      <c r="M252" s="135">
        <f t="shared" si="58"/>
        <v>0</v>
      </c>
      <c r="N252" s="135">
        <f t="shared" si="59"/>
      </c>
      <c r="O252" s="135">
        <f t="shared" si="60"/>
      </c>
      <c r="P252" s="136">
        <v>3.005000000001612E-05</v>
      </c>
      <c r="Q252" s="136">
        <v>0</v>
      </c>
      <c r="R252" s="136">
        <v>0.05099999999998772</v>
      </c>
      <c r="S252" s="132">
        <v>6.181199999998512</v>
      </c>
      <c r="T252" s="137">
        <v>21</v>
      </c>
      <c r="U252" s="138">
        <f t="shared" si="61"/>
        <v>0</v>
      </c>
      <c r="V252" s="139"/>
    </row>
    <row r="253" spans="1:22" ht="12.75" outlineLevel="2">
      <c r="A253" s="3"/>
      <c r="B253" s="105"/>
      <c r="C253" s="105"/>
      <c r="D253" s="126" t="s">
        <v>10</v>
      </c>
      <c r="E253" s="127">
        <v>11</v>
      </c>
      <c r="F253" s="128" t="s">
        <v>133</v>
      </c>
      <c r="G253" s="129" t="s">
        <v>404</v>
      </c>
      <c r="H253" s="130">
        <v>2</v>
      </c>
      <c r="I253" s="131" t="s">
        <v>62</v>
      </c>
      <c r="J253" s="132"/>
      <c r="K253" s="133">
        <f t="shared" si="56"/>
        <v>0</v>
      </c>
      <c r="L253" s="134">
        <f t="shared" si="57"/>
        <v>0</v>
      </c>
      <c r="M253" s="135">
        <f t="shared" si="58"/>
      </c>
      <c r="N253" s="135">
        <f t="shared" si="59"/>
      </c>
      <c r="O253" s="135">
        <f t="shared" si="60"/>
      </c>
      <c r="P253" s="136">
        <v>0</v>
      </c>
      <c r="Q253" s="136">
        <v>0</v>
      </c>
      <c r="R253" s="136">
        <v>0</v>
      </c>
      <c r="S253" s="132">
        <v>0</v>
      </c>
      <c r="T253" s="137">
        <v>21</v>
      </c>
      <c r="U253" s="138">
        <f t="shared" si="61"/>
        <v>0</v>
      </c>
      <c r="V253" s="139"/>
    </row>
    <row r="254" spans="1:22" ht="12.75" outlineLevel="2">
      <c r="A254" s="3"/>
      <c r="B254" s="105"/>
      <c r="C254" s="105"/>
      <c r="D254" s="126" t="s">
        <v>9</v>
      </c>
      <c r="E254" s="127">
        <v>12</v>
      </c>
      <c r="F254" s="128" t="s">
        <v>253</v>
      </c>
      <c r="G254" s="129" t="s">
        <v>542</v>
      </c>
      <c r="H254" s="130">
        <v>12</v>
      </c>
      <c r="I254" s="131" t="s">
        <v>67</v>
      </c>
      <c r="J254" s="132"/>
      <c r="K254" s="133">
        <f t="shared" si="56"/>
        <v>0</v>
      </c>
      <c r="L254" s="134">
        <f t="shared" si="57"/>
      </c>
      <c r="M254" s="135">
        <f t="shared" si="58"/>
        <v>0</v>
      </c>
      <c r="N254" s="135">
        <f t="shared" si="59"/>
      </c>
      <c r="O254" s="135">
        <f t="shared" si="60"/>
      </c>
      <c r="P254" s="136">
        <v>3.0050000000016116E-05</v>
      </c>
      <c r="Q254" s="136">
        <v>0</v>
      </c>
      <c r="R254" s="136">
        <v>0.05099999999998772</v>
      </c>
      <c r="S254" s="132">
        <v>6.181199999998512</v>
      </c>
      <c r="T254" s="137">
        <v>21</v>
      </c>
      <c r="U254" s="138">
        <f t="shared" si="61"/>
        <v>0</v>
      </c>
      <c r="V254" s="139"/>
    </row>
    <row r="255" spans="1:22" ht="12.75" outlineLevel="2">
      <c r="A255" s="3"/>
      <c r="B255" s="105"/>
      <c r="C255" s="105"/>
      <c r="D255" s="126" t="s">
        <v>10</v>
      </c>
      <c r="E255" s="127">
        <v>13</v>
      </c>
      <c r="F255" s="128" t="s">
        <v>132</v>
      </c>
      <c r="G255" s="129" t="s">
        <v>396</v>
      </c>
      <c r="H255" s="130">
        <v>12</v>
      </c>
      <c r="I255" s="131" t="s">
        <v>62</v>
      </c>
      <c r="J255" s="132"/>
      <c r="K255" s="133">
        <f t="shared" si="56"/>
        <v>0</v>
      </c>
      <c r="L255" s="134">
        <f t="shared" si="57"/>
        <v>0</v>
      </c>
      <c r="M255" s="135">
        <f t="shared" si="58"/>
      </c>
      <c r="N255" s="135">
        <f t="shared" si="59"/>
      </c>
      <c r="O255" s="135">
        <f t="shared" si="60"/>
      </c>
      <c r="P255" s="136">
        <v>0</v>
      </c>
      <c r="Q255" s="136">
        <v>0</v>
      </c>
      <c r="R255" s="136">
        <v>0</v>
      </c>
      <c r="S255" s="132">
        <v>0</v>
      </c>
      <c r="T255" s="137">
        <v>21</v>
      </c>
      <c r="U255" s="138">
        <f t="shared" si="61"/>
        <v>0</v>
      </c>
      <c r="V255" s="139"/>
    </row>
    <row r="256" spans="1:22" ht="12.75" outlineLevel="2">
      <c r="A256" s="3"/>
      <c r="B256" s="105"/>
      <c r="C256" s="105"/>
      <c r="D256" s="126" t="s">
        <v>9</v>
      </c>
      <c r="E256" s="127">
        <v>14</v>
      </c>
      <c r="F256" s="128" t="s">
        <v>254</v>
      </c>
      <c r="G256" s="129" t="s">
        <v>543</v>
      </c>
      <c r="H256" s="130">
        <v>3</v>
      </c>
      <c r="I256" s="131" t="s">
        <v>67</v>
      </c>
      <c r="J256" s="132"/>
      <c r="K256" s="133">
        <f t="shared" si="56"/>
        <v>0</v>
      </c>
      <c r="L256" s="134">
        <f t="shared" si="57"/>
      </c>
      <c r="M256" s="135">
        <f t="shared" si="58"/>
        <v>0</v>
      </c>
      <c r="N256" s="135">
        <f t="shared" si="59"/>
      </c>
      <c r="O256" s="135">
        <f t="shared" si="60"/>
      </c>
      <c r="P256" s="136">
        <v>3.0050000000016116E-05</v>
      </c>
      <c r="Q256" s="136">
        <v>0</v>
      </c>
      <c r="R256" s="136">
        <v>0.05299999999999727</v>
      </c>
      <c r="S256" s="132">
        <v>6.423599999999668</v>
      </c>
      <c r="T256" s="137">
        <v>21</v>
      </c>
      <c r="U256" s="138">
        <f t="shared" si="61"/>
        <v>0</v>
      </c>
      <c r="V256" s="139"/>
    </row>
    <row r="257" spans="1:22" ht="12.75" outlineLevel="2">
      <c r="A257" s="3"/>
      <c r="B257" s="105"/>
      <c r="C257" s="105"/>
      <c r="D257" s="126" t="s">
        <v>10</v>
      </c>
      <c r="E257" s="127">
        <v>15</v>
      </c>
      <c r="F257" s="128" t="s">
        <v>134</v>
      </c>
      <c r="G257" s="129" t="s">
        <v>381</v>
      </c>
      <c r="H257" s="130">
        <v>2</v>
      </c>
      <c r="I257" s="131" t="s">
        <v>62</v>
      </c>
      <c r="J257" s="132"/>
      <c r="K257" s="133">
        <f t="shared" si="56"/>
        <v>0</v>
      </c>
      <c r="L257" s="134">
        <f t="shared" si="57"/>
        <v>0</v>
      </c>
      <c r="M257" s="135">
        <f t="shared" si="58"/>
      </c>
      <c r="N257" s="135">
        <f t="shared" si="59"/>
      </c>
      <c r="O257" s="135">
        <f t="shared" si="60"/>
      </c>
      <c r="P257" s="136">
        <v>0</v>
      </c>
      <c r="Q257" s="136">
        <v>0</v>
      </c>
      <c r="R257" s="136">
        <v>0</v>
      </c>
      <c r="S257" s="132">
        <v>0</v>
      </c>
      <c r="T257" s="137">
        <v>21</v>
      </c>
      <c r="U257" s="138">
        <f t="shared" si="61"/>
        <v>0</v>
      </c>
      <c r="V257" s="139"/>
    </row>
    <row r="258" spans="1:22" ht="12.75" outlineLevel="2">
      <c r="A258" s="3"/>
      <c r="B258" s="105"/>
      <c r="C258" s="105"/>
      <c r="D258" s="126" t="s">
        <v>10</v>
      </c>
      <c r="E258" s="127">
        <v>16</v>
      </c>
      <c r="F258" s="128" t="s">
        <v>135</v>
      </c>
      <c r="G258" s="129" t="s">
        <v>80</v>
      </c>
      <c r="H258" s="130">
        <v>1</v>
      </c>
      <c r="I258" s="131" t="s">
        <v>62</v>
      </c>
      <c r="J258" s="132"/>
      <c r="K258" s="133">
        <f t="shared" si="56"/>
        <v>0</v>
      </c>
      <c r="L258" s="134">
        <f t="shared" si="57"/>
        <v>0</v>
      </c>
      <c r="M258" s="135">
        <f t="shared" si="58"/>
      </c>
      <c r="N258" s="135">
        <f t="shared" si="59"/>
      </c>
      <c r="O258" s="135">
        <f t="shared" si="60"/>
      </c>
      <c r="P258" s="136">
        <v>0</v>
      </c>
      <c r="Q258" s="136">
        <v>0</v>
      </c>
      <c r="R258" s="136">
        <v>0</v>
      </c>
      <c r="S258" s="132">
        <v>0</v>
      </c>
      <c r="T258" s="137">
        <v>21</v>
      </c>
      <c r="U258" s="138">
        <f t="shared" si="61"/>
        <v>0</v>
      </c>
      <c r="V258" s="139"/>
    </row>
    <row r="259" spans="1:22" ht="12.75" outlineLevel="2">
      <c r="A259" s="3"/>
      <c r="B259" s="105"/>
      <c r="C259" s="105"/>
      <c r="D259" s="126" t="s">
        <v>9</v>
      </c>
      <c r="E259" s="127">
        <v>17</v>
      </c>
      <c r="F259" s="128" t="s">
        <v>362</v>
      </c>
      <c r="G259" s="129" t="s">
        <v>482</v>
      </c>
      <c r="H259" s="130">
        <v>1</v>
      </c>
      <c r="I259" s="131" t="s">
        <v>99</v>
      </c>
      <c r="J259" s="132"/>
      <c r="K259" s="133">
        <f t="shared" si="56"/>
        <v>0</v>
      </c>
      <c r="L259" s="134">
        <f t="shared" si="57"/>
      </c>
      <c r="M259" s="135">
        <f t="shared" si="58"/>
        <v>0</v>
      </c>
      <c r="N259" s="135">
        <f t="shared" si="59"/>
      </c>
      <c r="O259" s="135">
        <f t="shared" si="60"/>
      </c>
      <c r="P259" s="136">
        <v>0</v>
      </c>
      <c r="Q259" s="136">
        <v>0</v>
      </c>
      <c r="R259" s="136">
        <v>0</v>
      </c>
      <c r="S259" s="132">
        <v>0</v>
      </c>
      <c r="T259" s="137">
        <v>21</v>
      </c>
      <c r="U259" s="138">
        <f t="shared" si="61"/>
        <v>0</v>
      </c>
      <c r="V259" s="139"/>
    </row>
    <row r="260" spans="1:22" ht="12.75" outlineLevel="2">
      <c r="A260" s="3"/>
      <c r="B260" s="105"/>
      <c r="C260" s="105"/>
      <c r="D260" s="126" t="s">
        <v>11</v>
      </c>
      <c r="E260" s="127">
        <v>18</v>
      </c>
      <c r="F260" s="128" t="s">
        <v>331</v>
      </c>
      <c r="G260" s="129" t="s">
        <v>570</v>
      </c>
      <c r="H260" s="130"/>
      <c r="I260" s="131" t="s">
        <v>0</v>
      </c>
      <c r="J260" s="132"/>
      <c r="K260" s="133">
        <f t="shared" si="56"/>
        <v>0</v>
      </c>
      <c r="L260" s="134">
        <f t="shared" si="57"/>
      </c>
      <c r="M260" s="135">
        <f t="shared" si="58"/>
        <v>0</v>
      </c>
      <c r="N260" s="135">
        <f t="shared" si="59"/>
      </c>
      <c r="O260" s="135">
        <f t="shared" si="60"/>
      </c>
      <c r="P260" s="136">
        <v>0</v>
      </c>
      <c r="Q260" s="136">
        <v>0</v>
      </c>
      <c r="R260" s="136">
        <v>0</v>
      </c>
      <c r="S260" s="132">
        <v>0</v>
      </c>
      <c r="T260" s="137">
        <v>21</v>
      </c>
      <c r="U260" s="138">
        <f t="shared" si="61"/>
        <v>0</v>
      </c>
      <c r="V260" s="139"/>
    </row>
    <row r="261" spans="1:22" ht="12.75" outlineLevel="1">
      <c r="A261" s="3"/>
      <c r="B261" s="106"/>
      <c r="C261" s="75" t="s">
        <v>51</v>
      </c>
      <c r="D261" s="76" t="s">
        <v>8</v>
      </c>
      <c r="E261" s="77"/>
      <c r="F261" s="77" t="s">
        <v>60</v>
      </c>
      <c r="G261" s="78" t="s">
        <v>430</v>
      </c>
      <c r="H261" s="77"/>
      <c r="I261" s="76"/>
      <c r="J261" s="77"/>
      <c r="K261" s="107">
        <f>SUBTOTAL(9,K262:K271)</f>
        <v>0</v>
      </c>
      <c r="L261" s="80">
        <f>SUBTOTAL(9,L262:L271)</f>
        <v>0</v>
      </c>
      <c r="M261" s="80">
        <f>SUBTOTAL(9,M262:M271)</f>
        <v>0</v>
      </c>
      <c r="N261" s="80">
        <f>SUBTOTAL(9,N262:N271)</f>
        <v>0</v>
      </c>
      <c r="O261" s="80">
        <f>SUBTOTAL(9,O262:O271)</f>
        <v>0</v>
      </c>
      <c r="P261" s="81">
        <f>SUMPRODUCT(P262:P271,$H262:$H271)</f>
        <v>0.3608</v>
      </c>
      <c r="Q261" s="81">
        <f>SUMPRODUCT(Q262:Q271,$H262:$H271)</f>
        <v>0.10569999999999999</v>
      </c>
      <c r="R261" s="81">
        <f>SUMPRODUCT(R262:R271,$H262:$H271)</f>
        <v>9.470000000002301</v>
      </c>
      <c r="S261" s="80">
        <f>SUMPRODUCT(S262:S271,$H262:$H271)</f>
        <v>1110.5400000002678</v>
      </c>
      <c r="T261" s="108">
        <f>SUMPRODUCT(T262:T271,$K262:$K271)/100</f>
        <v>0</v>
      </c>
      <c r="U261" s="108">
        <f>K261+T261</f>
        <v>0</v>
      </c>
      <c r="V261" s="105"/>
    </row>
    <row r="262" spans="1:22" ht="12.75" outlineLevel="2">
      <c r="A262" s="3"/>
      <c r="B262" s="116"/>
      <c r="C262" s="117"/>
      <c r="D262" s="118"/>
      <c r="E262" s="119" t="s">
        <v>488</v>
      </c>
      <c r="F262" s="120"/>
      <c r="G262" s="121"/>
      <c r="H262" s="120"/>
      <c r="I262" s="118"/>
      <c r="J262" s="120"/>
      <c r="K262" s="122"/>
      <c r="L262" s="123"/>
      <c r="M262" s="123"/>
      <c r="N262" s="123"/>
      <c r="O262" s="123"/>
      <c r="P262" s="124"/>
      <c r="Q262" s="124"/>
      <c r="R262" s="124"/>
      <c r="S262" s="124"/>
      <c r="T262" s="125"/>
      <c r="U262" s="125"/>
      <c r="V262" s="105"/>
    </row>
    <row r="263" spans="1:22" ht="12.75" outlineLevel="2">
      <c r="A263" s="3"/>
      <c r="B263" s="105"/>
      <c r="C263" s="105"/>
      <c r="D263" s="126" t="s">
        <v>9</v>
      </c>
      <c r="E263" s="127">
        <v>1</v>
      </c>
      <c r="F263" s="128" t="s">
        <v>258</v>
      </c>
      <c r="G263" s="129" t="s">
        <v>534</v>
      </c>
      <c r="H263" s="130">
        <v>10</v>
      </c>
      <c r="I263" s="131" t="s">
        <v>20</v>
      </c>
      <c r="J263" s="132"/>
      <c r="K263" s="133">
        <f aca="true" t="shared" si="62" ref="K263:K271">H263*J263</f>
        <v>0</v>
      </c>
      <c r="L263" s="134">
        <f aca="true" t="shared" si="63" ref="L263:L271">IF(D263="S",K263,"")</f>
      </c>
      <c r="M263" s="135">
        <f aca="true" t="shared" si="64" ref="M263:M271">IF(OR(D263="P",D263="U"),K263,"")</f>
        <v>0</v>
      </c>
      <c r="N263" s="135">
        <f aca="true" t="shared" si="65" ref="N263:N271">IF(D263="H",K263,"")</f>
      </c>
      <c r="O263" s="135">
        <f aca="true" t="shared" si="66" ref="O263:O271">IF(D263="V",K263,"")</f>
      </c>
      <c r="P263" s="136">
        <v>0</v>
      </c>
      <c r="Q263" s="136">
        <v>0.01057</v>
      </c>
      <c r="R263" s="136">
        <v>0.08199999999999363</v>
      </c>
      <c r="S263" s="132">
        <v>8.855999999999312</v>
      </c>
      <c r="T263" s="137">
        <v>21</v>
      </c>
      <c r="U263" s="138">
        <f aca="true" t="shared" si="67" ref="U263:U271">K263*(T263+100)/100</f>
        <v>0</v>
      </c>
      <c r="V263" s="139"/>
    </row>
    <row r="264" spans="1:22" ht="25.5" outlineLevel="2">
      <c r="A264" s="3"/>
      <c r="B264" s="105"/>
      <c r="C264" s="105"/>
      <c r="D264" s="126" t="s">
        <v>9</v>
      </c>
      <c r="E264" s="127">
        <v>2</v>
      </c>
      <c r="F264" s="128" t="s">
        <v>260</v>
      </c>
      <c r="G264" s="129" t="s">
        <v>649</v>
      </c>
      <c r="H264" s="130">
        <v>3</v>
      </c>
      <c r="I264" s="131" t="s">
        <v>67</v>
      </c>
      <c r="J264" s="132"/>
      <c r="K264" s="133">
        <f t="shared" si="62"/>
        <v>0</v>
      </c>
      <c r="L264" s="134">
        <f t="shared" si="63"/>
      </c>
      <c r="M264" s="135">
        <f t="shared" si="64"/>
        <v>0</v>
      </c>
      <c r="N264" s="135">
        <f t="shared" si="65"/>
      </c>
      <c r="O264" s="135">
        <f t="shared" si="66"/>
      </c>
      <c r="P264" s="136">
        <v>0.04812</v>
      </c>
      <c r="Q264" s="136">
        <v>0</v>
      </c>
      <c r="R264" s="136">
        <v>0.5000000000002274</v>
      </c>
      <c r="S264" s="132">
        <v>58.488000000026474</v>
      </c>
      <c r="T264" s="137">
        <v>21</v>
      </c>
      <c r="U264" s="138">
        <f t="shared" si="67"/>
        <v>0</v>
      </c>
      <c r="V264" s="139"/>
    </row>
    <row r="265" spans="1:22" ht="25.5" outlineLevel="2">
      <c r="A265" s="3"/>
      <c r="B265" s="105"/>
      <c r="C265" s="105"/>
      <c r="D265" s="126" t="s">
        <v>9</v>
      </c>
      <c r="E265" s="127">
        <v>3</v>
      </c>
      <c r="F265" s="128" t="s">
        <v>261</v>
      </c>
      <c r="G265" s="129" t="s">
        <v>650</v>
      </c>
      <c r="H265" s="130">
        <v>1</v>
      </c>
      <c r="I265" s="131" t="s">
        <v>67</v>
      </c>
      <c r="J265" s="132"/>
      <c r="K265" s="133">
        <f t="shared" si="62"/>
        <v>0</v>
      </c>
      <c r="L265" s="134">
        <f t="shared" si="63"/>
      </c>
      <c r="M265" s="135">
        <f t="shared" si="64"/>
        <v>0</v>
      </c>
      <c r="N265" s="135">
        <f t="shared" si="65"/>
      </c>
      <c r="O265" s="135">
        <f t="shared" si="66"/>
      </c>
      <c r="P265" s="136">
        <v>0.049839999999999995</v>
      </c>
      <c r="Q265" s="136">
        <v>0</v>
      </c>
      <c r="R265" s="136">
        <v>0.5809999999999036</v>
      </c>
      <c r="S265" s="132">
        <v>67.24919999998819</v>
      </c>
      <c r="T265" s="137">
        <v>21</v>
      </c>
      <c r="U265" s="138">
        <f t="shared" si="67"/>
        <v>0</v>
      </c>
      <c r="V265" s="139"/>
    </row>
    <row r="266" spans="1:22" ht="25.5" outlineLevel="2">
      <c r="A266" s="3"/>
      <c r="B266" s="105"/>
      <c r="C266" s="105"/>
      <c r="D266" s="126" t="s">
        <v>9</v>
      </c>
      <c r="E266" s="127">
        <v>4</v>
      </c>
      <c r="F266" s="128" t="s">
        <v>262</v>
      </c>
      <c r="G266" s="129" t="s">
        <v>646</v>
      </c>
      <c r="H266" s="130">
        <v>5</v>
      </c>
      <c r="I266" s="131" t="s">
        <v>67</v>
      </c>
      <c r="J266" s="132"/>
      <c r="K266" s="133">
        <f t="shared" si="62"/>
        <v>0</v>
      </c>
      <c r="L266" s="134">
        <f t="shared" si="63"/>
      </c>
      <c r="M266" s="135">
        <f t="shared" si="64"/>
        <v>0</v>
      </c>
      <c r="N266" s="135">
        <f t="shared" si="65"/>
      </c>
      <c r="O266" s="135">
        <f t="shared" si="66"/>
      </c>
      <c r="P266" s="136">
        <v>0.02828</v>
      </c>
      <c r="Q266" s="136">
        <v>0</v>
      </c>
      <c r="R266" s="136">
        <v>0.44200000000023465</v>
      </c>
      <c r="S266" s="132">
        <v>51.45840000002736</v>
      </c>
      <c r="T266" s="137">
        <v>21</v>
      </c>
      <c r="U266" s="138">
        <f t="shared" si="67"/>
        <v>0</v>
      </c>
      <c r="V266" s="139"/>
    </row>
    <row r="267" spans="1:22" ht="25.5" outlineLevel="2">
      <c r="A267" s="3"/>
      <c r="B267" s="105"/>
      <c r="C267" s="105"/>
      <c r="D267" s="126" t="s">
        <v>9</v>
      </c>
      <c r="E267" s="127">
        <v>5</v>
      </c>
      <c r="F267" s="128" t="s">
        <v>259</v>
      </c>
      <c r="G267" s="129" t="s">
        <v>645</v>
      </c>
      <c r="H267" s="130">
        <v>3</v>
      </c>
      <c r="I267" s="131" t="s">
        <v>67</v>
      </c>
      <c r="J267" s="132"/>
      <c r="K267" s="133">
        <f t="shared" si="62"/>
        <v>0</v>
      </c>
      <c r="L267" s="134">
        <f t="shared" si="63"/>
      </c>
      <c r="M267" s="135">
        <f t="shared" si="64"/>
        <v>0</v>
      </c>
      <c r="N267" s="135">
        <f t="shared" si="65"/>
      </c>
      <c r="O267" s="135">
        <f t="shared" si="66"/>
      </c>
      <c r="P267" s="136">
        <v>0.0084</v>
      </c>
      <c r="Q267" s="136">
        <v>0</v>
      </c>
      <c r="R267" s="136">
        <v>0.3810000000000855</v>
      </c>
      <c r="S267" s="132">
        <v>44.065200000009284</v>
      </c>
      <c r="T267" s="137">
        <v>21</v>
      </c>
      <c r="U267" s="138">
        <f t="shared" si="67"/>
        <v>0</v>
      </c>
      <c r="V267" s="139"/>
    </row>
    <row r="268" spans="1:22" ht="12.75" outlineLevel="2">
      <c r="A268" s="3"/>
      <c r="B268" s="105"/>
      <c r="C268" s="105"/>
      <c r="D268" s="126" t="s">
        <v>10</v>
      </c>
      <c r="E268" s="127">
        <v>6</v>
      </c>
      <c r="F268" s="128" t="s">
        <v>158</v>
      </c>
      <c r="G268" s="129" t="s">
        <v>410</v>
      </c>
      <c r="H268" s="130">
        <v>12</v>
      </c>
      <c r="I268" s="131" t="s">
        <v>62</v>
      </c>
      <c r="J268" s="132"/>
      <c r="K268" s="133">
        <f t="shared" si="62"/>
        <v>0</v>
      </c>
      <c r="L268" s="134">
        <f t="shared" si="63"/>
        <v>0</v>
      </c>
      <c r="M268" s="135">
        <f t="shared" si="64"/>
      </c>
      <c r="N268" s="135">
        <f t="shared" si="65"/>
      </c>
      <c r="O268" s="135">
        <f t="shared" si="66"/>
      </c>
      <c r="P268" s="136">
        <v>0</v>
      </c>
      <c r="Q268" s="136">
        <v>0</v>
      </c>
      <c r="R268" s="136">
        <v>0</v>
      </c>
      <c r="S268" s="132">
        <v>0</v>
      </c>
      <c r="T268" s="137">
        <v>21</v>
      </c>
      <c r="U268" s="138">
        <f t="shared" si="67"/>
        <v>0</v>
      </c>
      <c r="V268" s="139"/>
    </row>
    <row r="269" spans="1:22" ht="25.5" outlineLevel="2">
      <c r="A269" s="3"/>
      <c r="B269" s="105"/>
      <c r="C269" s="105"/>
      <c r="D269" s="126" t="s">
        <v>9</v>
      </c>
      <c r="E269" s="127">
        <v>7</v>
      </c>
      <c r="F269" s="128" t="s">
        <v>257</v>
      </c>
      <c r="G269" s="129" t="s">
        <v>626</v>
      </c>
      <c r="H269" s="130">
        <v>12</v>
      </c>
      <c r="I269" s="131" t="s">
        <v>67</v>
      </c>
      <c r="J269" s="132"/>
      <c r="K269" s="133">
        <f t="shared" si="62"/>
        <v>0</v>
      </c>
      <c r="L269" s="134">
        <f t="shared" si="63"/>
      </c>
      <c r="M269" s="135">
        <f t="shared" si="64"/>
        <v>0</v>
      </c>
      <c r="N269" s="135">
        <f t="shared" si="65"/>
      </c>
      <c r="O269" s="135">
        <f t="shared" si="66"/>
      </c>
      <c r="P269" s="136">
        <v>0</v>
      </c>
      <c r="Q269" s="136">
        <v>0</v>
      </c>
      <c r="R269" s="136">
        <v>0.2680000000000291</v>
      </c>
      <c r="S269" s="132">
        <v>32.481600000003525</v>
      </c>
      <c r="T269" s="137">
        <v>21</v>
      </c>
      <c r="U269" s="138">
        <f t="shared" si="67"/>
        <v>0</v>
      </c>
      <c r="V269" s="139"/>
    </row>
    <row r="270" spans="1:22" ht="12.75" outlineLevel="2">
      <c r="A270" s="3"/>
      <c r="B270" s="105"/>
      <c r="C270" s="105"/>
      <c r="D270" s="126" t="s">
        <v>9</v>
      </c>
      <c r="E270" s="127">
        <v>8</v>
      </c>
      <c r="F270" s="128" t="s">
        <v>263</v>
      </c>
      <c r="G270" s="129" t="s">
        <v>508</v>
      </c>
      <c r="H270" s="130">
        <v>12</v>
      </c>
      <c r="I270" s="131" t="s">
        <v>67</v>
      </c>
      <c r="J270" s="132"/>
      <c r="K270" s="133">
        <f t="shared" si="62"/>
        <v>0</v>
      </c>
      <c r="L270" s="134">
        <f t="shared" si="63"/>
      </c>
      <c r="M270" s="135">
        <f t="shared" si="64"/>
        <v>0</v>
      </c>
      <c r="N270" s="135">
        <f t="shared" si="65"/>
      </c>
      <c r="O270" s="135">
        <f t="shared" si="66"/>
      </c>
      <c r="P270" s="136">
        <v>0</v>
      </c>
      <c r="Q270" s="136">
        <v>0</v>
      </c>
      <c r="R270" s="136">
        <v>0</v>
      </c>
      <c r="S270" s="132">
        <v>0</v>
      </c>
      <c r="T270" s="137">
        <v>21</v>
      </c>
      <c r="U270" s="138">
        <f t="shared" si="67"/>
        <v>0</v>
      </c>
      <c r="V270" s="139"/>
    </row>
    <row r="271" spans="1:22" ht="12.75" outlineLevel="2">
      <c r="A271" s="3"/>
      <c r="B271" s="105"/>
      <c r="C271" s="105"/>
      <c r="D271" s="126" t="s">
        <v>11</v>
      </c>
      <c r="E271" s="127">
        <v>9</v>
      </c>
      <c r="F271" s="128" t="s">
        <v>332</v>
      </c>
      <c r="G271" s="129" t="s">
        <v>553</v>
      </c>
      <c r="H271" s="130"/>
      <c r="I271" s="131" t="s">
        <v>0</v>
      </c>
      <c r="J271" s="132"/>
      <c r="K271" s="133">
        <f t="shared" si="62"/>
        <v>0</v>
      </c>
      <c r="L271" s="134">
        <f t="shared" si="63"/>
      </c>
      <c r="M271" s="135">
        <f t="shared" si="64"/>
        <v>0</v>
      </c>
      <c r="N271" s="135">
        <f t="shared" si="65"/>
      </c>
      <c r="O271" s="135">
        <f t="shared" si="66"/>
      </c>
      <c r="P271" s="136">
        <v>0</v>
      </c>
      <c r="Q271" s="136">
        <v>0</v>
      </c>
      <c r="R271" s="136">
        <v>0</v>
      </c>
      <c r="S271" s="132">
        <v>0</v>
      </c>
      <c r="T271" s="137">
        <v>21</v>
      </c>
      <c r="U271" s="138">
        <f t="shared" si="67"/>
        <v>0</v>
      </c>
      <c r="V271" s="139"/>
    </row>
    <row r="272" spans="1:22" ht="12.75" outlineLevel="1">
      <c r="A272" s="3"/>
      <c r="B272" s="106"/>
      <c r="C272" s="75" t="s">
        <v>52</v>
      </c>
      <c r="D272" s="76" t="s">
        <v>8</v>
      </c>
      <c r="E272" s="77"/>
      <c r="F272" s="77" t="s">
        <v>65</v>
      </c>
      <c r="G272" s="78" t="s">
        <v>378</v>
      </c>
      <c r="H272" s="77"/>
      <c r="I272" s="76"/>
      <c r="J272" s="77"/>
      <c r="K272" s="107">
        <f>SUBTOTAL(9,K273:K312)</f>
        <v>0</v>
      </c>
      <c r="L272" s="80">
        <f>SUBTOTAL(9,L273:L312)</f>
        <v>0</v>
      </c>
      <c r="M272" s="80">
        <f>SUBTOTAL(9,M273:M312)</f>
        <v>0</v>
      </c>
      <c r="N272" s="80">
        <f>SUBTOTAL(9,N273:N312)</f>
        <v>0</v>
      </c>
      <c r="O272" s="80">
        <f>SUBTOTAL(9,O273:O312)</f>
        <v>0</v>
      </c>
      <c r="P272" s="81">
        <f>SUMPRODUCT(P273:P312,$H273:$H312)</f>
        <v>5.0187142128000035</v>
      </c>
      <c r="Q272" s="81">
        <f>SUMPRODUCT(Q273:Q312,$H273:$H312)</f>
        <v>0</v>
      </c>
      <c r="R272" s="81">
        <f>SUMPRODUCT(R273:R312,$H273:$H312)</f>
        <v>110.75744000004552</v>
      </c>
      <c r="S272" s="80">
        <f>SUMPRODUCT(S273:S312,$H273:$H312)</f>
        <v>14033.737848006092</v>
      </c>
      <c r="T272" s="108">
        <f>SUMPRODUCT(T273:T312,$K273:$K312)/100</f>
        <v>0</v>
      </c>
      <c r="U272" s="108">
        <f>K272+T272</f>
        <v>0</v>
      </c>
      <c r="V272" s="105"/>
    </row>
    <row r="273" spans="1:22" ht="12.75" outlineLevel="2">
      <c r="A273" s="3"/>
      <c r="B273" s="116"/>
      <c r="C273" s="117"/>
      <c r="D273" s="118"/>
      <c r="E273" s="119" t="s">
        <v>488</v>
      </c>
      <c r="F273" s="120"/>
      <c r="G273" s="121"/>
      <c r="H273" s="120"/>
      <c r="I273" s="118"/>
      <c r="J273" s="120"/>
      <c r="K273" s="122"/>
      <c r="L273" s="123"/>
      <c r="M273" s="123"/>
      <c r="N273" s="123"/>
      <c r="O273" s="123"/>
      <c r="P273" s="124"/>
      <c r="Q273" s="124"/>
      <c r="R273" s="124"/>
      <c r="S273" s="124"/>
      <c r="T273" s="125"/>
      <c r="U273" s="125"/>
      <c r="V273" s="105"/>
    </row>
    <row r="274" spans="1:22" ht="25.5" outlineLevel="2">
      <c r="A274" s="3"/>
      <c r="B274" s="105"/>
      <c r="C274" s="105"/>
      <c r="D274" s="126" t="s">
        <v>9</v>
      </c>
      <c r="E274" s="127">
        <v>1</v>
      </c>
      <c r="F274" s="128" t="s">
        <v>266</v>
      </c>
      <c r="G274" s="129" t="s">
        <v>625</v>
      </c>
      <c r="H274" s="130">
        <v>86.608</v>
      </c>
      <c r="I274" s="131" t="s">
        <v>20</v>
      </c>
      <c r="J274" s="132"/>
      <c r="K274" s="133">
        <f>H274*J274</f>
        <v>0</v>
      </c>
      <c r="L274" s="134">
        <f>IF(D274="S",K274,"")</f>
      </c>
      <c r="M274" s="135">
        <f>IF(OR(D274="P",D274="U"),K274,"")</f>
        <v>0</v>
      </c>
      <c r="N274" s="135">
        <f>IF(D274="H",K274,"")</f>
      </c>
      <c r="O274" s="135">
        <f>IF(D274="V",K274,"")</f>
      </c>
      <c r="P274" s="136">
        <v>0.02636</v>
      </c>
      <c r="Q274" s="136">
        <v>0</v>
      </c>
      <c r="R274" s="136">
        <v>0</v>
      </c>
      <c r="S274" s="132">
        <v>0</v>
      </c>
      <c r="T274" s="137">
        <v>21</v>
      </c>
      <c r="U274" s="138">
        <f>K274*(T274+100)/100</f>
        <v>0</v>
      </c>
      <c r="V274" s="139"/>
    </row>
    <row r="275" spans="1:22" s="36" customFormat="1" ht="10.5" customHeight="1" outlineLevel="3">
      <c r="A275" s="35"/>
      <c r="B275" s="140"/>
      <c r="C275" s="140"/>
      <c r="D275" s="140"/>
      <c r="E275" s="140"/>
      <c r="F275" s="140"/>
      <c r="G275" s="140" t="s">
        <v>78</v>
      </c>
      <c r="H275" s="141">
        <v>18</v>
      </c>
      <c r="I275" s="142"/>
      <c r="J275" s="140"/>
      <c r="K275" s="140"/>
      <c r="L275" s="143"/>
      <c r="M275" s="143"/>
      <c r="N275" s="143"/>
      <c r="O275" s="143"/>
      <c r="P275" s="143"/>
      <c r="Q275" s="143"/>
      <c r="R275" s="143"/>
      <c r="S275" s="143"/>
      <c r="T275" s="144"/>
      <c r="U275" s="144"/>
      <c r="V275" s="140"/>
    </row>
    <row r="276" spans="1:22" s="36" customFormat="1" ht="10.5" customHeight="1" outlineLevel="3">
      <c r="A276" s="35"/>
      <c r="B276" s="140"/>
      <c r="C276" s="140"/>
      <c r="D276" s="140"/>
      <c r="E276" s="140"/>
      <c r="F276" s="140"/>
      <c r="G276" s="140" t="s">
        <v>105</v>
      </c>
      <c r="H276" s="141">
        <v>11.52</v>
      </c>
      <c r="I276" s="142"/>
      <c r="J276" s="140"/>
      <c r="K276" s="140"/>
      <c r="L276" s="143"/>
      <c r="M276" s="143"/>
      <c r="N276" s="143"/>
      <c r="O276" s="143"/>
      <c r="P276" s="143"/>
      <c r="Q276" s="143"/>
      <c r="R276" s="143"/>
      <c r="S276" s="143"/>
      <c r="T276" s="144"/>
      <c r="U276" s="144"/>
      <c r="V276" s="140"/>
    </row>
    <row r="277" spans="1:22" s="36" customFormat="1" ht="10.5" customHeight="1" outlineLevel="3">
      <c r="A277" s="35"/>
      <c r="B277" s="140"/>
      <c r="C277" s="140"/>
      <c r="D277" s="140"/>
      <c r="E277" s="140"/>
      <c r="F277" s="140"/>
      <c r="G277" s="140" t="s">
        <v>104</v>
      </c>
      <c r="H277" s="141">
        <v>10.08</v>
      </c>
      <c r="I277" s="142"/>
      <c r="J277" s="140"/>
      <c r="K277" s="140"/>
      <c r="L277" s="143"/>
      <c r="M277" s="143"/>
      <c r="N277" s="143"/>
      <c r="O277" s="143"/>
      <c r="P277" s="143"/>
      <c r="Q277" s="143"/>
      <c r="R277" s="143"/>
      <c r="S277" s="143"/>
      <c r="T277" s="144"/>
      <c r="U277" s="144"/>
      <c r="V277" s="140"/>
    </row>
    <row r="278" spans="1:22" s="36" customFormat="1" ht="10.5" customHeight="1" outlineLevel="3">
      <c r="A278" s="35"/>
      <c r="B278" s="140"/>
      <c r="C278" s="140"/>
      <c r="D278" s="140"/>
      <c r="E278" s="140"/>
      <c r="F278" s="140"/>
      <c r="G278" s="140" t="s">
        <v>104</v>
      </c>
      <c r="H278" s="141">
        <v>10.08</v>
      </c>
      <c r="I278" s="142"/>
      <c r="J278" s="140"/>
      <c r="K278" s="140"/>
      <c r="L278" s="143"/>
      <c r="M278" s="143"/>
      <c r="N278" s="143"/>
      <c r="O278" s="143"/>
      <c r="P278" s="143"/>
      <c r="Q278" s="143"/>
      <c r="R278" s="143"/>
      <c r="S278" s="143"/>
      <c r="T278" s="144"/>
      <c r="U278" s="144"/>
      <c r="V278" s="140"/>
    </row>
    <row r="279" spans="1:22" s="36" customFormat="1" ht="10.5" customHeight="1" outlineLevel="3">
      <c r="A279" s="35"/>
      <c r="B279" s="140"/>
      <c r="C279" s="140"/>
      <c r="D279" s="140"/>
      <c r="E279" s="140"/>
      <c r="F279" s="140"/>
      <c r="G279" s="140" t="s">
        <v>106</v>
      </c>
      <c r="H279" s="141">
        <v>18.72</v>
      </c>
      <c r="I279" s="142"/>
      <c r="J279" s="140"/>
      <c r="K279" s="140"/>
      <c r="L279" s="143"/>
      <c r="M279" s="143"/>
      <c r="N279" s="143"/>
      <c r="O279" s="143"/>
      <c r="P279" s="143"/>
      <c r="Q279" s="143"/>
      <c r="R279" s="143"/>
      <c r="S279" s="143"/>
      <c r="T279" s="144"/>
      <c r="U279" s="144"/>
      <c r="V279" s="140"/>
    </row>
    <row r="280" spans="1:22" s="36" customFormat="1" ht="10.5" customHeight="1" outlineLevel="3">
      <c r="A280" s="35"/>
      <c r="B280" s="140"/>
      <c r="C280" s="140"/>
      <c r="D280" s="140"/>
      <c r="E280" s="140"/>
      <c r="F280" s="140"/>
      <c r="G280" s="140" t="s">
        <v>125</v>
      </c>
      <c r="H280" s="141">
        <v>-3.6</v>
      </c>
      <c r="I280" s="142"/>
      <c r="J280" s="140"/>
      <c r="K280" s="140"/>
      <c r="L280" s="143"/>
      <c r="M280" s="143"/>
      <c r="N280" s="143"/>
      <c r="O280" s="143"/>
      <c r="P280" s="143"/>
      <c r="Q280" s="143"/>
      <c r="R280" s="143"/>
      <c r="S280" s="143"/>
      <c r="T280" s="144"/>
      <c r="U280" s="144"/>
      <c r="V280" s="140"/>
    </row>
    <row r="281" spans="1:22" s="36" customFormat="1" ht="10.5" customHeight="1" outlineLevel="3">
      <c r="A281" s="35"/>
      <c r="B281" s="140"/>
      <c r="C281" s="140"/>
      <c r="D281" s="140"/>
      <c r="E281" s="140"/>
      <c r="F281" s="140"/>
      <c r="G281" s="140" t="s">
        <v>124</v>
      </c>
      <c r="H281" s="141">
        <v>-3.2</v>
      </c>
      <c r="I281" s="142"/>
      <c r="J281" s="140"/>
      <c r="K281" s="140"/>
      <c r="L281" s="143"/>
      <c r="M281" s="143"/>
      <c r="N281" s="143"/>
      <c r="O281" s="143"/>
      <c r="P281" s="143"/>
      <c r="Q281" s="143"/>
      <c r="R281" s="143"/>
      <c r="S281" s="143"/>
      <c r="T281" s="144"/>
      <c r="U281" s="144"/>
      <c r="V281" s="140"/>
    </row>
    <row r="282" spans="1:22" s="36" customFormat="1" ht="10.5" customHeight="1" outlineLevel="3">
      <c r="A282" s="35"/>
      <c r="B282" s="140"/>
      <c r="C282" s="140"/>
      <c r="D282" s="140"/>
      <c r="E282" s="140"/>
      <c r="F282" s="140"/>
      <c r="G282" s="140" t="s">
        <v>123</v>
      </c>
      <c r="H282" s="141">
        <v>-2.8</v>
      </c>
      <c r="I282" s="142"/>
      <c r="J282" s="140"/>
      <c r="K282" s="140"/>
      <c r="L282" s="143"/>
      <c r="M282" s="143"/>
      <c r="N282" s="143"/>
      <c r="O282" s="143"/>
      <c r="P282" s="143"/>
      <c r="Q282" s="143"/>
      <c r="R282" s="143"/>
      <c r="S282" s="143"/>
      <c r="T282" s="144"/>
      <c r="U282" s="144"/>
      <c r="V282" s="140"/>
    </row>
    <row r="283" spans="1:22" s="36" customFormat="1" ht="10.5" customHeight="1" outlineLevel="3">
      <c r="A283" s="35"/>
      <c r="B283" s="140"/>
      <c r="C283" s="140"/>
      <c r="D283" s="140"/>
      <c r="E283" s="140"/>
      <c r="F283" s="140"/>
      <c r="G283" s="140" t="s">
        <v>100</v>
      </c>
      <c r="H283" s="141">
        <v>2.16</v>
      </c>
      <c r="I283" s="142"/>
      <c r="J283" s="140"/>
      <c r="K283" s="140"/>
      <c r="L283" s="143"/>
      <c r="M283" s="143"/>
      <c r="N283" s="143"/>
      <c r="O283" s="143"/>
      <c r="P283" s="143"/>
      <c r="Q283" s="143"/>
      <c r="R283" s="143"/>
      <c r="S283" s="143"/>
      <c r="T283" s="144"/>
      <c r="U283" s="144"/>
      <c r="V283" s="140"/>
    </row>
    <row r="284" spans="1:22" s="36" customFormat="1" ht="10.5" customHeight="1" outlineLevel="3">
      <c r="A284" s="35"/>
      <c r="B284" s="140"/>
      <c r="C284" s="140"/>
      <c r="D284" s="140"/>
      <c r="E284" s="140"/>
      <c r="F284" s="140"/>
      <c r="G284" s="140" t="s">
        <v>130</v>
      </c>
      <c r="H284" s="141">
        <v>10.948</v>
      </c>
      <c r="I284" s="142"/>
      <c r="J284" s="140"/>
      <c r="K284" s="140"/>
      <c r="L284" s="143"/>
      <c r="M284" s="143"/>
      <c r="N284" s="143"/>
      <c r="O284" s="143"/>
      <c r="P284" s="143"/>
      <c r="Q284" s="143"/>
      <c r="R284" s="143"/>
      <c r="S284" s="143"/>
      <c r="T284" s="144"/>
      <c r="U284" s="144"/>
      <c r="V284" s="140"/>
    </row>
    <row r="285" spans="1:22" s="36" customFormat="1" ht="10.5" customHeight="1" outlineLevel="3">
      <c r="A285" s="35"/>
      <c r="B285" s="140"/>
      <c r="C285" s="140"/>
      <c r="D285" s="140"/>
      <c r="E285" s="140"/>
      <c r="F285" s="140"/>
      <c r="G285" s="140" t="s">
        <v>77</v>
      </c>
      <c r="H285" s="141">
        <v>6.8</v>
      </c>
      <c r="I285" s="142"/>
      <c r="J285" s="140"/>
      <c r="K285" s="140"/>
      <c r="L285" s="143"/>
      <c r="M285" s="143"/>
      <c r="N285" s="143"/>
      <c r="O285" s="143"/>
      <c r="P285" s="143"/>
      <c r="Q285" s="143"/>
      <c r="R285" s="143"/>
      <c r="S285" s="143"/>
      <c r="T285" s="144"/>
      <c r="U285" s="144"/>
      <c r="V285" s="140"/>
    </row>
    <row r="286" spans="1:22" s="36" customFormat="1" ht="10.5" customHeight="1" outlineLevel="3">
      <c r="A286" s="35"/>
      <c r="B286" s="140"/>
      <c r="C286" s="140"/>
      <c r="D286" s="140"/>
      <c r="E286" s="140"/>
      <c r="F286" s="140"/>
      <c r="G286" s="140" t="s">
        <v>344</v>
      </c>
      <c r="H286" s="141">
        <v>11.9</v>
      </c>
      <c r="I286" s="142"/>
      <c r="J286" s="140"/>
      <c r="K286" s="140"/>
      <c r="L286" s="143"/>
      <c r="M286" s="143"/>
      <c r="N286" s="143"/>
      <c r="O286" s="143"/>
      <c r="P286" s="143"/>
      <c r="Q286" s="143"/>
      <c r="R286" s="143"/>
      <c r="S286" s="143"/>
      <c r="T286" s="144"/>
      <c r="U286" s="144"/>
      <c r="V286" s="140"/>
    </row>
    <row r="287" spans="1:22" s="36" customFormat="1" ht="10.5" customHeight="1" outlineLevel="3">
      <c r="A287" s="35"/>
      <c r="B287" s="140"/>
      <c r="C287" s="140"/>
      <c r="D287" s="140"/>
      <c r="E287" s="140"/>
      <c r="F287" s="140"/>
      <c r="G287" s="140" t="s">
        <v>86</v>
      </c>
      <c r="H287" s="141">
        <v>-1.6</v>
      </c>
      <c r="I287" s="142"/>
      <c r="J287" s="140"/>
      <c r="K287" s="140"/>
      <c r="L287" s="143"/>
      <c r="M287" s="143"/>
      <c r="N287" s="143"/>
      <c r="O287" s="143"/>
      <c r="P287" s="143"/>
      <c r="Q287" s="143"/>
      <c r="R287" s="143"/>
      <c r="S287" s="143"/>
      <c r="T287" s="144"/>
      <c r="U287" s="144"/>
      <c r="V287" s="140"/>
    </row>
    <row r="288" spans="1:22" s="36" customFormat="1" ht="10.5" customHeight="1" outlineLevel="3">
      <c r="A288" s="35"/>
      <c r="B288" s="140"/>
      <c r="C288" s="140"/>
      <c r="D288" s="140"/>
      <c r="E288" s="140"/>
      <c r="F288" s="140"/>
      <c r="G288" s="140" t="s">
        <v>121</v>
      </c>
      <c r="H288" s="141">
        <v>-2.4</v>
      </c>
      <c r="I288" s="142"/>
      <c r="J288" s="140"/>
      <c r="K288" s="140"/>
      <c r="L288" s="143"/>
      <c r="M288" s="143"/>
      <c r="N288" s="143"/>
      <c r="O288" s="143"/>
      <c r="P288" s="143"/>
      <c r="Q288" s="143"/>
      <c r="R288" s="143"/>
      <c r="S288" s="143"/>
      <c r="T288" s="144"/>
      <c r="U288" s="144"/>
      <c r="V288" s="140"/>
    </row>
    <row r="289" spans="1:22" ht="25.5" outlineLevel="2">
      <c r="A289" s="3"/>
      <c r="B289" s="105"/>
      <c r="C289" s="105"/>
      <c r="D289" s="126" t="s">
        <v>9</v>
      </c>
      <c r="E289" s="127">
        <v>2</v>
      </c>
      <c r="F289" s="128" t="s">
        <v>265</v>
      </c>
      <c r="G289" s="129" t="s">
        <v>603</v>
      </c>
      <c r="H289" s="130">
        <v>50.18</v>
      </c>
      <c r="I289" s="131" t="s">
        <v>20</v>
      </c>
      <c r="J289" s="132"/>
      <c r="K289" s="133">
        <f>H289*J289</f>
        <v>0</v>
      </c>
      <c r="L289" s="134">
        <f>IF(D289="S",K289,"")</f>
      </c>
      <c r="M289" s="135">
        <f>IF(OR(D289="P",D289="U"),K289,"")</f>
        <v>0</v>
      </c>
      <c r="N289" s="135">
        <f>IF(D289="H",K289,"")</f>
      </c>
      <c r="O289" s="135">
        <f>IF(D289="V",K289,"")</f>
      </c>
      <c r="P289" s="136">
        <v>0.02352</v>
      </c>
      <c r="Q289" s="136">
        <v>0</v>
      </c>
      <c r="R289" s="136">
        <v>0</v>
      </c>
      <c r="S289" s="132">
        <v>0</v>
      </c>
      <c r="T289" s="137">
        <v>21</v>
      </c>
      <c r="U289" s="138">
        <f>K289*(T289+100)/100</f>
        <v>0</v>
      </c>
      <c r="V289" s="139"/>
    </row>
    <row r="290" spans="1:22" s="36" customFormat="1" ht="10.5" customHeight="1" outlineLevel="3">
      <c r="A290" s="35"/>
      <c r="B290" s="140"/>
      <c r="C290" s="140"/>
      <c r="D290" s="140"/>
      <c r="E290" s="140"/>
      <c r="F290" s="140"/>
      <c r="G290" s="140" t="s">
        <v>98</v>
      </c>
      <c r="H290" s="141">
        <v>0</v>
      </c>
      <c r="I290" s="142"/>
      <c r="J290" s="140"/>
      <c r="K290" s="140"/>
      <c r="L290" s="143"/>
      <c r="M290" s="143"/>
      <c r="N290" s="143"/>
      <c r="O290" s="143"/>
      <c r="P290" s="143"/>
      <c r="Q290" s="143"/>
      <c r="R290" s="143"/>
      <c r="S290" s="143"/>
      <c r="T290" s="144"/>
      <c r="U290" s="144"/>
      <c r="V290" s="140"/>
    </row>
    <row r="291" spans="1:22" s="36" customFormat="1" ht="10.5" customHeight="1" outlineLevel="3">
      <c r="A291" s="35"/>
      <c r="B291" s="140"/>
      <c r="C291" s="140"/>
      <c r="D291" s="140"/>
      <c r="E291" s="140"/>
      <c r="F291" s="140"/>
      <c r="G291" s="140" t="s">
        <v>107</v>
      </c>
      <c r="H291" s="141">
        <v>17.68</v>
      </c>
      <c r="I291" s="142"/>
      <c r="J291" s="140"/>
      <c r="K291" s="140"/>
      <c r="L291" s="143"/>
      <c r="M291" s="143"/>
      <c r="N291" s="143"/>
      <c r="O291" s="143"/>
      <c r="P291" s="143"/>
      <c r="Q291" s="143"/>
      <c r="R291" s="143"/>
      <c r="S291" s="143"/>
      <c r="T291" s="144"/>
      <c r="U291" s="144"/>
      <c r="V291" s="140"/>
    </row>
    <row r="292" spans="1:22" s="36" customFormat="1" ht="10.5" customHeight="1" outlineLevel="3">
      <c r="A292" s="35"/>
      <c r="B292" s="140"/>
      <c r="C292" s="140"/>
      <c r="D292" s="140"/>
      <c r="E292" s="140"/>
      <c r="F292" s="140"/>
      <c r="G292" s="140" t="s">
        <v>349</v>
      </c>
      <c r="H292" s="141">
        <v>35.7</v>
      </c>
      <c r="I292" s="142"/>
      <c r="J292" s="140"/>
      <c r="K292" s="140"/>
      <c r="L292" s="143"/>
      <c r="M292" s="143"/>
      <c r="N292" s="143"/>
      <c r="O292" s="143"/>
      <c r="P292" s="143"/>
      <c r="Q292" s="143"/>
      <c r="R292" s="143"/>
      <c r="S292" s="143"/>
      <c r="T292" s="144"/>
      <c r="U292" s="144"/>
      <c r="V292" s="140"/>
    </row>
    <row r="293" spans="1:22" s="36" customFormat="1" ht="10.5" customHeight="1" outlineLevel="3">
      <c r="A293" s="35"/>
      <c r="B293" s="140"/>
      <c r="C293" s="140"/>
      <c r="D293" s="140"/>
      <c r="E293" s="140"/>
      <c r="F293" s="140"/>
      <c r="G293" s="140" t="s">
        <v>124</v>
      </c>
      <c r="H293" s="141">
        <v>-3.2</v>
      </c>
      <c r="I293" s="142"/>
      <c r="J293" s="140"/>
      <c r="K293" s="140"/>
      <c r="L293" s="143"/>
      <c r="M293" s="143"/>
      <c r="N293" s="143"/>
      <c r="O293" s="143"/>
      <c r="P293" s="143"/>
      <c r="Q293" s="143"/>
      <c r="R293" s="143"/>
      <c r="S293" s="143"/>
      <c r="T293" s="144"/>
      <c r="U293" s="144"/>
      <c r="V293" s="140"/>
    </row>
    <row r="294" spans="1:22" ht="12.75" outlineLevel="2">
      <c r="A294" s="3"/>
      <c r="B294" s="105"/>
      <c r="C294" s="105"/>
      <c r="D294" s="126" t="s">
        <v>9</v>
      </c>
      <c r="E294" s="127">
        <v>3</v>
      </c>
      <c r="F294" s="128" t="s">
        <v>267</v>
      </c>
      <c r="G294" s="129" t="s">
        <v>512</v>
      </c>
      <c r="H294" s="130">
        <v>273.56</v>
      </c>
      <c r="I294" s="131" t="s">
        <v>20</v>
      </c>
      <c r="J294" s="132"/>
      <c r="K294" s="133">
        <f>H294*J294</f>
        <v>0</v>
      </c>
      <c r="L294" s="134">
        <f>IF(D294="S",K294,"")</f>
      </c>
      <c r="M294" s="135">
        <f>IF(OR(D294="P",D294="U"),K294,"")</f>
        <v>0</v>
      </c>
      <c r="N294" s="135">
        <f>IF(D294="H",K294,"")</f>
      </c>
      <c r="O294" s="135">
        <f>IF(D294="V",K294,"")</f>
      </c>
      <c r="P294" s="136">
        <v>0.0002000000000000455</v>
      </c>
      <c r="Q294" s="136">
        <v>0</v>
      </c>
      <c r="R294" s="136">
        <v>0.06399999999996453</v>
      </c>
      <c r="S294" s="132">
        <v>7.756799999995701</v>
      </c>
      <c r="T294" s="137">
        <v>21</v>
      </c>
      <c r="U294" s="138">
        <f>K294*(T294+100)/100</f>
        <v>0</v>
      </c>
      <c r="V294" s="139"/>
    </row>
    <row r="295" spans="1:22" s="36" customFormat="1" ht="10.5" customHeight="1" outlineLevel="3">
      <c r="A295" s="35"/>
      <c r="B295" s="140"/>
      <c r="C295" s="140"/>
      <c r="D295" s="140"/>
      <c r="E295" s="140"/>
      <c r="F295" s="140"/>
      <c r="G295" s="140" t="s">
        <v>90</v>
      </c>
      <c r="H295" s="141">
        <v>173.2</v>
      </c>
      <c r="I295" s="142"/>
      <c r="J295" s="140"/>
      <c r="K295" s="140"/>
      <c r="L295" s="143"/>
      <c r="M295" s="143"/>
      <c r="N295" s="143"/>
      <c r="O295" s="143"/>
      <c r="P295" s="143"/>
      <c r="Q295" s="143"/>
      <c r="R295" s="143"/>
      <c r="S295" s="143"/>
      <c r="T295" s="144"/>
      <c r="U295" s="144"/>
      <c r="V295" s="140"/>
    </row>
    <row r="296" spans="1:22" s="36" customFormat="1" ht="10.5" customHeight="1" outlineLevel="3">
      <c r="A296" s="35"/>
      <c r="B296" s="140"/>
      <c r="C296" s="140"/>
      <c r="D296" s="140"/>
      <c r="E296" s="140"/>
      <c r="F296" s="140"/>
      <c r="G296" s="140" t="s">
        <v>108</v>
      </c>
      <c r="H296" s="141">
        <v>100.36</v>
      </c>
      <c r="I296" s="142"/>
      <c r="J296" s="140"/>
      <c r="K296" s="140"/>
      <c r="L296" s="143"/>
      <c r="M296" s="143"/>
      <c r="N296" s="143"/>
      <c r="O296" s="143"/>
      <c r="P296" s="143"/>
      <c r="Q296" s="143"/>
      <c r="R296" s="143"/>
      <c r="S296" s="143"/>
      <c r="T296" s="144"/>
      <c r="U296" s="144"/>
      <c r="V296" s="140"/>
    </row>
    <row r="297" spans="1:22" ht="12.75" outlineLevel="2">
      <c r="A297" s="3"/>
      <c r="B297" s="105"/>
      <c r="C297" s="105"/>
      <c r="D297" s="126" t="s">
        <v>9</v>
      </c>
      <c r="E297" s="127">
        <v>4</v>
      </c>
      <c r="F297" s="128" t="s">
        <v>208</v>
      </c>
      <c r="G297" s="129" t="s">
        <v>549</v>
      </c>
      <c r="H297" s="130">
        <v>2</v>
      </c>
      <c r="I297" s="131" t="s">
        <v>67</v>
      </c>
      <c r="J297" s="132"/>
      <c r="K297" s="133">
        <f>H297*J297</f>
        <v>0</v>
      </c>
      <c r="L297" s="134">
        <f>IF(D297="S",K297,"")</f>
      </c>
      <c r="M297" s="135">
        <f>IF(OR(D297="P",D297="U"),K297,"")</f>
        <v>0</v>
      </c>
      <c r="N297" s="135">
        <f>IF(D297="H",K297,"")</f>
      </c>
      <c r="O297" s="135">
        <f>IF(D297="V",K297,"")</f>
      </c>
      <c r="P297" s="136">
        <v>0.04634</v>
      </c>
      <c r="Q297" s="136">
        <v>0</v>
      </c>
      <c r="R297" s="136">
        <v>1.6069999999995161</v>
      </c>
      <c r="S297" s="132">
        <v>146.32029999995478</v>
      </c>
      <c r="T297" s="137">
        <v>21</v>
      </c>
      <c r="U297" s="138">
        <f>K297*(T297+100)/100</f>
        <v>0</v>
      </c>
      <c r="V297" s="139"/>
    </row>
    <row r="298" spans="1:22" s="36" customFormat="1" ht="10.5" customHeight="1" outlineLevel="3">
      <c r="A298" s="35"/>
      <c r="B298" s="140"/>
      <c r="C298" s="140"/>
      <c r="D298" s="140"/>
      <c r="E298" s="140"/>
      <c r="F298" s="140"/>
      <c r="G298" s="140" t="s">
        <v>2</v>
      </c>
      <c r="H298" s="141">
        <v>2</v>
      </c>
      <c r="I298" s="142"/>
      <c r="J298" s="140"/>
      <c r="K298" s="140"/>
      <c r="L298" s="143"/>
      <c r="M298" s="143"/>
      <c r="N298" s="143"/>
      <c r="O298" s="143"/>
      <c r="P298" s="143"/>
      <c r="Q298" s="143"/>
      <c r="R298" s="143"/>
      <c r="S298" s="143"/>
      <c r="T298" s="144"/>
      <c r="U298" s="144"/>
      <c r="V298" s="140"/>
    </row>
    <row r="299" spans="1:22" ht="12.75" outlineLevel="2">
      <c r="A299" s="3"/>
      <c r="B299" s="105"/>
      <c r="C299" s="105"/>
      <c r="D299" s="126" t="s">
        <v>10</v>
      </c>
      <c r="E299" s="127">
        <v>5</v>
      </c>
      <c r="F299" s="128" t="s">
        <v>144</v>
      </c>
      <c r="G299" s="129" t="s">
        <v>436</v>
      </c>
      <c r="H299" s="130">
        <v>2</v>
      </c>
      <c r="I299" s="131" t="s">
        <v>67</v>
      </c>
      <c r="J299" s="132"/>
      <c r="K299" s="133">
        <f>H299*J299</f>
        <v>0</v>
      </c>
      <c r="L299" s="134">
        <f>IF(D299="S",K299,"")</f>
        <v>0</v>
      </c>
      <c r="M299" s="135">
        <f>IF(OR(D299="P",D299="U"),K299,"")</f>
      </c>
      <c r="N299" s="135">
        <f>IF(D299="H",K299,"")</f>
      </c>
      <c r="O299" s="135">
        <f>IF(D299="V",K299,"")</f>
      </c>
      <c r="P299" s="136">
        <v>0.0138</v>
      </c>
      <c r="Q299" s="136">
        <v>0</v>
      </c>
      <c r="R299" s="136">
        <v>0</v>
      </c>
      <c r="S299" s="132">
        <v>0</v>
      </c>
      <c r="T299" s="137">
        <v>21</v>
      </c>
      <c r="U299" s="138">
        <f>K299*(T299+100)/100</f>
        <v>0</v>
      </c>
      <c r="V299" s="139"/>
    </row>
    <row r="300" spans="1:22" ht="12.75" outlineLevel="2">
      <c r="A300" s="3"/>
      <c r="B300" s="105"/>
      <c r="C300" s="105"/>
      <c r="D300" s="126" t="s">
        <v>9</v>
      </c>
      <c r="E300" s="127">
        <v>6</v>
      </c>
      <c r="F300" s="128" t="s">
        <v>268</v>
      </c>
      <c r="G300" s="129" t="s">
        <v>578</v>
      </c>
      <c r="H300" s="130">
        <v>6</v>
      </c>
      <c r="I300" s="131" t="s">
        <v>67</v>
      </c>
      <c r="J300" s="132"/>
      <c r="K300" s="133">
        <f>H300*J300</f>
        <v>0</v>
      </c>
      <c r="L300" s="134">
        <f>IF(D300="S",K300,"")</f>
      </c>
      <c r="M300" s="135">
        <f>IF(OR(D300="P",D300="U"),K300,"")</f>
        <v>0</v>
      </c>
      <c r="N300" s="135">
        <f>IF(D300="H",K300,"")</f>
      </c>
      <c r="O300" s="135">
        <f>IF(D300="V",K300,"")</f>
      </c>
      <c r="P300" s="136">
        <v>0.0002216000000000679</v>
      </c>
      <c r="Q300" s="136">
        <v>0</v>
      </c>
      <c r="R300" s="136">
        <v>1.5</v>
      </c>
      <c r="S300" s="132">
        <v>181.8</v>
      </c>
      <c r="T300" s="137">
        <v>21</v>
      </c>
      <c r="U300" s="138">
        <f>K300*(T300+100)/100</f>
        <v>0</v>
      </c>
      <c r="V300" s="139"/>
    </row>
    <row r="301" spans="1:22" s="36" customFormat="1" ht="10.5" customHeight="1" outlineLevel="3">
      <c r="A301" s="35"/>
      <c r="B301" s="140"/>
      <c r="C301" s="140"/>
      <c r="D301" s="140"/>
      <c r="E301" s="140"/>
      <c r="F301" s="140"/>
      <c r="G301" s="140" t="s">
        <v>16</v>
      </c>
      <c r="H301" s="141">
        <v>12</v>
      </c>
      <c r="I301" s="142"/>
      <c r="J301" s="140"/>
      <c r="K301" s="140"/>
      <c r="L301" s="143"/>
      <c r="M301" s="143"/>
      <c r="N301" s="143"/>
      <c r="O301" s="143"/>
      <c r="P301" s="143"/>
      <c r="Q301" s="143"/>
      <c r="R301" s="143"/>
      <c r="S301" s="143"/>
      <c r="T301" s="144"/>
      <c r="U301" s="144"/>
      <c r="V301" s="140"/>
    </row>
    <row r="302" spans="1:22" ht="12.75" outlineLevel="2">
      <c r="A302" s="3"/>
      <c r="B302" s="105"/>
      <c r="C302" s="105"/>
      <c r="D302" s="126" t="s">
        <v>10</v>
      </c>
      <c r="E302" s="127">
        <v>7</v>
      </c>
      <c r="F302" s="128" t="s">
        <v>141</v>
      </c>
      <c r="G302" s="129" t="s">
        <v>433</v>
      </c>
      <c r="H302" s="130">
        <v>2</v>
      </c>
      <c r="I302" s="131" t="s">
        <v>67</v>
      </c>
      <c r="J302" s="132"/>
      <c r="K302" s="133">
        <f>H302*J302</f>
        <v>0</v>
      </c>
      <c r="L302" s="134">
        <f>IF(D302="S",K302,"")</f>
        <v>0</v>
      </c>
      <c r="M302" s="135">
        <f>IF(OR(D302="P",D302="U"),K302,"")</f>
      </c>
      <c r="N302" s="135">
        <f>IF(D302="H",K302,"")</f>
      </c>
      <c r="O302" s="135">
        <f>IF(D302="V",K302,"")</f>
      </c>
      <c r="P302" s="136">
        <v>0.0134</v>
      </c>
      <c r="Q302" s="136">
        <v>0</v>
      </c>
      <c r="R302" s="136">
        <v>0</v>
      </c>
      <c r="S302" s="132">
        <v>0</v>
      </c>
      <c r="T302" s="137">
        <v>21</v>
      </c>
      <c r="U302" s="138">
        <f>K302*(T302+100)/100</f>
        <v>0</v>
      </c>
      <c r="V302" s="139"/>
    </row>
    <row r="303" spans="1:22" ht="12.75" outlineLevel="2">
      <c r="A303" s="3"/>
      <c r="B303" s="105"/>
      <c r="C303" s="105"/>
      <c r="D303" s="126" t="s">
        <v>10</v>
      </c>
      <c r="E303" s="127">
        <v>8</v>
      </c>
      <c r="F303" s="128" t="s">
        <v>142</v>
      </c>
      <c r="G303" s="129" t="s">
        <v>434</v>
      </c>
      <c r="H303" s="130">
        <v>1</v>
      </c>
      <c r="I303" s="131" t="s">
        <v>67</v>
      </c>
      <c r="J303" s="132"/>
      <c r="K303" s="133">
        <f>H303*J303</f>
        <v>0</v>
      </c>
      <c r="L303" s="134">
        <f>IF(D303="S",K303,"")</f>
        <v>0</v>
      </c>
      <c r="M303" s="135">
        <f>IF(OR(D303="P",D303="U"),K303,"")</f>
      </c>
      <c r="N303" s="135">
        <f>IF(D303="H",K303,"")</f>
      </c>
      <c r="O303" s="135">
        <f>IF(D303="V",K303,"")</f>
      </c>
      <c r="P303" s="136">
        <v>0.0136</v>
      </c>
      <c r="Q303" s="136">
        <v>0</v>
      </c>
      <c r="R303" s="136">
        <v>0</v>
      </c>
      <c r="S303" s="132">
        <v>0</v>
      </c>
      <c r="T303" s="137">
        <v>21</v>
      </c>
      <c r="U303" s="138">
        <f>K303*(T303+100)/100</f>
        <v>0</v>
      </c>
      <c r="V303" s="139"/>
    </row>
    <row r="304" spans="1:22" ht="12.75" outlineLevel="2">
      <c r="A304" s="3"/>
      <c r="B304" s="105"/>
      <c r="C304" s="105"/>
      <c r="D304" s="126" t="s">
        <v>10</v>
      </c>
      <c r="E304" s="127">
        <v>9</v>
      </c>
      <c r="F304" s="128" t="s">
        <v>143</v>
      </c>
      <c r="G304" s="129" t="s">
        <v>435</v>
      </c>
      <c r="H304" s="130">
        <v>3</v>
      </c>
      <c r="I304" s="131" t="s">
        <v>67</v>
      </c>
      <c r="J304" s="132"/>
      <c r="K304" s="133">
        <f>H304*J304</f>
        <v>0</v>
      </c>
      <c r="L304" s="134">
        <f>IF(D304="S",K304,"")</f>
        <v>0</v>
      </c>
      <c r="M304" s="135">
        <f>IF(OR(D304="P",D304="U"),K304,"")</f>
      </c>
      <c r="N304" s="135">
        <f>IF(D304="H",K304,"")</f>
      </c>
      <c r="O304" s="135">
        <f>IF(D304="V",K304,"")</f>
      </c>
      <c r="P304" s="136">
        <v>0.013699999999999999</v>
      </c>
      <c r="Q304" s="136">
        <v>0</v>
      </c>
      <c r="R304" s="136">
        <v>0</v>
      </c>
      <c r="S304" s="132">
        <v>0</v>
      </c>
      <c r="T304" s="137">
        <v>21</v>
      </c>
      <c r="U304" s="138">
        <f>K304*(T304+100)/100</f>
        <v>0</v>
      </c>
      <c r="V304" s="139"/>
    </row>
    <row r="305" spans="1:22" ht="25.5" outlineLevel="2">
      <c r="A305" s="3"/>
      <c r="B305" s="105"/>
      <c r="C305" s="105"/>
      <c r="D305" s="126" t="s">
        <v>9</v>
      </c>
      <c r="E305" s="127">
        <v>10</v>
      </c>
      <c r="F305" s="128" t="s">
        <v>269</v>
      </c>
      <c r="G305" s="129" t="s">
        <v>661</v>
      </c>
      <c r="H305" s="130">
        <v>140.2</v>
      </c>
      <c r="I305" s="131" t="s">
        <v>20</v>
      </c>
      <c r="J305" s="132"/>
      <c r="K305" s="133">
        <f>H305*J305</f>
        <v>0</v>
      </c>
      <c r="L305" s="134">
        <f>IF(D305="S",K305,"")</f>
      </c>
      <c r="M305" s="135">
        <f>IF(OR(D305="P",D305="U"),K305,"")</f>
        <v>0</v>
      </c>
      <c r="N305" s="135">
        <f>IF(D305="H",K305,"")</f>
      </c>
      <c r="O305" s="135">
        <f>IF(D305="V",K305,"")</f>
      </c>
      <c r="P305" s="136">
        <v>0.0013808639999999292</v>
      </c>
      <c r="Q305" s="136">
        <v>0</v>
      </c>
      <c r="R305" s="136">
        <v>0.5780000000004009</v>
      </c>
      <c r="S305" s="132">
        <v>75.09520000005249</v>
      </c>
      <c r="T305" s="137">
        <v>21</v>
      </c>
      <c r="U305" s="138">
        <f>K305*(T305+100)/100</f>
        <v>0</v>
      </c>
      <c r="V305" s="139"/>
    </row>
    <row r="306" spans="1:22" s="36" customFormat="1" ht="10.5" customHeight="1" outlineLevel="3">
      <c r="A306" s="35"/>
      <c r="B306" s="140"/>
      <c r="C306" s="140"/>
      <c r="D306" s="140"/>
      <c r="E306" s="140"/>
      <c r="F306" s="140"/>
      <c r="G306" s="140" t="s">
        <v>165</v>
      </c>
      <c r="H306" s="141">
        <v>0</v>
      </c>
      <c r="I306" s="142"/>
      <c r="J306" s="140"/>
      <c r="K306" s="140"/>
      <c r="L306" s="143"/>
      <c r="M306" s="143"/>
      <c r="N306" s="143"/>
      <c r="O306" s="143"/>
      <c r="P306" s="143"/>
      <c r="Q306" s="143"/>
      <c r="R306" s="143"/>
      <c r="S306" s="143"/>
      <c r="T306" s="144"/>
      <c r="U306" s="144"/>
      <c r="V306" s="140"/>
    </row>
    <row r="307" spans="1:22" s="36" customFormat="1" ht="10.5" customHeight="1" outlineLevel="3">
      <c r="A307" s="35"/>
      <c r="B307" s="140"/>
      <c r="C307" s="140"/>
      <c r="D307" s="140"/>
      <c r="E307" s="140"/>
      <c r="F307" s="140"/>
      <c r="G307" s="140" t="s">
        <v>408</v>
      </c>
      <c r="H307" s="141">
        <v>15.67</v>
      </c>
      <c r="I307" s="142"/>
      <c r="J307" s="140"/>
      <c r="K307" s="140"/>
      <c r="L307" s="143"/>
      <c r="M307" s="143"/>
      <c r="N307" s="143"/>
      <c r="O307" s="143"/>
      <c r="P307" s="143"/>
      <c r="Q307" s="143"/>
      <c r="R307" s="143"/>
      <c r="S307" s="143"/>
      <c r="T307" s="144"/>
      <c r="U307" s="144"/>
      <c r="V307" s="140"/>
    </row>
    <row r="308" spans="1:22" s="36" customFormat="1" ht="10.5" customHeight="1" outlineLevel="3">
      <c r="A308" s="35"/>
      <c r="B308" s="140"/>
      <c r="C308" s="140"/>
      <c r="D308" s="140"/>
      <c r="E308" s="140"/>
      <c r="F308" s="140"/>
      <c r="G308" s="140" t="s">
        <v>547</v>
      </c>
      <c r="H308" s="141">
        <v>0</v>
      </c>
      <c r="I308" s="142"/>
      <c r="J308" s="140"/>
      <c r="K308" s="140"/>
      <c r="L308" s="143"/>
      <c r="M308" s="143"/>
      <c r="N308" s="143"/>
      <c r="O308" s="143"/>
      <c r="P308" s="143"/>
      <c r="Q308" s="143"/>
      <c r="R308" s="143"/>
      <c r="S308" s="143"/>
      <c r="T308" s="144"/>
      <c r="U308" s="144"/>
      <c r="V308" s="140"/>
    </row>
    <row r="309" spans="1:22" s="36" customFormat="1" ht="10.5" customHeight="1" outlineLevel="3">
      <c r="A309" s="35"/>
      <c r="B309" s="140"/>
      <c r="C309" s="140"/>
      <c r="D309" s="140"/>
      <c r="E309" s="140"/>
      <c r="F309" s="140"/>
      <c r="G309" s="140" t="s">
        <v>466</v>
      </c>
      <c r="H309" s="141">
        <v>124.53</v>
      </c>
      <c r="I309" s="142"/>
      <c r="J309" s="140"/>
      <c r="K309" s="140"/>
      <c r="L309" s="143"/>
      <c r="M309" s="143"/>
      <c r="N309" s="143"/>
      <c r="O309" s="143"/>
      <c r="P309" s="143"/>
      <c r="Q309" s="143"/>
      <c r="R309" s="143"/>
      <c r="S309" s="143"/>
      <c r="T309" s="144"/>
      <c r="U309" s="144"/>
      <c r="V309" s="140"/>
    </row>
    <row r="310" spans="1:22" ht="12.75" outlineLevel="2">
      <c r="A310" s="3"/>
      <c r="B310" s="105"/>
      <c r="C310" s="105"/>
      <c r="D310" s="126" t="s">
        <v>10</v>
      </c>
      <c r="E310" s="127">
        <v>11</v>
      </c>
      <c r="F310" s="128" t="s">
        <v>145</v>
      </c>
      <c r="G310" s="129" t="s">
        <v>418</v>
      </c>
      <c r="H310" s="130">
        <v>147.21</v>
      </c>
      <c r="I310" s="131" t="s">
        <v>20</v>
      </c>
      <c r="J310" s="132"/>
      <c r="K310" s="133">
        <f>H310*J310</f>
        <v>0</v>
      </c>
      <c r="L310" s="134">
        <f>IF(D310="S",K310,"")</f>
        <v>0</v>
      </c>
      <c r="M310" s="135">
        <f>IF(OR(D310="P",D310="U"),K310,"")</f>
      </c>
      <c r="N310" s="135">
        <f>IF(D310="H",K310,"")</f>
      </c>
      <c r="O310" s="135">
        <f>IF(D310="V",K310,"")</f>
      </c>
      <c r="P310" s="136">
        <v>0.0075</v>
      </c>
      <c r="Q310" s="136">
        <v>0</v>
      </c>
      <c r="R310" s="136">
        <v>0</v>
      </c>
      <c r="S310" s="132">
        <v>0</v>
      </c>
      <c r="T310" s="137">
        <v>21</v>
      </c>
      <c r="U310" s="138">
        <f>K310*(T310+100)/100</f>
        <v>0</v>
      </c>
      <c r="V310" s="139"/>
    </row>
    <row r="311" spans="1:22" s="36" customFormat="1" ht="10.5" customHeight="1" outlineLevel="3">
      <c r="A311" s="35"/>
      <c r="B311" s="140"/>
      <c r="C311" s="140"/>
      <c r="D311" s="140"/>
      <c r="E311" s="140"/>
      <c r="F311" s="140"/>
      <c r="G311" s="140" t="s">
        <v>343</v>
      </c>
      <c r="H311" s="141">
        <v>147.21</v>
      </c>
      <c r="I311" s="142"/>
      <c r="J311" s="140"/>
      <c r="K311" s="140"/>
      <c r="L311" s="143"/>
      <c r="M311" s="143"/>
      <c r="N311" s="143"/>
      <c r="O311" s="143"/>
      <c r="P311" s="143"/>
      <c r="Q311" s="143"/>
      <c r="R311" s="143"/>
      <c r="S311" s="143"/>
      <c r="T311" s="144"/>
      <c r="U311" s="144"/>
      <c r="V311" s="140"/>
    </row>
    <row r="312" spans="1:22" ht="12.75" outlineLevel="2">
      <c r="A312" s="3"/>
      <c r="B312" s="105"/>
      <c r="C312" s="105"/>
      <c r="D312" s="126" t="s">
        <v>11</v>
      </c>
      <c r="E312" s="127">
        <v>12</v>
      </c>
      <c r="F312" s="128" t="s">
        <v>333</v>
      </c>
      <c r="G312" s="129" t="s">
        <v>582</v>
      </c>
      <c r="H312" s="130"/>
      <c r="I312" s="131" t="s">
        <v>0</v>
      </c>
      <c r="J312" s="132"/>
      <c r="K312" s="133">
        <f>H312*J312</f>
        <v>0</v>
      </c>
      <c r="L312" s="134">
        <f>IF(D312="S",K312,"")</f>
      </c>
      <c r="M312" s="135">
        <f>IF(OR(D312="P",D312="U"),K312,"")</f>
        <v>0</v>
      </c>
      <c r="N312" s="135">
        <f>IF(D312="H",K312,"")</f>
      </c>
      <c r="O312" s="135">
        <f>IF(D312="V",K312,"")</f>
      </c>
      <c r="P312" s="136">
        <v>0</v>
      </c>
      <c r="Q312" s="136">
        <v>0</v>
      </c>
      <c r="R312" s="136">
        <v>0</v>
      </c>
      <c r="S312" s="132">
        <v>0</v>
      </c>
      <c r="T312" s="137">
        <v>21</v>
      </c>
      <c r="U312" s="138">
        <f>K312*(T312+100)/100</f>
        <v>0</v>
      </c>
      <c r="V312" s="139"/>
    </row>
    <row r="313" spans="1:22" ht="12.75" outlineLevel="1">
      <c r="A313" s="3"/>
      <c r="B313" s="106"/>
      <c r="C313" s="75" t="s">
        <v>53</v>
      </c>
      <c r="D313" s="76" t="s">
        <v>8</v>
      </c>
      <c r="E313" s="77"/>
      <c r="F313" s="77" t="s">
        <v>65</v>
      </c>
      <c r="G313" s="78" t="s">
        <v>476</v>
      </c>
      <c r="H313" s="77"/>
      <c r="I313" s="76"/>
      <c r="J313" s="77"/>
      <c r="K313" s="107">
        <f>SUBTOTAL(9,K314:K338)</f>
        <v>0</v>
      </c>
      <c r="L313" s="80">
        <f>SUBTOTAL(9,L314:L338)</f>
        <v>0</v>
      </c>
      <c r="M313" s="80">
        <f>SUBTOTAL(9,M314:M338)</f>
        <v>0</v>
      </c>
      <c r="N313" s="80">
        <f>SUBTOTAL(9,N314:N338)</f>
        <v>0</v>
      </c>
      <c r="O313" s="80">
        <f>SUBTOTAL(9,O314:O338)</f>
        <v>0</v>
      </c>
      <c r="P313" s="81">
        <f>SUMPRODUCT(P314:P338,$H314:$H338)</f>
        <v>0.2568863937999986</v>
      </c>
      <c r="Q313" s="81">
        <f>SUMPRODUCT(Q314:Q338,$H314:$H338)</f>
        <v>0</v>
      </c>
      <c r="R313" s="81">
        <f>SUMPRODUCT(R314:R338,$H314:$H338)</f>
        <v>54.44400000001383</v>
      </c>
      <c r="S313" s="80">
        <f>SUMPRODUCT(S314:S338,$H314:$H338)</f>
        <v>5681.681600001458</v>
      </c>
      <c r="T313" s="108">
        <f>SUMPRODUCT(T314:T338,$K314:$K338)/100</f>
        <v>0</v>
      </c>
      <c r="U313" s="108">
        <f>K313+T313</f>
        <v>0</v>
      </c>
      <c r="V313" s="105"/>
    </row>
    <row r="314" spans="1:22" ht="12.75" outlineLevel="2">
      <c r="A314" s="3"/>
      <c r="B314" s="116"/>
      <c r="C314" s="117"/>
      <c r="D314" s="118"/>
      <c r="E314" s="119" t="s">
        <v>488</v>
      </c>
      <c r="F314" s="120"/>
      <c r="G314" s="121"/>
      <c r="H314" s="120"/>
      <c r="I314" s="118"/>
      <c r="J314" s="120"/>
      <c r="K314" s="122"/>
      <c r="L314" s="123"/>
      <c r="M314" s="123"/>
      <c r="N314" s="123"/>
      <c r="O314" s="123"/>
      <c r="P314" s="124"/>
      <c r="Q314" s="124"/>
      <c r="R314" s="124"/>
      <c r="S314" s="124"/>
      <c r="T314" s="125"/>
      <c r="U314" s="125"/>
      <c r="V314" s="105"/>
    </row>
    <row r="315" spans="1:22" ht="25.5" outlineLevel="2">
      <c r="A315" s="3"/>
      <c r="B315" s="105"/>
      <c r="C315" s="105"/>
      <c r="D315" s="126" t="s">
        <v>9</v>
      </c>
      <c r="E315" s="127">
        <v>1</v>
      </c>
      <c r="F315" s="128" t="s">
        <v>274</v>
      </c>
      <c r="G315" s="129" t="s">
        <v>633</v>
      </c>
      <c r="H315" s="130">
        <v>4</v>
      </c>
      <c r="I315" s="131" t="s">
        <v>67</v>
      </c>
      <c r="J315" s="132"/>
      <c r="K315" s="133">
        <f>H315*J315</f>
        <v>0</v>
      </c>
      <c r="L315" s="134">
        <f>IF(D315="S",K315,"")</f>
      </c>
      <c r="M315" s="135">
        <f>IF(OR(D315="P",D315="U"),K315,"")</f>
        <v>0</v>
      </c>
      <c r="N315" s="135">
        <f>IF(D315="H",K315,"")</f>
      </c>
      <c r="O315" s="135">
        <f>IF(D315="V",K315,"")</f>
      </c>
      <c r="P315" s="136">
        <v>0</v>
      </c>
      <c r="Q315" s="136">
        <v>0</v>
      </c>
      <c r="R315" s="136">
        <v>0.3449999999997999</v>
      </c>
      <c r="S315" s="132">
        <v>37.25999999997839</v>
      </c>
      <c r="T315" s="137">
        <v>21</v>
      </c>
      <c r="U315" s="138">
        <f>K315*(T315+100)/100</f>
        <v>0</v>
      </c>
      <c r="V315" s="139"/>
    </row>
    <row r="316" spans="1:22" s="36" customFormat="1" ht="10.5" customHeight="1" outlineLevel="3">
      <c r="A316" s="35"/>
      <c r="B316" s="140"/>
      <c r="C316" s="140"/>
      <c r="D316" s="140"/>
      <c r="E316" s="140"/>
      <c r="F316" s="140"/>
      <c r="G316" s="140" t="s">
        <v>3</v>
      </c>
      <c r="H316" s="141">
        <v>4</v>
      </c>
      <c r="I316" s="142"/>
      <c r="J316" s="140"/>
      <c r="K316" s="140"/>
      <c r="L316" s="143"/>
      <c r="M316" s="143"/>
      <c r="N316" s="143"/>
      <c r="O316" s="143"/>
      <c r="P316" s="143"/>
      <c r="Q316" s="143"/>
      <c r="R316" s="143"/>
      <c r="S316" s="143"/>
      <c r="T316" s="144"/>
      <c r="U316" s="144"/>
      <c r="V316" s="140"/>
    </row>
    <row r="317" spans="1:22" ht="12.75" outlineLevel="2">
      <c r="A317" s="3"/>
      <c r="B317" s="105"/>
      <c r="C317" s="105"/>
      <c r="D317" s="126" t="s">
        <v>10</v>
      </c>
      <c r="E317" s="127">
        <v>2</v>
      </c>
      <c r="F317" s="128" t="s">
        <v>150</v>
      </c>
      <c r="G317" s="129" t="s">
        <v>465</v>
      </c>
      <c r="H317" s="130">
        <v>4.5</v>
      </c>
      <c r="I317" s="131" t="s">
        <v>13</v>
      </c>
      <c r="J317" s="132"/>
      <c r="K317" s="133">
        <f>H317*J317</f>
        <v>0</v>
      </c>
      <c r="L317" s="134">
        <f>IF(D317="S",K317,"")</f>
        <v>0</v>
      </c>
      <c r="M317" s="135">
        <f>IF(OR(D317="P",D317="U"),K317,"")</f>
      </c>
      <c r="N317" s="135">
        <f>IF(D317="H",K317,"")</f>
      </c>
      <c r="O317" s="135">
        <f>IF(D317="V",K317,"")</f>
      </c>
      <c r="P317" s="136">
        <v>0.01</v>
      </c>
      <c r="Q317" s="136">
        <v>0</v>
      </c>
      <c r="R317" s="136">
        <v>0</v>
      </c>
      <c r="S317" s="132">
        <v>0</v>
      </c>
      <c r="T317" s="137">
        <v>21</v>
      </c>
      <c r="U317" s="138">
        <f>K317*(T317+100)/100</f>
        <v>0</v>
      </c>
      <c r="V317" s="139"/>
    </row>
    <row r="318" spans="1:22" s="36" customFormat="1" ht="10.5" customHeight="1" outlineLevel="3">
      <c r="A318" s="35"/>
      <c r="B318" s="140"/>
      <c r="C318" s="140"/>
      <c r="D318" s="140"/>
      <c r="E318" s="140"/>
      <c r="F318" s="140"/>
      <c r="G318" s="140" t="s">
        <v>42</v>
      </c>
      <c r="H318" s="141">
        <v>4.5</v>
      </c>
      <c r="I318" s="142"/>
      <c r="J318" s="140"/>
      <c r="K318" s="140"/>
      <c r="L318" s="143"/>
      <c r="M318" s="143"/>
      <c r="N318" s="143"/>
      <c r="O318" s="143"/>
      <c r="P318" s="143"/>
      <c r="Q318" s="143"/>
      <c r="R318" s="143"/>
      <c r="S318" s="143"/>
      <c r="T318" s="144"/>
      <c r="U318" s="144"/>
      <c r="V318" s="140"/>
    </row>
    <row r="319" spans="1:22" ht="12.75" outlineLevel="2">
      <c r="A319" s="3"/>
      <c r="B319" s="105"/>
      <c r="C319" s="105"/>
      <c r="D319" s="126" t="s">
        <v>9</v>
      </c>
      <c r="E319" s="127">
        <v>3</v>
      </c>
      <c r="F319" s="128" t="s">
        <v>275</v>
      </c>
      <c r="G319" s="129" t="s">
        <v>583</v>
      </c>
      <c r="H319" s="130">
        <v>14</v>
      </c>
      <c r="I319" s="131" t="s">
        <v>67</v>
      </c>
      <c r="J319" s="132"/>
      <c r="K319" s="133">
        <f>H319*J319</f>
        <v>0</v>
      </c>
      <c r="L319" s="134">
        <f>IF(D319="S",K319,"")</f>
      </c>
      <c r="M319" s="135">
        <f>IF(OR(D319="P",D319="U"),K319,"")</f>
        <v>0</v>
      </c>
      <c r="N319" s="135">
        <f>IF(D319="H",K319,"")</f>
      </c>
      <c r="O319" s="135">
        <f>IF(D319="V",K319,"")</f>
      </c>
      <c r="P319" s="136">
        <v>0</v>
      </c>
      <c r="Q319" s="136">
        <v>0</v>
      </c>
      <c r="R319" s="136">
        <v>0.2600000000002183</v>
      </c>
      <c r="S319" s="132">
        <v>24.154000000020275</v>
      </c>
      <c r="T319" s="137">
        <v>21</v>
      </c>
      <c r="U319" s="138">
        <f>K319*(T319+100)/100</f>
        <v>0</v>
      </c>
      <c r="V319" s="139"/>
    </row>
    <row r="320" spans="1:22" ht="12.75" outlineLevel="2">
      <c r="A320" s="3"/>
      <c r="B320" s="105"/>
      <c r="C320" s="105"/>
      <c r="D320" s="126" t="s">
        <v>10</v>
      </c>
      <c r="E320" s="127">
        <v>4</v>
      </c>
      <c r="F320" s="128" t="s">
        <v>155</v>
      </c>
      <c r="G320" s="129" t="s">
        <v>480</v>
      </c>
      <c r="H320" s="130">
        <v>14</v>
      </c>
      <c r="I320" s="131" t="s">
        <v>67</v>
      </c>
      <c r="J320" s="132"/>
      <c r="K320" s="133">
        <f>H320*J320</f>
        <v>0</v>
      </c>
      <c r="L320" s="134">
        <f>IF(D320="S",K320,"")</f>
        <v>0</v>
      </c>
      <c r="M320" s="135">
        <f>IF(OR(D320="P",D320="U"),K320,"")</f>
      </c>
      <c r="N320" s="135">
        <f>IF(D320="H",K320,"")</f>
      </c>
      <c r="O320" s="135">
        <f>IF(D320="V",K320,"")</f>
      </c>
      <c r="P320" s="136">
        <v>0.00208</v>
      </c>
      <c r="Q320" s="136">
        <v>0</v>
      </c>
      <c r="R320" s="136">
        <v>0</v>
      </c>
      <c r="S320" s="132">
        <v>0</v>
      </c>
      <c r="T320" s="137">
        <v>21</v>
      </c>
      <c r="U320" s="138">
        <f>K320*(T320+100)/100</f>
        <v>0</v>
      </c>
      <c r="V320" s="139"/>
    </row>
    <row r="321" spans="1:22" ht="12.75" outlineLevel="2">
      <c r="A321" s="3"/>
      <c r="B321" s="105"/>
      <c r="C321" s="105"/>
      <c r="D321" s="126" t="s">
        <v>9</v>
      </c>
      <c r="E321" s="127">
        <v>5</v>
      </c>
      <c r="F321" s="128" t="s">
        <v>273</v>
      </c>
      <c r="G321" s="129" t="s">
        <v>608</v>
      </c>
      <c r="H321" s="130">
        <v>6</v>
      </c>
      <c r="I321" s="131" t="s">
        <v>67</v>
      </c>
      <c r="J321" s="132"/>
      <c r="K321" s="133">
        <f>H321*J321</f>
        <v>0</v>
      </c>
      <c r="L321" s="134">
        <f>IF(D321="S",K321,"")</f>
      </c>
      <c r="M321" s="135">
        <f>IF(OR(D321="P",D321="U"),K321,"")</f>
        <v>0</v>
      </c>
      <c r="N321" s="135">
        <f>IF(D321="H",K321,"")</f>
      </c>
      <c r="O321" s="135">
        <f>IF(D321="V",K321,"")</f>
      </c>
      <c r="P321" s="136">
        <v>0.0004477322999997795</v>
      </c>
      <c r="Q321" s="136">
        <v>0</v>
      </c>
      <c r="R321" s="136">
        <v>2.9249999999989313</v>
      </c>
      <c r="S321" s="132">
        <v>300.9939999998902</v>
      </c>
      <c r="T321" s="137">
        <v>21</v>
      </c>
      <c r="U321" s="138">
        <f>K321*(T321+100)/100</f>
        <v>0</v>
      </c>
      <c r="V321" s="139"/>
    </row>
    <row r="322" spans="1:22" s="36" customFormat="1" ht="10.5" customHeight="1" outlineLevel="3">
      <c r="A322" s="35"/>
      <c r="B322" s="140"/>
      <c r="C322" s="140"/>
      <c r="D322" s="140"/>
      <c r="E322" s="140"/>
      <c r="F322" s="140"/>
      <c r="G322" s="140" t="s">
        <v>477</v>
      </c>
      <c r="H322" s="141">
        <v>0</v>
      </c>
      <c r="I322" s="142"/>
      <c r="J322" s="140"/>
      <c r="K322" s="140"/>
      <c r="L322" s="143"/>
      <c r="M322" s="143"/>
      <c r="N322" s="143"/>
      <c r="O322" s="143"/>
      <c r="P322" s="143"/>
      <c r="Q322" s="143"/>
      <c r="R322" s="143"/>
      <c r="S322" s="143"/>
      <c r="T322" s="144"/>
      <c r="U322" s="144"/>
      <c r="V322" s="140"/>
    </row>
    <row r="323" spans="1:22" s="36" customFormat="1" ht="10.5" customHeight="1" outlineLevel="3">
      <c r="A323" s="35"/>
      <c r="B323" s="140"/>
      <c r="C323" s="140"/>
      <c r="D323" s="140"/>
      <c r="E323" s="140"/>
      <c r="F323" s="140"/>
      <c r="G323" s="140" t="s">
        <v>5</v>
      </c>
      <c r="H323" s="141">
        <v>6</v>
      </c>
      <c r="I323" s="142"/>
      <c r="J323" s="140"/>
      <c r="K323" s="140"/>
      <c r="L323" s="143"/>
      <c r="M323" s="143"/>
      <c r="N323" s="143"/>
      <c r="O323" s="143"/>
      <c r="P323" s="143"/>
      <c r="Q323" s="143"/>
      <c r="R323" s="143"/>
      <c r="S323" s="143"/>
      <c r="T323" s="144"/>
      <c r="U323" s="144"/>
      <c r="V323" s="140"/>
    </row>
    <row r="324" spans="1:22" ht="12.75" outlineLevel="2">
      <c r="A324" s="3"/>
      <c r="B324" s="105"/>
      <c r="C324" s="105"/>
      <c r="D324" s="126" t="s">
        <v>10</v>
      </c>
      <c r="E324" s="127">
        <v>6</v>
      </c>
      <c r="F324" s="128" t="s">
        <v>351</v>
      </c>
      <c r="G324" s="129" t="s">
        <v>518</v>
      </c>
      <c r="H324" s="130">
        <v>6</v>
      </c>
      <c r="I324" s="131" t="s">
        <v>67</v>
      </c>
      <c r="J324" s="132"/>
      <c r="K324" s="133">
        <f>H324*J324</f>
        <v>0</v>
      </c>
      <c r="L324" s="134">
        <f>IF(D324="S",K324,"")</f>
        <v>0</v>
      </c>
      <c r="M324" s="135">
        <f>IF(OR(D324="P",D324="U"),K324,"")</f>
      </c>
      <c r="N324" s="135">
        <f>IF(D324="H",K324,"")</f>
      </c>
      <c r="O324" s="135">
        <f>IF(D324="V",K324,"")</f>
      </c>
      <c r="P324" s="136">
        <v>0.0020799999999999994</v>
      </c>
      <c r="Q324" s="136">
        <v>0</v>
      </c>
      <c r="R324" s="136">
        <v>0</v>
      </c>
      <c r="S324" s="132">
        <v>0</v>
      </c>
      <c r="T324" s="137">
        <v>21</v>
      </c>
      <c r="U324" s="138">
        <f>K324*(T324+100)/100</f>
        <v>0</v>
      </c>
      <c r="V324" s="139"/>
    </row>
    <row r="325" spans="1:22" s="115" customFormat="1" ht="11.25" outlineLevel="2">
      <c r="A325" s="109"/>
      <c r="B325" s="109"/>
      <c r="C325" s="109"/>
      <c r="D325" s="109"/>
      <c r="E325" s="109"/>
      <c r="F325" s="109"/>
      <c r="G325" s="110" t="s">
        <v>506</v>
      </c>
      <c r="H325" s="109"/>
      <c r="I325" s="111"/>
      <c r="J325" s="109"/>
      <c r="K325" s="109"/>
      <c r="L325" s="112"/>
      <c r="M325" s="112"/>
      <c r="N325" s="112"/>
      <c r="O325" s="112"/>
      <c r="P325" s="113"/>
      <c r="Q325" s="109"/>
      <c r="R325" s="109"/>
      <c r="S325" s="109"/>
      <c r="T325" s="114"/>
      <c r="U325" s="114"/>
      <c r="V325" s="109"/>
    </row>
    <row r="326" spans="1:22" ht="25.5" outlineLevel="2">
      <c r="A326" s="3"/>
      <c r="B326" s="105"/>
      <c r="C326" s="105"/>
      <c r="D326" s="126" t="s">
        <v>9</v>
      </c>
      <c r="E326" s="127">
        <v>7</v>
      </c>
      <c r="F326" s="128" t="s">
        <v>271</v>
      </c>
      <c r="G326" s="129" t="s">
        <v>628</v>
      </c>
      <c r="H326" s="130">
        <v>6</v>
      </c>
      <c r="I326" s="131" t="s">
        <v>67</v>
      </c>
      <c r="J326" s="132"/>
      <c r="K326" s="133">
        <f>H326*J326</f>
        <v>0</v>
      </c>
      <c r="L326" s="134">
        <f>IF(D326="S",K326,"")</f>
      </c>
      <c r="M326" s="135">
        <f>IF(OR(D326="P",D326="U"),K326,"")</f>
        <v>0</v>
      </c>
      <c r="N326" s="135">
        <f>IF(D326="H",K326,"")</f>
      </c>
      <c r="O326" s="135">
        <f>IF(D326="V",K326,"")</f>
      </c>
      <c r="P326" s="136">
        <v>0</v>
      </c>
      <c r="Q326" s="136">
        <v>0</v>
      </c>
      <c r="R326" s="136">
        <v>1.8050000000012005</v>
      </c>
      <c r="S326" s="132">
        <v>185.9616000001257</v>
      </c>
      <c r="T326" s="137">
        <v>21</v>
      </c>
      <c r="U326" s="138">
        <f>K326*(T326+100)/100</f>
        <v>0</v>
      </c>
      <c r="V326" s="139"/>
    </row>
    <row r="327" spans="1:22" ht="12.75" outlineLevel="2">
      <c r="A327" s="3"/>
      <c r="B327" s="105"/>
      <c r="C327" s="105"/>
      <c r="D327" s="126" t="s">
        <v>10</v>
      </c>
      <c r="E327" s="127">
        <v>8</v>
      </c>
      <c r="F327" s="128" t="s">
        <v>353</v>
      </c>
      <c r="G327" s="129" t="s">
        <v>521</v>
      </c>
      <c r="H327" s="130">
        <v>6</v>
      </c>
      <c r="I327" s="131" t="s">
        <v>67</v>
      </c>
      <c r="J327" s="132"/>
      <c r="K327" s="133">
        <f>H327*J327</f>
        <v>0</v>
      </c>
      <c r="L327" s="134">
        <f>IF(D327="S",K327,"")</f>
        <v>0</v>
      </c>
      <c r="M327" s="135">
        <f>IF(OR(D327="P",D327="U"),K327,"")</f>
      </c>
      <c r="N327" s="135">
        <f>IF(D327="H",K327,"")</f>
      </c>
      <c r="O327" s="135">
        <f>IF(D327="V",K327,"")</f>
      </c>
      <c r="P327" s="136">
        <v>0.0020799999999999994</v>
      </c>
      <c r="Q327" s="136">
        <v>0</v>
      </c>
      <c r="R327" s="136">
        <v>0</v>
      </c>
      <c r="S327" s="132">
        <v>0</v>
      </c>
      <c r="T327" s="137">
        <v>21</v>
      </c>
      <c r="U327" s="138">
        <f>K327*(T327+100)/100</f>
        <v>0</v>
      </c>
      <c r="V327" s="139"/>
    </row>
    <row r="328" spans="1:22" s="115" customFormat="1" ht="11.25" outlineLevel="2">
      <c r="A328" s="109"/>
      <c r="B328" s="109"/>
      <c r="C328" s="109"/>
      <c r="D328" s="109"/>
      <c r="E328" s="109"/>
      <c r="F328" s="109"/>
      <c r="G328" s="110" t="s">
        <v>506</v>
      </c>
      <c r="H328" s="109"/>
      <c r="I328" s="111"/>
      <c r="J328" s="109"/>
      <c r="K328" s="109"/>
      <c r="L328" s="112"/>
      <c r="M328" s="112"/>
      <c r="N328" s="112"/>
      <c r="O328" s="112"/>
      <c r="P328" s="113"/>
      <c r="Q328" s="109"/>
      <c r="R328" s="109"/>
      <c r="S328" s="109"/>
      <c r="T328" s="114"/>
      <c r="U328" s="114"/>
      <c r="V328" s="109"/>
    </row>
    <row r="329" spans="1:22" ht="12.75" outlineLevel="2">
      <c r="A329" s="3"/>
      <c r="B329" s="105"/>
      <c r="C329" s="105"/>
      <c r="D329" s="126" t="s">
        <v>9</v>
      </c>
      <c r="E329" s="127">
        <v>9</v>
      </c>
      <c r="F329" s="128" t="s">
        <v>272</v>
      </c>
      <c r="G329" s="129" t="s">
        <v>479</v>
      </c>
      <c r="H329" s="130">
        <v>14</v>
      </c>
      <c r="I329" s="131" t="s">
        <v>67</v>
      </c>
      <c r="J329" s="132"/>
      <c r="K329" s="133">
        <f>H329*J329</f>
        <v>0</v>
      </c>
      <c r="L329" s="134">
        <f>IF(D329="S",K329,"")</f>
      </c>
      <c r="M329" s="135">
        <f>IF(OR(D329="P",D329="U"),K329,"")</f>
        <v>0</v>
      </c>
      <c r="N329" s="135">
        <f>IF(D329="H",K329,"")</f>
      </c>
      <c r="O329" s="135">
        <f>IF(D329="V",K329,"")</f>
      </c>
      <c r="P329" s="136">
        <v>0</v>
      </c>
      <c r="Q329" s="136">
        <v>0</v>
      </c>
      <c r="R329" s="136">
        <v>0.5420000000003711</v>
      </c>
      <c r="S329" s="132">
        <v>58.536000000040076</v>
      </c>
      <c r="T329" s="137">
        <v>21</v>
      </c>
      <c r="U329" s="138">
        <f>K329*(T329+100)/100</f>
        <v>0</v>
      </c>
      <c r="V329" s="139"/>
    </row>
    <row r="330" spans="1:22" s="36" customFormat="1" ht="10.5" customHeight="1" outlineLevel="3">
      <c r="A330" s="35"/>
      <c r="B330" s="140"/>
      <c r="C330" s="140"/>
      <c r="D330" s="140"/>
      <c r="E330" s="140"/>
      <c r="F330" s="140"/>
      <c r="G330" s="140" t="s">
        <v>58</v>
      </c>
      <c r="H330" s="141">
        <v>14</v>
      </c>
      <c r="I330" s="142"/>
      <c r="J330" s="140"/>
      <c r="K330" s="140"/>
      <c r="L330" s="143"/>
      <c r="M330" s="143"/>
      <c r="N330" s="143"/>
      <c r="O330" s="143"/>
      <c r="P330" s="143"/>
      <c r="Q330" s="143"/>
      <c r="R330" s="143"/>
      <c r="S330" s="143"/>
      <c r="T330" s="144"/>
      <c r="U330" s="144"/>
      <c r="V330" s="140"/>
    </row>
    <row r="331" spans="1:22" ht="25.5" outlineLevel="2">
      <c r="A331" s="3"/>
      <c r="B331" s="105"/>
      <c r="C331" s="105"/>
      <c r="D331" s="126" t="s">
        <v>10</v>
      </c>
      <c r="E331" s="127">
        <v>10</v>
      </c>
      <c r="F331" s="128" t="s">
        <v>352</v>
      </c>
      <c r="G331" s="129" t="s">
        <v>658</v>
      </c>
      <c r="H331" s="130">
        <v>14</v>
      </c>
      <c r="I331" s="131" t="s">
        <v>67</v>
      </c>
      <c r="J331" s="132"/>
      <c r="K331" s="133">
        <f>H331*J331</f>
        <v>0</v>
      </c>
      <c r="L331" s="134">
        <f>IF(D331="S",K331,"")</f>
        <v>0</v>
      </c>
      <c r="M331" s="135">
        <f>IF(OR(D331="P",D331="U"),K331,"")</f>
      </c>
      <c r="N331" s="135">
        <f>IF(D331="H",K331,"")</f>
      </c>
      <c r="O331" s="135">
        <f>IF(D331="V",K331,"")</f>
      </c>
      <c r="P331" s="136">
        <v>0.00208</v>
      </c>
      <c r="Q331" s="136">
        <v>0</v>
      </c>
      <c r="R331" s="136">
        <v>0</v>
      </c>
      <c r="S331" s="132">
        <v>0</v>
      </c>
      <c r="T331" s="137">
        <v>21</v>
      </c>
      <c r="U331" s="138">
        <f>K331*(T331+100)/100</f>
        <v>0</v>
      </c>
      <c r="V331" s="139"/>
    </row>
    <row r="332" spans="1:22" s="36" customFormat="1" ht="10.5" customHeight="1" outlineLevel="3">
      <c r="A332" s="35"/>
      <c r="B332" s="140"/>
      <c r="C332" s="140"/>
      <c r="D332" s="140"/>
      <c r="E332" s="140"/>
      <c r="F332" s="140"/>
      <c r="G332" s="140" t="s">
        <v>58</v>
      </c>
      <c r="H332" s="141">
        <v>14</v>
      </c>
      <c r="I332" s="142"/>
      <c r="J332" s="140"/>
      <c r="K332" s="140"/>
      <c r="L332" s="143"/>
      <c r="M332" s="143"/>
      <c r="N332" s="143"/>
      <c r="O332" s="143"/>
      <c r="P332" s="143"/>
      <c r="Q332" s="143"/>
      <c r="R332" s="143"/>
      <c r="S332" s="143"/>
      <c r="T332" s="144"/>
      <c r="U332" s="144"/>
      <c r="V332" s="140"/>
    </row>
    <row r="333" spans="1:22" ht="25.5" outlineLevel="2">
      <c r="A333" s="3"/>
      <c r="B333" s="105"/>
      <c r="C333" s="105"/>
      <c r="D333" s="126" t="s">
        <v>9</v>
      </c>
      <c r="E333" s="127">
        <v>11</v>
      </c>
      <c r="F333" s="128" t="s">
        <v>270</v>
      </c>
      <c r="G333" s="129" t="s">
        <v>623</v>
      </c>
      <c r="H333" s="130">
        <v>8</v>
      </c>
      <c r="I333" s="131" t="s">
        <v>67</v>
      </c>
      <c r="J333" s="132"/>
      <c r="K333" s="133">
        <f aca="true" t="shared" si="68" ref="K333:K338">H333*J333</f>
        <v>0</v>
      </c>
      <c r="L333" s="134">
        <f aca="true" t="shared" si="69" ref="L333:L338">IF(D333="S",K333,"")</f>
      </c>
      <c r="M333" s="135">
        <f aca="true" t="shared" si="70" ref="M333:M338">IF(OR(D333="P",D333="U"),K333,"")</f>
        <v>0</v>
      </c>
      <c r="N333" s="135">
        <f aca="true" t="shared" si="71" ref="N333:N338">IF(D333="H",K333,"")</f>
      </c>
      <c r="O333" s="135">
        <f aca="true" t="shared" si="72" ref="O333:O338">IF(D333="V",K333,"")</f>
      </c>
      <c r="P333" s="136">
        <v>0</v>
      </c>
      <c r="Q333" s="136">
        <v>0</v>
      </c>
      <c r="R333" s="136">
        <v>1.6820000000006985</v>
      </c>
      <c r="S333" s="132">
        <v>181.65600000007544</v>
      </c>
      <c r="T333" s="137">
        <v>21</v>
      </c>
      <c r="U333" s="138">
        <f aca="true" t="shared" si="73" ref="U333:U338">K333*(T333+100)/100</f>
        <v>0</v>
      </c>
      <c r="V333" s="139"/>
    </row>
    <row r="334" spans="1:22" ht="12.75" outlineLevel="2">
      <c r="A334" s="3"/>
      <c r="B334" s="105"/>
      <c r="C334" s="105"/>
      <c r="D334" s="126" t="s">
        <v>10</v>
      </c>
      <c r="E334" s="127">
        <v>12</v>
      </c>
      <c r="F334" s="128" t="s">
        <v>151</v>
      </c>
      <c r="G334" s="129" t="s">
        <v>454</v>
      </c>
      <c r="H334" s="130">
        <v>2</v>
      </c>
      <c r="I334" s="131" t="s">
        <v>67</v>
      </c>
      <c r="J334" s="132"/>
      <c r="K334" s="133">
        <f t="shared" si="68"/>
        <v>0</v>
      </c>
      <c r="L334" s="134">
        <f t="shared" si="69"/>
        <v>0</v>
      </c>
      <c r="M334" s="135">
        <f t="shared" si="70"/>
      </c>
      <c r="N334" s="135">
        <f t="shared" si="71"/>
      </c>
      <c r="O334" s="135">
        <f t="shared" si="72"/>
      </c>
      <c r="P334" s="136">
        <v>0.013</v>
      </c>
      <c r="Q334" s="136">
        <v>0</v>
      </c>
      <c r="R334" s="136">
        <v>0</v>
      </c>
      <c r="S334" s="132">
        <v>0</v>
      </c>
      <c r="T334" s="137">
        <v>21</v>
      </c>
      <c r="U334" s="138">
        <f t="shared" si="73"/>
        <v>0</v>
      </c>
      <c r="V334" s="139"/>
    </row>
    <row r="335" spans="1:22" ht="12.75" outlineLevel="2">
      <c r="A335" s="3"/>
      <c r="B335" s="105"/>
      <c r="C335" s="105"/>
      <c r="D335" s="126" t="s">
        <v>10</v>
      </c>
      <c r="E335" s="127">
        <v>13</v>
      </c>
      <c r="F335" s="128" t="s">
        <v>152</v>
      </c>
      <c r="G335" s="129" t="s">
        <v>455</v>
      </c>
      <c r="H335" s="130">
        <v>1</v>
      </c>
      <c r="I335" s="131" t="s">
        <v>67</v>
      </c>
      <c r="J335" s="132"/>
      <c r="K335" s="133">
        <f t="shared" si="68"/>
        <v>0</v>
      </c>
      <c r="L335" s="134">
        <f t="shared" si="69"/>
        <v>0</v>
      </c>
      <c r="M335" s="135">
        <f t="shared" si="70"/>
      </c>
      <c r="N335" s="135">
        <f t="shared" si="71"/>
      </c>
      <c r="O335" s="135">
        <f t="shared" si="72"/>
      </c>
      <c r="P335" s="136">
        <v>0.014</v>
      </c>
      <c r="Q335" s="136">
        <v>0</v>
      </c>
      <c r="R335" s="136">
        <v>0</v>
      </c>
      <c r="S335" s="132">
        <v>0</v>
      </c>
      <c r="T335" s="137">
        <v>21</v>
      </c>
      <c r="U335" s="138">
        <f t="shared" si="73"/>
        <v>0</v>
      </c>
      <c r="V335" s="139"/>
    </row>
    <row r="336" spans="1:22" ht="12.75" outlineLevel="2">
      <c r="A336" s="3"/>
      <c r="B336" s="105"/>
      <c r="C336" s="105"/>
      <c r="D336" s="126" t="s">
        <v>10</v>
      </c>
      <c r="E336" s="127">
        <v>14</v>
      </c>
      <c r="F336" s="128" t="s">
        <v>153</v>
      </c>
      <c r="G336" s="129" t="s">
        <v>456</v>
      </c>
      <c r="H336" s="130">
        <v>3</v>
      </c>
      <c r="I336" s="131" t="s">
        <v>67</v>
      </c>
      <c r="J336" s="132"/>
      <c r="K336" s="133">
        <f t="shared" si="68"/>
        <v>0</v>
      </c>
      <c r="L336" s="134">
        <f t="shared" si="69"/>
        <v>0</v>
      </c>
      <c r="M336" s="135">
        <f t="shared" si="70"/>
      </c>
      <c r="N336" s="135">
        <f t="shared" si="71"/>
      </c>
      <c r="O336" s="135">
        <f t="shared" si="72"/>
      </c>
      <c r="P336" s="136">
        <v>0.016</v>
      </c>
      <c r="Q336" s="136">
        <v>0</v>
      </c>
      <c r="R336" s="136">
        <v>0</v>
      </c>
      <c r="S336" s="132">
        <v>0</v>
      </c>
      <c r="T336" s="137">
        <v>21</v>
      </c>
      <c r="U336" s="138">
        <f t="shared" si="73"/>
        <v>0</v>
      </c>
      <c r="V336" s="139"/>
    </row>
    <row r="337" spans="1:22" ht="12.75" outlineLevel="2">
      <c r="A337" s="3"/>
      <c r="B337" s="105"/>
      <c r="C337" s="105"/>
      <c r="D337" s="126" t="s">
        <v>10</v>
      </c>
      <c r="E337" s="127">
        <v>15</v>
      </c>
      <c r="F337" s="128" t="s">
        <v>154</v>
      </c>
      <c r="G337" s="129" t="s">
        <v>457</v>
      </c>
      <c r="H337" s="130">
        <v>2</v>
      </c>
      <c r="I337" s="131" t="s">
        <v>67</v>
      </c>
      <c r="J337" s="132"/>
      <c r="K337" s="133">
        <f t="shared" si="68"/>
        <v>0</v>
      </c>
      <c r="L337" s="134">
        <f t="shared" si="69"/>
        <v>0</v>
      </c>
      <c r="M337" s="135">
        <f t="shared" si="70"/>
      </c>
      <c r="N337" s="135">
        <f t="shared" si="71"/>
      </c>
      <c r="O337" s="135">
        <f t="shared" si="72"/>
      </c>
      <c r="P337" s="136">
        <v>0.019</v>
      </c>
      <c r="Q337" s="136">
        <v>0</v>
      </c>
      <c r="R337" s="136">
        <v>0</v>
      </c>
      <c r="S337" s="132">
        <v>0</v>
      </c>
      <c r="T337" s="137">
        <v>21</v>
      </c>
      <c r="U337" s="138">
        <f t="shared" si="73"/>
        <v>0</v>
      </c>
      <c r="V337" s="139"/>
    </row>
    <row r="338" spans="1:22" ht="12.75" outlineLevel="2">
      <c r="A338" s="3"/>
      <c r="B338" s="105"/>
      <c r="C338" s="105"/>
      <c r="D338" s="126" t="s">
        <v>11</v>
      </c>
      <c r="E338" s="127">
        <v>16</v>
      </c>
      <c r="F338" s="128" t="s">
        <v>334</v>
      </c>
      <c r="G338" s="129" t="s">
        <v>581</v>
      </c>
      <c r="H338" s="130"/>
      <c r="I338" s="131" t="s">
        <v>0</v>
      </c>
      <c r="J338" s="132"/>
      <c r="K338" s="133">
        <f t="shared" si="68"/>
        <v>0</v>
      </c>
      <c r="L338" s="134">
        <f t="shared" si="69"/>
      </c>
      <c r="M338" s="135">
        <f t="shared" si="70"/>
        <v>0</v>
      </c>
      <c r="N338" s="135">
        <f t="shared" si="71"/>
      </c>
      <c r="O338" s="135">
        <f t="shared" si="72"/>
      </c>
      <c r="P338" s="136">
        <v>0</v>
      </c>
      <c r="Q338" s="136">
        <v>0</v>
      </c>
      <c r="R338" s="136">
        <v>0</v>
      </c>
      <c r="S338" s="132">
        <v>0</v>
      </c>
      <c r="T338" s="137">
        <v>21</v>
      </c>
      <c r="U338" s="138">
        <f t="shared" si="73"/>
        <v>0</v>
      </c>
      <c r="V338" s="139"/>
    </row>
    <row r="339" spans="1:22" ht="12.75" outlineLevel="1">
      <c r="A339" s="3"/>
      <c r="B339" s="106"/>
      <c r="C339" s="75" t="s">
        <v>54</v>
      </c>
      <c r="D339" s="76" t="s">
        <v>8</v>
      </c>
      <c r="E339" s="77"/>
      <c r="F339" s="77" t="s">
        <v>65</v>
      </c>
      <c r="G339" s="78" t="s">
        <v>406</v>
      </c>
      <c r="H339" s="77"/>
      <c r="I339" s="76"/>
      <c r="J339" s="77"/>
      <c r="K339" s="107">
        <f>SUBTOTAL(9,K340:K358)</f>
        <v>0</v>
      </c>
      <c r="L339" s="80">
        <f>SUBTOTAL(9,L340:L358)</f>
        <v>0</v>
      </c>
      <c r="M339" s="80">
        <f>SUBTOTAL(9,M340:M358)</f>
        <v>0</v>
      </c>
      <c r="N339" s="80">
        <f>SUBTOTAL(9,N340:N358)</f>
        <v>0</v>
      </c>
      <c r="O339" s="80">
        <f>SUBTOTAL(9,O340:O358)</f>
        <v>0</v>
      </c>
      <c r="P339" s="81">
        <f>SUMPRODUCT(P340:P358,$H340:$H358)</f>
        <v>4.81902060000004</v>
      </c>
      <c r="Q339" s="81">
        <f>SUMPRODUCT(Q340:Q358,$H340:$H358)</f>
        <v>0</v>
      </c>
      <c r="R339" s="81">
        <f>SUMPRODUCT(R340:R358,$H340:$H358)</f>
        <v>161.8912400000438</v>
      </c>
      <c r="S339" s="80">
        <f>SUMPRODUCT(S340:S358,$H340:$H358)</f>
        <v>16005.50262400425</v>
      </c>
      <c r="T339" s="108">
        <f>SUMPRODUCT(T340:T358,$K340:$K358)/100</f>
        <v>0</v>
      </c>
      <c r="U339" s="108">
        <f>K339+T339</f>
        <v>0</v>
      </c>
      <c r="V339" s="105"/>
    </row>
    <row r="340" spans="1:22" ht="12.75" outlineLevel="2">
      <c r="A340" s="3"/>
      <c r="B340" s="116"/>
      <c r="C340" s="117"/>
      <c r="D340" s="118"/>
      <c r="E340" s="119" t="s">
        <v>488</v>
      </c>
      <c r="F340" s="120"/>
      <c r="G340" s="121"/>
      <c r="H340" s="120"/>
      <c r="I340" s="118"/>
      <c r="J340" s="120"/>
      <c r="K340" s="122"/>
      <c r="L340" s="123"/>
      <c r="M340" s="123"/>
      <c r="N340" s="123"/>
      <c r="O340" s="123"/>
      <c r="P340" s="124"/>
      <c r="Q340" s="124"/>
      <c r="R340" s="124"/>
      <c r="S340" s="124"/>
      <c r="T340" s="125"/>
      <c r="U340" s="125"/>
      <c r="V340" s="105"/>
    </row>
    <row r="341" spans="1:22" ht="25.5" outlineLevel="2">
      <c r="A341" s="3"/>
      <c r="B341" s="105"/>
      <c r="C341" s="105"/>
      <c r="D341" s="126" t="s">
        <v>9</v>
      </c>
      <c r="E341" s="127">
        <v>1</v>
      </c>
      <c r="F341" s="128" t="s">
        <v>278</v>
      </c>
      <c r="G341" s="129" t="s">
        <v>648</v>
      </c>
      <c r="H341" s="130">
        <v>191.68</v>
      </c>
      <c r="I341" s="131" t="s">
        <v>20</v>
      </c>
      <c r="J341" s="132"/>
      <c r="K341" s="133">
        <f>H341*J341</f>
        <v>0</v>
      </c>
      <c r="L341" s="134">
        <f>IF(D341="S",K341,"")</f>
      </c>
      <c r="M341" s="135">
        <f>IF(OR(D341="P",D341="U"),K341,"")</f>
        <v>0</v>
      </c>
      <c r="N341" s="135">
        <f>IF(D341="H",K341,"")</f>
      </c>
      <c r="O341" s="135">
        <f>IF(D341="V",K341,"")</f>
      </c>
      <c r="P341" s="136">
        <v>0.00367</v>
      </c>
      <c r="Q341" s="136">
        <v>0</v>
      </c>
      <c r="R341" s="136">
        <v>0.5500000000001819</v>
      </c>
      <c r="S341" s="132">
        <v>51.0950000000169</v>
      </c>
      <c r="T341" s="137">
        <v>21</v>
      </c>
      <c r="U341" s="138">
        <f>K341*(T341+100)/100</f>
        <v>0</v>
      </c>
      <c r="V341" s="139"/>
    </row>
    <row r="342" spans="1:22" s="36" customFormat="1" ht="10.5" customHeight="1" outlineLevel="3">
      <c r="A342" s="35"/>
      <c r="B342" s="140"/>
      <c r="C342" s="140"/>
      <c r="D342" s="140"/>
      <c r="E342" s="140"/>
      <c r="F342" s="140"/>
      <c r="G342" s="140" t="s">
        <v>179</v>
      </c>
      <c r="H342" s="141">
        <v>191.68</v>
      </c>
      <c r="I342" s="142"/>
      <c r="J342" s="140"/>
      <c r="K342" s="140"/>
      <c r="L342" s="143"/>
      <c r="M342" s="143"/>
      <c r="N342" s="143"/>
      <c r="O342" s="143"/>
      <c r="P342" s="143"/>
      <c r="Q342" s="143"/>
      <c r="R342" s="143"/>
      <c r="S342" s="143"/>
      <c r="T342" s="144"/>
      <c r="U342" s="144"/>
      <c r="V342" s="140"/>
    </row>
    <row r="343" spans="1:22" ht="25.5" outlineLevel="2">
      <c r="A343" s="3"/>
      <c r="B343" s="105"/>
      <c r="C343" s="105"/>
      <c r="D343" s="126" t="s">
        <v>10</v>
      </c>
      <c r="E343" s="127">
        <v>2</v>
      </c>
      <c r="F343" s="128" t="s">
        <v>147</v>
      </c>
      <c r="G343" s="129" t="s">
        <v>615</v>
      </c>
      <c r="H343" s="130">
        <v>12.919</v>
      </c>
      <c r="I343" s="131" t="s">
        <v>20</v>
      </c>
      <c r="J343" s="132"/>
      <c r="K343" s="133">
        <f>H343*J343</f>
        <v>0</v>
      </c>
      <c r="L343" s="134">
        <f>IF(D343="S",K343,"")</f>
        <v>0</v>
      </c>
      <c r="M343" s="135">
        <f>IF(OR(D343="P",D343="U"),K343,"")</f>
      </c>
      <c r="N343" s="135">
        <f>IF(D343="H",K343,"")</f>
      </c>
      <c r="O343" s="135">
        <f>IF(D343="V",K343,"")</f>
      </c>
      <c r="P343" s="136">
        <v>0.0192</v>
      </c>
      <c r="Q343" s="136">
        <v>0</v>
      </c>
      <c r="R343" s="136">
        <v>0</v>
      </c>
      <c r="S343" s="132">
        <v>0</v>
      </c>
      <c r="T343" s="137">
        <v>21</v>
      </c>
      <c r="U343" s="138">
        <f>K343*(T343+100)/100</f>
        <v>0</v>
      </c>
      <c r="V343" s="139"/>
    </row>
    <row r="344" spans="1:22" s="36" customFormat="1" ht="10.5" customHeight="1" outlineLevel="3">
      <c r="A344" s="35"/>
      <c r="B344" s="140"/>
      <c r="C344" s="140"/>
      <c r="D344" s="140"/>
      <c r="E344" s="140"/>
      <c r="F344" s="140"/>
      <c r="G344" s="140" t="s">
        <v>165</v>
      </c>
      <c r="H344" s="141">
        <v>0</v>
      </c>
      <c r="I344" s="142"/>
      <c r="J344" s="140"/>
      <c r="K344" s="140"/>
      <c r="L344" s="143"/>
      <c r="M344" s="143"/>
      <c r="N344" s="143"/>
      <c r="O344" s="143"/>
      <c r="P344" s="143"/>
      <c r="Q344" s="143"/>
      <c r="R344" s="143"/>
      <c r="S344" s="143"/>
      <c r="T344" s="144"/>
      <c r="U344" s="144"/>
      <c r="V344" s="140"/>
    </row>
    <row r="345" spans="1:22" s="36" customFormat="1" ht="10.5" customHeight="1" outlineLevel="3">
      <c r="A345" s="35"/>
      <c r="B345" s="140"/>
      <c r="C345" s="140"/>
      <c r="D345" s="140"/>
      <c r="E345" s="140"/>
      <c r="F345" s="140"/>
      <c r="G345" s="140" t="s">
        <v>380</v>
      </c>
      <c r="H345" s="141">
        <v>12.919</v>
      </c>
      <c r="I345" s="142"/>
      <c r="J345" s="140"/>
      <c r="K345" s="140"/>
      <c r="L345" s="143"/>
      <c r="M345" s="143"/>
      <c r="N345" s="143"/>
      <c r="O345" s="143"/>
      <c r="P345" s="143"/>
      <c r="Q345" s="143"/>
      <c r="R345" s="143"/>
      <c r="S345" s="143"/>
      <c r="T345" s="144"/>
      <c r="U345" s="144"/>
      <c r="V345" s="140"/>
    </row>
    <row r="346" spans="1:22" ht="12.75" outlineLevel="2">
      <c r="A346" s="3"/>
      <c r="B346" s="105"/>
      <c r="C346" s="105"/>
      <c r="D346" s="126" t="s">
        <v>10</v>
      </c>
      <c r="E346" s="127">
        <v>3</v>
      </c>
      <c r="F346" s="128" t="s">
        <v>148</v>
      </c>
      <c r="G346" s="129" t="s">
        <v>432</v>
      </c>
      <c r="H346" s="130">
        <v>178.761</v>
      </c>
      <c r="I346" s="131" t="s">
        <v>20</v>
      </c>
      <c r="J346" s="132"/>
      <c r="K346" s="133">
        <f>H346*J346</f>
        <v>0</v>
      </c>
      <c r="L346" s="134">
        <f>IF(D346="S",K346,"")</f>
        <v>0</v>
      </c>
      <c r="M346" s="135">
        <f>IF(OR(D346="P",D346="U"),K346,"")</f>
      </c>
      <c r="N346" s="135">
        <f>IF(D346="H",K346,"")</f>
      </c>
      <c r="O346" s="135">
        <f>IF(D346="V",K346,"")</f>
      </c>
      <c r="P346" s="136">
        <v>0.0192</v>
      </c>
      <c r="Q346" s="136">
        <v>0</v>
      </c>
      <c r="R346" s="136">
        <v>0</v>
      </c>
      <c r="S346" s="132">
        <v>0</v>
      </c>
      <c r="T346" s="137">
        <v>21</v>
      </c>
      <c r="U346" s="138">
        <f>K346*(T346+100)/100</f>
        <v>0</v>
      </c>
      <c r="V346" s="139"/>
    </row>
    <row r="347" spans="1:22" s="36" customFormat="1" ht="10.5" customHeight="1" outlineLevel="3">
      <c r="A347" s="35"/>
      <c r="B347" s="140"/>
      <c r="C347" s="140"/>
      <c r="D347" s="140"/>
      <c r="E347" s="140"/>
      <c r="F347" s="140"/>
      <c r="G347" s="140" t="s">
        <v>403</v>
      </c>
      <c r="H347" s="141">
        <v>0</v>
      </c>
      <c r="I347" s="142"/>
      <c r="J347" s="140"/>
      <c r="K347" s="140"/>
      <c r="L347" s="143"/>
      <c r="M347" s="143"/>
      <c r="N347" s="143"/>
      <c r="O347" s="143"/>
      <c r="P347" s="143"/>
      <c r="Q347" s="143"/>
      <c r="R347" s="143"/>
      <c r="S347" s="143"/>
      <c r="T347" s="144"/>
      <c r="U347" s="144"/>
      <c r="V347" s="140"/>
    </row>
    <row r="348" spans="1:22" s="36" customFormat="1" ht="10.5" customHeight="1" outlineLevel="3">
      <c r="A348" s="35"/>
      <c r="B348" s="140"/>
      <c r="C348" s="140"/>
      <c r="D348" s="140"/>
      <c r="E348" s="140"/>
      <c r="F348" s="140"/>
      <c r="G348" s="140" t="s">
        <v>415</v>
      </c>
      <c r="H348" s="141">
        <v>178.761</v>
      </c>
      <c r="I348" s="142"/>
      <c r="J348" s="140"/>
      <c r="K348" s="140"/>
      <c r="L348" s="143"/>
      <c r="M348" s="143"/>
      <c r="N348" s="143"/>
      <c r="O348" s="143"/>
      <c r="P348" s="143"/>
      <c r="Q348" s="143"/>
      <c r="R348" s="143"/>
      <c r="S348" s="143"/>
      <c r="T348" s="144"/>
      <c r="U348" s="144"/>
      <c r="V348" s="140"/>
    </row>
    <row r="349" spans="1:22" ht="12.75" outlineLevel="2">
      <c r="A349" s="3"/>
      <c r="B349" s="105"/>
      <c r="C349" s="105"/>
      <c r="D349" s="126" t="s">
        <v>9</v>
      </c>
      <c r="E349" s="127">
        <v>4</v>
      </c>
      <c r="F349" s="128" t="s">
        <v>281</v>
      </c>
      <c r="G349" s="129" t="s">
        <v>431</v>
      </c>
      <c r="H349" s="130">
        <v>191.68</v>
      </c>
      <c r="I349" s="131" t="s">
        <v>20</v>
      </c>
      <c r="J349" s="132"/>
      <c r="K349" s="133">
        <f>H349*J349</f>
        <v>0</v>
      </c>
      <c r="L349" s="134">
        <f>IF(D349="S",K349,"")</f>
      </c>
      <c r="M349" s="135">
        <f>IF(OR(D349="P",D349="U"),K349,"")</f>
        <v>0</v>
      </c>
      <c r="N349" s="135">
        <f>IF(D349="H",K349,"")</f>
      </c>
      <c r="O349" s="135">
        <f>IF(D349="V",K349,"")</f>
      </c>
      <c r="P349" s="136">
        <v>0.0003</v>
      </c>
      <c r="Q349" s="136">
        <v>0</v>
      </c>
      <c r="R349" s="136">
        <v>0.04399999999998272</v>
      </c>
      <c r="S349" s="132">
        <v>4.584799999998199</v>
      </c>
      <c r="T349" s="137">
        <v>21</v>
      </c>
      <c r="U349" s="138">
        <f>K349*(T349+100)/100</f>
        <v>0</v>
      </c>
      <c r="V349" s="139"/>
    </row>
    <row r="350" spans="1:22" ht="12.75" outlineLevel="2">
      <c r="A350" s="3"/>
      <c r="B350" s="105"/>
      <c r="C350" s="105"/>
      <c r="D350" s="126" t="s">
        <v>9</v>
      </c>
      <c r="E350" s="127">
        <v>5</v>
      </c>
      <c r="F350" s="128" t="s">
        <v>279</v>
      </c>
      <c r="G350" s="129" t="s">
        <v>567</v>
      </c>
      <c r="H350" s="130">
        <v>7.67</v>
      </c>
      <c r="I350" s="131" t="s">
        <v>20</v>
      </c>
      <c r="J350" s="132"/>
      <c r="K350" s="133">
        <f>H350*J350</f>
        <v>0</v>
      </c>
      <c r="L350" s="134">
        <f>IF(D350="S",K350,"")</f>
      </c>
      <c r="M350" s="135">
        <f>IF(OR(D350="P",D350="U"),K350,"")</f>
        <v>0</v>
      </c>
      <c r="N350" s="135">
        <f>IF(D350="H",K350,"")</f>
      </c>
      <c r="O350" s="135">
        <f>IF(D350="V",K350,"")</f>
      </c>
      <c r="P350" s="136">
        <v>0</v>
      </c>
      <c r="Q350" s="136">
        <v>0</v>
      </c>
      <c r="R350" s="136">
        <v>0.030000000000001137</v>
      </c>
      <c r="S350" s="132">
        <v>3.240000000000123</v>
      </c>
      <c r="T350" s="137">
        <v>21</v>
      </c>
      <c r="U350" s="138">
        <f>K350*(T350+100)/100</f>
        <v>0</v>
      </c>
      <c r="V350" s="139"/>
    </row>
    <row r="351" spans="1:22" s="36" customFormat="1" ht="10.5" customHeight="1" outlineLevel="3">
      <c r="A351" s="35"/>
      <c r="B351" s="140"/>
      <c r="C351" s="140"/>
      <c r="D351" s="140"/>
      <c r="E351" s="140"/>
      <c r="F351" s="140"/>
      <c r="G351" s="140" t="s">
        <v>402</v>
      </c>
      <c r="H351" s="141">
        <v>7.67</v>
      </c>
      <c r="I351" s="142"/>
      <c r="J351" s="140"/>
      <c r="K351" s="140"/>
      <c r="L351" s="143"/>
      <c r="M351" s="143"/>
      <c r="N351" s="143"/>
      <c r="O351" s="143"/>
      <c r="P351" s="143"/>
      <c r="Q351" s="143"/>
      <c r="R351" s="143"/>
      <c r="S351" s="143"/>
      <c r="T351" s="144"/>
      <c r="U351" s="144"/>
      <c r="V351" s="140"/>
    </row>
    <row r="352" spans="1:22" ht="12.75" outlineLevel="2">
      <c r="A352" s="3"/>
      <c r="B352" s="105"/>
      <c r="C352" s="105"/>
      <c r="D352" s="126" t="s">
        <v>9</v>
      </c>
      <c r="E352" s="127">
        <v>6</v>
      </c>
      <c r="F352" s="128" t="s">
        <v>280</v>
      </c>
      <c r="G352" s="129" t="s">
        <v>571</v>
      </c>
      <c r="H352" s="130">
        <v>7.67</v>
      </c>
      <c r="I352" s="131" t="s">
        <v>20</v>
      </c>
      <c r="J352" s="132"/>
      <c r="K352" s="133">
        <f>H352*J352</f>
        <v>0</v>
      </c>
      <c r="L352" s="134">
        <f>IF(D352="S",K352,"")</f>
      </c>
      <c r="M352" s="135">
        <f>IF(OR(D352="P",D352="U"),K352,"")</f>
        <v>0</v>
      </c>
      <c r="N352" s="135">
        <f>IF(D352="H",K352,"")</f>
      </c>
      <c r="O352" s="135">
        <f>IF(D352="V",K352,"")</f>
      </c>
      <c r="P352" s="136">
        <v>0</v>
      </c>
      <c r="Q352" s="136">
        <v>0</v>
      </c>
      <c r="R352" s="136">
        <v>0.16599999999993997</v>
      </c>
      <c r="S352" s="132">
        <v>17.927999999993517</v>
      </c>
      <c r="T352" s="137">
        <v>21</v>
      </c>
      <c r="U352" s="138">
        <f>K352*(T352+100)/100</f>
        <v>0</v>
      </c>
      <c r="V352" s="139"/>
    </row>
    <row r="353" spans="1:22" s="36" customFormat="1" ht="10.5" customHeight="1" outlineLevel="3">
      <c r="A353" s="35"/>
      <c r="B353" s="140"/>
      <c r="C353" s="140"/>
      <c r="D353" s="140"/>
      <c r="E353" s="140"/>
      <c r="F353" s="140"/>
      <c r="G353" s="140" t="s">
        <v>70</v>
      </c>
      <c r="H353" s="141">
        <v>7.67</v>
      </c>
      <c r="I353" s="142"/>
      <c r="J353" s="140"/>
      <c r="K353" s="140"/>
      <c r="L353" s="143"/>
      <c r="M353" s="143"/>
      <c r="N353" s="143"/>
      <c r="O353" s="143"/>
      <c r="P353" s="143"/>
      <c r="Q353" s="143"/>
      <c r="R353" s="143"/>
      <c r="S353" s="143"/>
      <c r="T353" s="144"/>
      <c r="U353" s="144"/>
      <c r="V353" s="140"/>
    </row>
    <row r="354" spans="1:22" ht="12.75" outlineLevel="2">
      <c r="A354" s="3"/>
      <c r="B354" s="105"/>
      <c r="C354" s="105"/>
      <c r="D354" s="126" t="s">
        <v>9</v>
      </c>
      <c r="E354" s="127">
        <v>7</v>
      </c>
      <c r="F354" s="128" t="s">
        <v>277</v>
      </c>
      <c r="G354" s="129" t="s">
        <v>593</v>
      </c>
      <c r="H354" s="130">
        <v>187</v>
      </c>
      <c r="I354" s="131" t="s">
        <v>13</v>
      </c>
      <c r="J354" s="132"/>
      <c r="K354" s="133">
        <f>H354*J354</f>
        <v>0</v>
      </c>
      <c r="L354" s="134">
        <f>IF(D354="S",K354,"")</f>
      </c>
      <c r="M354" s="135">
        <f>IF(OR(D354="P",D354="U"),K354,"")</f>
        <v>0</v>
      </c>
      <c r="N354" s="135">
        <f>IF(D354="H",K354,"")</f>
      </c>
      <c r="O354" s="135">
        <f>IF(D354="V",K354,"")</f>
      </c>
      <c r="P354" s="136">
        <v>0.0004550000000002115</v>
      </c>
      <c r="Q354" s="136">
        <v>0</v>
      </c>
      <c r="R354" s="136">
        <v>0.19000000000005457</v>
      </c>
      <c r="S354" s="132">
        <v>20.520000000005894</v>
      </c>
      <c r="T354" s="137">
        <v>21</v>
      </c>
      <c r="U354" s="138">
        <f>K354*(T354+100)/100</f>
        <v>0</v>
      </c>
      <c r="V354" s="139"/>
    </row>
    <row r="355" spans="1:22" ht="12.75" outlineLevel="2">
      <c r="A355" s="3"/>
      <c r="B355" s="105"/>
      <c r="C355" s="105"/>
      <c r="D355" s="126" t="s">
        <v>10</v>
      </c>
      <c r="E355" s="127">
        <v>8</v>
      </c>
      <c r="F355" s="128" t="s">
        <v>149</v>
      </c>
      <c r="G355" s="129" t="s">
        <v>442</v>
      </c>
      <c r="H355" s="130">
        <v>635.8</v>
      </c>
      <c r="I355" s="131" t="s">
        <v>67</v>
      </c>
      <c r="J355" s="132"/>
      <c r="K355" s="133">
        <f>H355*J355</f>
        <v>0</v>
      </c>
      <c r="L355" s="134">
        <f>IF(D355="S",K355,"")</f>
        <v>0</v>
      </c>
      <c r="M355" s="135">
        <f>IF(OR(D355="P",D355="U"),K355,"")</f>
      </c>
      <c r="N355" s="135">
        <f>IF(D355="H",K355,"")</f>
      </c>
      <c r="O355" s="135">
        <f>IF(D355="V",K355,"")</f>
      </c>
      <c r="P355" s="136">
        <v>0.00045</v>
      </c>
      <c r="Q355" s="136">
        <v>0</v>
      </c>
      <c r="R355" s="136">
        <v>0</v>
      </c>
      <c r="S355" s="132">
        <v>0</v>
      </c>
      <c r="T355" s="137">
        <v>21</v>
      </c>
      <c r="U355" s="138">
        <f>K355*(T355+100)/100</f>
        <v>0</v>
      </c>
      <c r="V355" s="139"/>
    </row>
    <row r="356" spans="1:22" s="36" customFormat="1" ht="10.5" customHeight="1" outlineLevel="3">
      <c r="A356" s="35"/>
      <c r="B356" s="140"/>
      <c r="C356" s="140"/>
      <c r="D356" s="140"/>
      <c r="E356" s="140"/>
      <c r="F356" s="140"/>
      <c r="G356" s="140" t="s">
        <v>372</v>
      </c>
      <c r="H356" s="141">
        <v>635.8</v>
      </c>
      <c r="I356" s="142"/>
      <c r="J356" s="140"/>
      <c r="K356" s="140"/>
      <c r="L356" s="143"/>
      <c r="M356" s="143"/>
      <c r="N356" s="143"/>
      <c r="O356" s="143"/>
      <c r="P356" s="143"/>
      <c r="Q356" s="143"/>
      <c r="R356" s="143"/>
      <c r="S356" s="143"/>
      <c r="T356" s="144"/>
      <c r="U356" s="144"/>
      <c r="V356" s="140"/>
    </row>
    <row r="357" spans="1:22" ht="12.75" outlineLevel="2">
      <c r="A357" s="3"/>
      <c r="B357" s="105"/>
      <c r="C357" s="105"/>
      <c r="D357" s="126" t="s">
        <v>9</v>
      </c>
      <c r="E357" s="127">
        <v>9</v>
      </c>
      <c r="F357" s="128" t="s">
        <v>282</v>
      </c>
      <c r="G357" s="129" t="s">
        <v>438</v>
      </c>
      <c r="H357" s="130">
        <v>220</v>
      </c>
      <c r="I357" s="131" t="s">
        <v>13</v>
      </c>
      <c r="J357" s="132"/>
      <c r="K357" s="133">
        <f>H357*J357</f>
        <v>0</v>
      </c>
      <c r="L357" s="134">
        <f>IF(D357="S",K357,"")</f>
      </c>
      <c r="M357" s="135">
        <f>IF(OR(D357="P",D357="U"),K357,"")</f>
        <v>0</v>
      </c>
      <c r="N357" s="135">
        <f>IF(D357="H",K357,"")</f>
      </c>
      <c r="O357" s="135">
        <f>IF(D357="V",K357,"")</f>
      </c>
      <c r="P357" s="136">
        <v>3.0000000000006814E-05</v>
      </c>
      <c r="Q357" s="136">
        <v>0</v>
      </c>
      <c r="R357" s="136">
        <v>0.05000000000001137</v>
      </c>
      <c r="S357" s="132">
        <v>6.060000000001377</v>
      </c>
      <c r="T357" s="137">
        <v>21</v>
      </c>
      <c r="U357" s="138">
        <f>K357*(T357+100)/100</f>
        <v>0</v>
      </c>
      <c r="V357" s="139"/>
    </row>
    <row r="358" spans="1:22" ht="12.75" outlineLevel="2">
      <c r="A358" s="3"/>
      <c r="B358" s="105"/>
      <c r="C358" s="105"/>
      <c r="D358" s="126" t="s">
        <v>11</v>
      </c>
      <c r="E358" s="127">
        <v>10</v>
      </c>
      <c r="F358" s="128" t="s">
        <v>335</v>
      </c>
      <c r="G358" s="129" t="s">
        <v>596</v>
      </c>
      <c r="H358" s="130"/>
      <c r="I358" s="131" t="s">
        <v>0</v>
      </c>
      <c r="J358" s="132"/>
      <c r="K358" s="133">
        <f>H358*J358</f>
        <v>0</v>
      </c>
      <c r="L358" s="134">
        <f>IF(D358="S",K358,"")</f>
      </c>
      <c r="M358" s="135">
        <f>IF(OR(D358="P",D358="U"),K358,"")</f>
        <v>0</v>
      </c>
      <c r="N358" s="135">
        <f>IF(D358="H",K358,"")</f>
      </c>
      <c r="O358" s="135">
        <f>IF(D358="V",K358,"")</f>
      </c>
      <c r="P358" s="136">
        <v>0</v>
      </c>
      <c r="Q358" s="136">
        <v>0</v>
      </c>
      <c r="R358" s="136">
        <v>0</v>
      </c>
      <c r="S358" s="132">
        <v>0</v>
      </c>
      <c r="T358" s="137">
        <v>21</v>
      </c>
      <c r="U358" s="138">
        <f>K358*(T358+100)/100</f>
        <v>0</v>
      </c>
      <c r="V358" s="139"/>
    </row>
    <row r="359" spans="1:22" ht="12.75" outlineLevel="1">
      <c r="A359" s="3"/>
      <c r="B359" s="106"/>
      <c r="C359" s="75" t="s">
        <v>55</v>
      </c>
      <c r="D359" s="76" t="s">
        <v>8</v>
      </c>
      <c r="E359" s="77"/>
      <c r="F359" s="77" t="s">
        <v>65</v>
      </c>
      <c r="G359" s="78" t="s">
        <v>405</v>
      </c>
      <c r="H359" s="77"/>
      <c r="I359" s="76"/>
      <c r="J359" s="77"/>
      <c r="K359" s="107">
        <f>SUBTOTAL(9,K360:K385)</f>
        <v>0</v>
      </c>
      <c r="L359" s="80">
        <f>SUBTOTAL(9,L360:L385)</f>
        <v>0</v>
      </c>
      <c r="M359" s="80">
        <f>SUBTOTAL(9,M360:M385)</f>
        <v>0</v>
      </c>
      <c r="N359" s="80">
        <f>SUBTOTAL(9,N360:N385)</f>
        <v>0</v>
      </c>
      <c r="O359" s="80">
        <f>SUBTOTAL(9,O360:O385)</f>
        <v>0</v>
      </c>
      <c r="P359" s="81">
        <f>SUMPRODUCT(P360:P385,$H360:$H385)</f>
        <v>1.0442448000000055</v>
      </c>
      <c r="Q359" s="81">
        <f>SUMPRODUCT(Q360:Q385,$H360:$H385)</f>
        <v>0</v>
      </c>
      <c r="R359" s="81">
        <f>SUMPRODUCT(R360:R385,$H360:$H385)</f>
        <v>46.31112000002353</v>
      </c>
      <c r="S359" s="80">
        <f>SUMPRODUCT(S360:S385,$H360:$H385)</f>
        <v>5074.1904000025415</v>
      </c>
      <c r="T359" s="108">
        <f>SUMPRODUCT(T360:T385,$K360:$K385)/100</f>
        <v>0</v>
      </c>
      <c r="U359" s="108">
        <f>K359+T359</f>
        <v>0</v>
      </c>
      <c r="V359" s="105"/>
    </row>
    <row r="360" spans="1:22" ht="12.75" outlineLevel="2">
      <c r="A360" s="3"/>
      <c r="B360" s="116"/>
      <c r="C360" s="117"/>
      <c r="D360" s="118"/>
      <c r="E360" s="119" t="s">
        <v>488</v>
      </c>
      <c r="F360" s="120"/>
      <c r="G360" s="121"/>
      <c r="H360" s="120"/>
      <c r="I360" s="118"/>
      <c r="J360" s="120"/>
      <c r="K360" s="122"/>
      <c r="L360" s="123"/>
      <c r="M360" s="123"/>
      <c r="N360" s="123"/>
      <c r="O360" s="123"/>
      <c r="P360" s="124"/>
      <c r="Q360" s="124"/>
      <c r="R360" s="124"/>
      <c r="S360" s="124"/>
      <c r="T360" s="125"/>
      <c r="U360" s="125"/>
      <c r="V360" s="105"/>
    </row>
    <row r="361" spans="1:22" ht="25.5" outlineLevel="2">
      <c r="A361" s="3"/>
      <c r="B361" s="105"/>
      <c r="C361" s="105"/>
      <c r="D361" s="126" t="s">
        <v>9</v>
      </c>
      <c r="E361" s="127">
        <v>1</v>
      </c>
      <c r="F361" s="128" t="s">
        <v>285</v>
      </c>
      <c r="G361" s="129" t="s">
        <v>657</v>
      </c>
      <c r="H361" s="130">
        <v>58.92</v>
      </c>
      <c r="I361" s="131" t="s">
        <v>20</v>
      </c>
      <c r="J361" s="132"/>
      <c r="K361" s="133">
        <f>H361*J361</f>
        <v>0</v>
      </c>
      <c r="L361" s="134">
        <f>IF(D361="S",K361,"")</f>
      </c>
      <c r="M361" s="135">
        <f>IF(OR(D361="P",D361="U"),K361,"")</f>
        <v>0</v>
      </c>
      <c r="N361" s="135">
        <f>IF(D361="H",K361,"")</f>
      </c>
      <c r="O361" s="135">
        <f>IF(D361="V",K361,"")</f>
      </c>
      <c r="P361" s="136">
        <v>0.002900000000000091</v>
      </c>
      <c r="Q361" s="136">
        <v>0</v>
      </c>
      <c r="R361" s="136">
        <v>0.6120000000003075</v>
      </c>
      <c r="S361" s="132">
        <v>67.49520000003314</v>
      </c>
      <c r="T361" s="137">
        <v>21</v>
      </c>
      <c r="U361" s="138">
        <f>K361*(T361+100)/100</f>
        <v>0</v>
      </c>
      <c r="V361" s="139"/>
    </row>
    <row r="362" spans="1:22" s="36" customFormat="1" ht="10.5" customHeight="1" outlineLevel="3">
      <c r="A362" s="35"/>
      <c r="B362" s="140"/>
      <c r="C362" s="140"/>
      <c r="D362" s="140"/>
      <c r="E362" s="140"/>
      <c r="F362" s="140"/>
      <c r="G362" s="140" t="s">
        <v>165</v>
      </c>
      <c r="H362" s="141">
        <v>0</v>
      </c>
      <c r="I362" s="142"/>
      <c r="J362" s="140"/>
      <c r="K362" s="140"/>
      <c r="L362" s="143"/>
      <c r="M362" s="143"/>
      <c r="N362" s="143"/>
      <c r="O362" s="143"/>
      <c r="P362" s="143"/>
      <c r="Q362" s="143"/>
      <c r="R362" s="143"/>
      <c r="S362" s="143"/>
      <c r="T362" s="144"/>
      <c r="U362" s="144"/>
      <c r="V362" s="140"/>
    </row>
    <row r="363" spans="1:22" s="36" customFormat="1" ht="10.5" customHeight="1" outlineLevel="3">
      <c r="A363" s="35"/>
      <c r="B363" s="140"/>
      <c r="C363" s="140"/>
      <c r="D363" s="140"/>
      <c r="E363" s="140"/>
      <c r="F363" s="140"/>
      <c r="G363" s="140" t="s">
        <v>75</v>
      </c>
      <c r="H363" s="141">
        <v>3</v>
      </c>
      <c r="I363" s="142"/>
      <c r="J363" s="140"/>
      <c r="K363" s="140"/>
      <c r="L363" s="143"/>
      <c r="M363" s="143"/>
      <c r="N363" s="143"/>
      <c r="O363" s="143"/>
      <c r="P363" s="143"/>
      <c r="Q363" s="143"/>
      <c r="R363" s="143"/>
      <c r="S363" s="143"/>
      <c r="T363" s="144"/>
      <c r="U363" s="144"/>
      <c r="V363" s="140"/>
    </row>
    <row r="364" spans="1:22" s="36" customFormat="1" ht="10.5" customHeight="1" outlineLevel="3">
      <c r="A364" s="35"/>
      <c r="B364" s="140"/>
      <c r="C364" s="140"/>
      <c r="D364" s="140"/>
      <c r="E364" s="140"/>
      <c r="F364" s="140"/>
      <c r="G364" s="140" t="s">
        <v>127</v>
      </c>
      <c r="H364" s="141">
        <v>18.6</v>
      </c>
      <c r="I364" s="142"/>
      <c r="J364" s="140"/>
      <c r="K364" s="140"/>
      <c r="L364" s="143"/>
      <c r="M364" s="143"/>
      <c r="N364" s="143"/>
      <c r="O364" s="143"/>
      <c r="P364" s="143"/>
      <c r="Q364" s="143"/>
      <c r="R364" s="143"/>
      <c r="S364" s="143"/>
      <c r="T364" s="144"/>
      <c r="U364" s="144"/>
      <c r="V364" s="140"/>
    </row>
    <row r="365" spans="1:22" s="36" customFormat="1" ht="10.5" customHeight="1" outlineLevel="3">
      <c r="A365" s="35"/>
      <c r="B365" s="140"/>
      <c r="C365" s="140"/>
      <c r="D365" s="140"/>
      <c r="E365" s="140"/>
      <c r="F365" s="140"/>
      <c r="G365" s="140" t="s">
        <v>103</v>
      </c>
      <c r="H365" s="141">
        <v>13.2</v>
      </c>
      <c r="I365" s="142"/>
      <c r="J365" s="140"/>
      <c r="K365" s="140"/>
      <c r="L365" s="143"/>
      <c r="M365" s="143"/>
      <c r="N365" s="143"/>
      <c r="O365" s="143"/>
      <c r="P365" s="143"/>
      <c r="Q365" s="143"/>
      <c r="R365" s="143"/>
      <c r="S365" s="143"/>
      <c r="T365" s="144"/>
      <c r="U365" s="144"/>
      <c r="V365" s="140"/>
    </row>
    <row r="366" spans="1:22" s="36" customFormat="1" ht="10.5" customHeight="1" outlineLevel="3">
      <c r="A366" s="35"/>
      <c r="B366" s="140"/>
      <c r="C366" s="140"/>
      <c r="D366" s="140"/>
      <c r="E366" s="140"/>
      <c r="F366" s="140"/>
      <c r="G366" s="140" t="s">
        <v>87</v>
      </c>
      <c r="H366" s="141">
        <v>-1.8</v>
      </c>
      <c r="I366" s="142"/>
      <c r="J366" s="140"/>
      <c r="K366" s="140"/>
      <c r="L366" s="143"/>
      <c r="M366" s="143"/>
      <c r="N366" s="143"/>
      <c r="O366" s="143"/>
      <c r="P366" s="143"/>
      <c r="Q366" s="143"/>
      <c r="R366" s="143"/>
      <c r="S366" s="143"/>
      <c r="T366" s="144"/>
      <c r="U366" s="144"/>
      <c r="V366" s="140"/>
    </row>
    <row r="367" spans="1:22" s="36" customFormat="1" ht="10.5" customHeight="1" outlineLevel="3">
      <c r="A367" s="35"/>
      <c r="B367" s="140"/>
      <c r="C367" s="140"/>
      <c r="D367" s="140"/>
      <c r="E367" s="140"/>
      <c r="F367" s="140"/>
      <c r="G367" s="140" t="s">
        <v>124</v>
      </c>
      <c r="H367" s="141">
        <v>-3.2</v>
      </c>
      <c r="I367" s="142"/>
      <c r="J367" s="140"/>
      <c r="K367" s="140"/>
      <c r="L367" s="143"/>
      <c r="M367" s="143"/>
      <c r="N367" s="143"/>
      <c r="O367" s="143"/>
      <c r="P367" s="143"/>
      <c r="Q367" s="143"/>
      <c r="R367" s="143"/>
      <c r="S367" s="143"/>
      <c r="T367" s="144"/>
      <c r="U367" s="144"/>
      <c r="V367" s="140"/>
    </row>
    <row r="368" spans="1:22" s="36" customFormat="1" ht="10.5" customHeight="1" outlineLevel="3">
      <c r="A368" s="35"/>
      <c r="B368" s="140"/>
      <c r="C368" s="140"/>
      <c r="D368" s="140"/>
      <c r="E368" s="140"/>
      <c r="F368" s="140"/>
      <c r="G368" s="140" t="s">
        <v>123</v>
      </c>
      <c r="H368" s="141">
        <v>-2.8</v>
      </c>
      <c r="I368" s="142"/>
      <c r="J368" s="140"/>
      <c r="K368" s="140"/>
      <c r="L368" s="143"/>
      <c r="M368" s="143"/>
      <c r="N368" s="143"/>
      <c r="O368" s="143"/>
      <c r="P368" s="143"/>
      <c r="Q368" s="143"/>
      <c r="R368" s="143"/>
      <c r="S368" s="143"/>
      <c r="T368" s="144"/>
      <c r="U368" s="144"/>
      <c r="V368" s="140"/>
    </row>
    <row r="369" spans="1:22" s="36" customFormat="1" ht="10.5" customHeight="1" outlineLevel="3">
      <c r="A369" s="35"/>
      <c r="B369" s="140"/>
      <c r="C369" s="140"/>
      <c r="D369" s="140"/>
      <c r="E369" s="140"/>
      <c r="F369" s="140"/>
      <c r="G369" s="140" t="s">
        <v>128</v>
      </c>
      <c r="H369" s="141">
        <v>14</v>
      </c>
      <c r="I369" s="142"/>
      <c r="J369" s="140"/>
      <c r="K369" s="140"/>
      <c r="L369" s="143"/>
      <c r="M369" s="143"/>
      <c r="N369" s="143"/>
      <c r="O369" s="143"/>
      <c r="P369" s="143"/>
      <c r="Q369" s="143"/>
      <c r="R369" s="143"/>
      <c r="S369" s="143"/>
      <c r="T369" s="144"/>
      <c r="U369" s="144"/>
      <c r="V369" s="140"/>
    </row>
    <row r="370" spans="1:22" s="36" customFormat="1" ht="10.5" customHeight="1" outlineLevel="3">
      <c r="A370" s="35"/>
      <c r="B370" s="140"/>
      <c r="C370" s="140"/>
      <c r="D370" s="140"/>
      <c r="E370" s="140"/>
      <c r="F370" s="140"/>
      <c r="G370" s="140" t="s">
        <v>76</v>
      </c>
      <c r="H370" s="141">
        <v>8</v>
      </c>
      <c r="I370" s="142"/>
      <c r="J370" s="140"/>
      <c r="K370" s="140"/>
      <c r="L370" s="143"/>
      <c r="M370" s="143"/>
      <c r="N370" s="143"/>
      <c r="O370" s="143"/>
      <c r="P370" s="143"/>
      <c r="Q370" s="143"/>
      <c r="R370" s="143"/>
      <c r="S370" s="143"/>
      <c r="T370" s="144"/>
      <c r="U370" s="144"/>
      <c r="V370" s="140"/>
    </row>
    <row r="371" spans="1:22" s="36" customFormat="1" ht="10.5" customHeight="1" outlineLevel="3">
      <c r="A371" s="35"/>
      <c r="B371" s="140"/>
      <c r="C371" s="140"/>
      <c r="D371" s="140"/>
      <c r="E371" s="140"/>
      <c r="F371" s="140"/>
      <c r="G371" s="140" t="s">
        <v>122</v>
      </c>
      <c r="H371" s="141">
        <v>-3.6</v>
      </c>
      <c r="I371" s="142"/>
      <c r="J371" s="140"/>
      <c r="K371" s="140"/>
      <c r="L371" s="143"/>
      <c r="M371" s="143"/>
      <c r="N371" s="143"/>
      <c r="O371" s="143"/>
      <c r="P371" s="143"/>
      <c r="Q371" s="143"/>
      <c r="R371" s="143"/>
      <c r="S371" s="143"/>
      <c r="T371" s="144"/>
      <c r="U371" s="144"/>
      <c r="V371" s="140"/>
    </row>
    <row r="372" spans="1:22" s="36" customFormat="1" ht="10.5" customHeight="1" outlineLevel="3">
      <c r="A372" s="35"/>
      <c r="B372" s="140"/>
      <c r="C372" s="140"/>
      <c r="D372" s="140"/>
      <c r="E372" s="140"/>
      <c r="F372" s="140"/>
      <c r="G372" s="140" t="s">
        <v>119</v>
      </c>
      <c r="H372" s="141">
        <v>0</v>
      </c>
      <c r="I372" s="142"/>
      <c r="J372" s="140"/>
      <c r="K372" s="140"/>
      <c r="L372" s="143"/>
      <c r="M372" s="143"/>
      <c r="N372" s="143"/>
      <c r="O372" s="143"/>
      <c r="P372" s="143"/>
      <c r="Q372" s="143"/>
      <c r="R372" s="143"/>
      <c r="S372" s="143"/>
      <c r="T372" s="144"/>
      <c r="U372" s="144"/>
      <c r="V372" s="140"/>
    </row>
    <row r="373" spans="1:22" s="36" customFormat="1" ht="10.5" customHeight="1" outlineLevel="3">
      <c r="A373" s="35"/>
      <c r="B373" s="140"/>
      <c r="C373" s="140"/>
      <c r="D373" s="140"/>
      <c r="E373" s="140"/>
      <c r="F373" s="140"/>
      <c r="G373" s="140" t="s">
        <v>168</v>
      </c>
      <c r="H373" s="141">
        <v>4.16</v>
      </c>
      <c r="I373" s="142"/>
      <c r="J373" s="140"/>
      <c r="K373" s="140"/>
      <c r="L373" s="143"/>
      <c r="M373" s="143"/>
      <c r="N373" s="143"/>
      <c r="O373" s="143"/>
      <c r="P373" s="143"/>
      <c r="Q373" s="143"/>
      <c r="R373" s="143"/>
      <c r="S373" s="143"/>
      <c r="T373" s="144"/>
      <c r="U373" s="144"/>
      <c r="V373" s="140"/>
    </row>
    <row r="374" spans="1:22" s="36" customFormat="1" ht="10.5" customHeight="1" outlineLevel="3">
      <c r="A374" s="35"/>
      <c r="B374" s="140"/>
      <c r="C374" s="140"/>
      <c r="D374" s="140"/>
      <c r="E374" s="140"/>
      <c r="F374" s="140"/>
      <c r="G374" s="140" t="s">
        <v>167</v>
      </c>
      <c r="H374" s="141">
        <v>2.34</v>
      </c>
      <c r="I374" s="142"/>
      <c r="J374" s="140"/>
      <c r="K374" s="140"/>
      <c r="L374" s="143"/>
      <c r="M374" s="143"/>
      <c r="N374" s="143"/>
      <c r="O374" s="143"/>
      <c r="P374" s="143"/>
      <c r="Q374" s="143"/>
      <c r="R374" s="143"/>
      <c r="S374" s="143"/>
      <c r="T374" s="144"/>
      <c r="U374" s="144"/>
      <c r="V374" s="140"/>
    </row>
    <row r="375" spans="1:22" s="36" customFormat="1" ht="10.5" customHeight="1" outlineLevel="3">
      <c r="A375" s="35"/>
      <c r="B375" s="140"/>
      <c r="C375" s="140"/>
      <c r="D375" s="140"/>
      <c r="E375" s="140"/>
      <c r="F375" s="140"/>
      <c r="G375" s="140" t="s">
        <v>169</v>
      </c>
      <c r="H375" s="141">
        <v>4.94</v>
      </c>
      <c r="I375" s="142"/>
      <c r="J375" s="140"/>
      <c r="K375" s="140"/>
      <c r="L375" s="143"/>
      <c r="M375" s="143"/>
      <c r="N375" s="143"/>
      <c r="O375" s="143"/>
      <c r="P375" s="143"/>
      <c r="Q375" s="143"/>
      <c r="R375" s="143"/>
      <c r="S375" s="143"/>
      <c r="T375" s="144"/>
      <c r="U375" s="144"/>
      <c r="V375" s="140"/>
    </row>
    <row r="376" spans="1:22" s="36" customFormat="1" ht="10.5" customHeight="1" outlineLevel="3">
      <c r="A376" s="35"/>
      <c r="B376" s="140"/>
      <c r="C376" s="140"/>
      <c r="D376" s="140"/>
      <c r="E376" s="140"/>
      <c r="F376" s="140"/>
      <c r="G376" s="140" t="s">
        <v>166</v>
      </c>
      <c r="H376" s="141">
        <v>2.08</v>
      </c>
      <c r="I376" s="142"/>
      <c r="J376" s="140"/>
      <c r="K376" s="140"/>
      <c r="L376" s="143"/>
      <c r="M376" s="143"/>
      <c r="N376" s="143"/>
      <c r="O376" s="143"/>
      <c r="P376" s="143"/>
      <c r="Q376" s="143"/>
      <c r="R376" s="143"/>
      <c r="S376" s="143"/>
      <c r="T376" s="144"/>
      <c r="U376" s="144"/>
      <c r="V376" s="140"/>
    </row>
    <row r="377" spans="1:22" s="36" customFormat="1" ht="10.5" customHeight="1" outlineLevel="3">
      <c r="A377" s="35"/>
      <c r="B377" s="140"/>
      <c r="C377" s="140"/>
      <c r="D377" s="140"/>
      <c r="E377" s="140"/>
      <c r="F377" s="140"/>
      <c r="G377" s="140"/>
      <c r="H377" s="141"/>
      <c r="I377" s="142"/>
      <c r="J377" s="140"/>
      <c r="K377" s="140"/>
      <c r="L377" s="143"/>
      <c r="M377" s="143"/>
      <c r="N377" s="143"/>
      <c r="O377" s="143"/>
      <c r="P377" s="143"/>
      <c r="Q377" s="143"/>
      <c r="R377" s="143"/>
      <c r="S377" s="143"/>
      <c r="T377" s="144"/>
      <c r="U377" s="144"/>
      <c r="V377" s="140"/>
    </row>
    <row r="378" spans="1:22" ht="25.5" outlineLevel="2">
      <c r="A378" s="3"/>
      <c r="B378" s="105"/>
      <c r="C378" s="105"/>
      <c r="D378" s="126" t="s">
        <v>10</v>
      </c>
      <c r="E378" s="127">
        <v>2</v>
      </c>
      <c r="F378" s="128" t="s">
        <v>146</v>
      </c>
      <c r="G378" s="129" t="s">
        <v>627</v>
      </c>
      <c r="H378" s="130">
        <v>61.866</v>
      </c>
      <c r="I378" s="131" t="s">
        <v>20</v>
      </c>
      <c r="J378" s="132"/>
      <c r="K378" s="133">
        <f>H378*J378</f>
        <v>0</v>
      </c>
      <c r="L378" s="134">
        <f>IF(D378="S",K378,"")</f>
        <v>0</v>
      </c>
      <c r="M378" s="135">
        <f>IF(OR(D378="P",D378="U"),K378,"")</f>
      </c>
      <c r="N378" s="135">
        <f>IF(D378="H",K378,"")</f>
      </c>
      <c r="O378" s="135">
        <f>IF(D378="V",K378,"")</f>
      </c>
      <c r="P378" s="136">
        <v>0.013800000000000002</v>
      </c>
      <c r="Q378" s="136">
        <v>0</v>
      </c>
      <c r="R378" s="136">
        <v>0</v>
      </c>
      <c r="S378" s="132">
        <v>0</v>
      </c>
      <c r="T378" s="137">
        <v>21</v>
      </c>
      <c r="U378" s="138">
        <f>K378*(T378+100)/100</f>
        <v>0</v>
      </c>
      <c r="V378" s="139"/>
    </row>
    <row r="379" spans="1:22" s="36" customFormat="1" ht="10.5" customHeight="1" outlineLevel="3">
      <c r="A379" s="35"/>
      <c r="B379" s="140"/>
      <c r="C379" s="140"/>
      <c r="D379" s="140"/>
      <c r="E379" s="140"/>
      <c r="F379" s="140"/>
      <c r="G379" s="140" t="s">
        <v>350</v>
      </c>
      <c r="H379" s="141">
        <v>61.866</v>
      </c>
      <c r="I379" s="142"/>
      <c r="J379" s="140"/>
      <c r="K379" s="140"/>
      <c r="L379" s="143"/>
      <c r="M379" s="143"/>
      <c r="N379" s="143"/>
      <c r="O379" s="143"/>
      <c r="P379" s="143"/>
      <c r="Q379" s="143"/>
      <c r="R379" s="143"/>
      <c r="S379" s="143"/>
      <c r="T379" s="144"/>
      <c r="U379" s="144"/>
      <c r="V379" s="140"/>
    </row>
    <row r="380" spans="1:22" ht="12.75" outlineLevel="2">
      <c r="A380" s="3"/>
      <c r="B380" s="105"/>
      <c r="C380" s="105"/>
      <c r="D380" s="126" t="s">
        <v>9</v>
      </c>
      <c r="E380" s="127">
        <v>3</v>
      </c>
      <c r="F380" s="128" t="s">
        <v>287</v>
      </c>
      <c r="G380" s="129" t="s">
        <v>511</v>
      </c>
      <c r="H380" s="130">
        <v>58.92</v>
      </c>
      <c r="I380" s="131" t="s">
        <v>20</v>
      </c>
      <c r="J380" s="132"/>
      <c r="K380" s="133">
        <f>H380*J380</f>
        <v>0</v>
      </c>
      <c r="L380" s="134">
        <f>IF(D380="S",K380,"")</f>
      </c>
      <c r="M380" s="135">
        <f>IF(OR(D380="P",D380="U"),K380,"")</f>
        <v>0</v>
      </c>
      <c r="N380" s="135">
        <f>IF(D380="H",K380,"")</f>
      </c>
      <c r="O380" s="135">
        <f>IF(D380="V",K380,"")</f>
      </c>
      <c r="P380" s="136">
        <v>0.0003</v>
      </c>
      <c r="Q380" s="136">
        <v>0</v>
      </c>
      <c r="R380" s="136">
        <v>0.04399999999998272</v>
      </c>
      <c r="S380" s="132">
        <v>4.5847999999982</v>
      </c>
      <c r="T380" s="137">
        <v>21</v>
      </c>
      <c r="U380" s="138">
        <f>K380*(T380+100)/100</f>
        <v>0</v>
      </c>
      <c r="V380" s="139"/>
    </row>
    <row r="381" spans="1:22" s="36" customFormat="1" ht="10.5" customHeight="1" outlineLevel="3">
      <c r="A381" s="35"/>
      <c r="B381" s="140"/>
      <c r="C381" s="140"/>
      <c r="D381" s="140"/>
      <c r="E381" s="140"/>
      <c r="F381" s="140"/>
      <c r="G381" s="140" t="s">
        <v>374</v>
      </c>
      <c r="H381" s="141">
        <v>110.295</v>
      </c>
      <c r="I381" s="142"/>
      <c r="J381" s="140"/>
      <c r="K381" s="140"/>
      <c r="L381" s="143"/>
      <c r="M381" s="143"/>
      <c r="N381" s="143"/>
      <c r="O381" s="143"/>
      <c r="P381" s="143"/>
      <c r="Q381" s="143"/>
      <c r="R381" s="143"/>
      <c r="S381" s="143"/>
      <c r="T381" s="144"/>
      <c r="U381" s="144"/>
      <c r="V381" s="140"/>
    </row>
    <row r="382" spans="1:22" ht="25.5" outlineLevel="2">
      <c r="A382" s="3"/>
      <c r="B382" s="105"/>
      <c r="C382" s="105"/>
      <c r="D382" s="126" t="s">
        <v>9</v>
      </c>
      <c r="E382" s="127">
        <v>4</v>
      </c>
      <c r="F382" s="128" t="s">
        <v>286</v>
      </c>
      <c r="G382" s="129" t="s">
        <v>629</v>
      </c>
      <c r="H382" s="130">
        <v>58.92</v>
      </c>
      <c r="I382" s="131" t="s">
        <v>20</v>
      </c>
      <c r="J382" s="132"/>
      <c r="K382" s="133">
        <f>H382*J382</f>
        <v>0</v>
      </c>
      <c r="L382" s="134">
        <f>IF(D382="S",K382,"")</f>
      </c>
      <c r="M382" s="135">
        <f>IF(OR(D382="P",D382="U"),K382,"")</f>
        <v>0</v>
      </c>
      <c r="N382" s="135">
        <f>IF(D382="H",K382,"")</f>
      </c>
      <c r="O382" s="135">
        <f>IF(D382="V",K382,"")</f>
      </c>
      <c r="P382" s="136">
        <v>0</v>
      </c>
      <c r="Q382" s="136">
        <v>0</v>
      </c>
      <c r="R382" s="136">
        <v>0.13000000000010914</v>
      </c>
      <c r="S382" s="132">
        <v>14.040000000011789</v>
      </c>
      <c r="T382" s="137">
        <v>21</v>
      </c>
      <c r="U382" s="138">
        <f>K382*(T382+100)/100</f>
        <v>0</v>
      </c>
      <c r="V382" s="139"/>
    </row>
    <row r="383" spans="1:22" s="36" customFormat="1" ht="10.5" customHeight="1" outlineLevel="3">
      <c r="A383" s="35"/>
      <c r="B383" s="140"/>
      <c r="C383" s="140"/>
      <c r="D383" s="140"/>
      <c r="E383" s="140"/>
      <c r="F383" s="140"/>
      <c r="G383" s="140" t="s">
        <v>374</v>
      </c>
      <c r="H383" s="141">
        <v>110.295</v>
      </c>
      <c r="I383" s="142"/>
      <c r="J383" s="140"/>
      <c r="K383" s="140"/>
      <c r="L383" s="143"/>
      <c r="M383" s="143"/>
      <c r="N383" s="143"/>
      <c r="O383" s="143"/>
      <c r="P383" s="143"/>
      <c r="Q383" s="143"/>
      <c r="R383" s="143"/>
      <c r="S383" s="143"/>
      <c r="T383" s="144"/>
      <c r="U383" s="144"/>
      <c r="V383" s="140"/>
    </row>
    <row r="384" spans="1:22" ht="12.75" outlineLevel="2">
      <c r="A384" s="3"/>
      <c r="B384" s="105"/>
      <c r="C384" s="105"/>
      <c r="D384" s="126" t="s">
        <v>9</v>
      </c>
      <c r="E384" s="127">
        <v>5</v>
      </c>
      <c r="F384" s="128" t="s">
        <v>288</v>
      </c>
      <c r="G384" s="129" t="s">
        <v>515</v>
      </c>
      <c r="H384" s="130">
        <v>65</v>
      </c>
      <c r="I384" s="131" t="s">
        <v>13</v>
      </c>
      <c r="J384" s="132"/>
      <c r="K384" s="133">
        <f>H384*J384</f>
        <v>0</v>
      </c>
      <c r="L384" s="134">
        <f>IF(D384="S",K384,"")</f>
      </c>
      <c r="M384" s="135">
        <f>IF(OR(D384="P",D384="U"),K384,"")</f>
        <v>0</v>
      </c>
      <c r="N384" s="135">
        <f>IF(D384="H",K384,"")</f>
      </c>
      <c r="O384" s="135">
        <f>IF(D384="V",K384,"")</f>
      </c>
      <c r="P384" s="136">
        <v>3.0000000000000004E-05</v>
      </c>
      <c r="Q384" s="136">
        <v>0</v>
      </c>
      <c r="R384" s="136">
        <v>0</v>
      </c>
      <c r="S384" s="132">
        <v>0</v>
      </c>
      <c r="T384" s="137">
        <v>21</v>
      </c>
      <c r="U384" s="138">
        <f>K384*(T384+100)/100</f>
        <v>0</v>
      </c>
      <c r="V384" s="139"/>
    </row>
    <row r="385" spans="1:22" ht="12.75" outlineLevel="2">
      <c r="A385" s="3"/>
      <c r="B385" s="105"/>
      <c r="C385" s="105"/>
      <c r="D385" s="126" t="s">
        <v>11</v>
      </c>
      <c r="E385" s="127">
        <v>6</v>
      </c>
      <c r="F385" s="128" t="s">
        <v>336</v>
      </c>
      <c r="G385" s="129" t="s">
        <v>594</v>
      </c>
      <c r="H385" s="130"/>
      <c r="I385" s="131" t="s">
        <v>0</v>
      </c>
      <c r="J385" s="132"/>
      <c r="K385" s="133">
        <f>H385*J385</f>
        <v>0</v>
      </c>
      <c r="L385" s="134">
        <f>IF(D385="S",K385,"")</f>
      </c>
      <c r="M385" s="135">
        <f>IF(OR(D385="P",D385="U"),K385,"")</f>
        <v>0</v>
      </c>
      <c r="N385" s="135">
        <f>IF(D385="H",K385,"")</f>
      </c>
      <c r="O385" s="135">
        <f>IF(D385="V",K385,"")</f>
      </c>
      <c r="P385" s="136">
        <v>0</v>
      </c>
      <c r="Q385" s="136">
        <v>0</v>
      </c>
      <c r="R385" s="136">
        <v>0</v>
      </c>
      <c r="S385" s="132">
        <v>0</v>
      </c>
      <c r="T385" s="137">
        <v>21</v>
      </c>
      <c r="U385" s="138">
        <f>K385*(T385+100)/100</f>
        <v>0</v>
      </c>
      <c r="V385" s="139"/>
    </row>
    <row r="386" spans="1:22" ht="12.75" outlineLevel="1">
      <c r="A386" s="3"/>
      <c r="B386" s="106"/>
      <c r="C386" s="75" t="s">
        <v>56</v>
      </c>
      <c r="D386" s="76" t="s">
        <v>8</v>
      </c>
      <c r="E386" s="77"/>
      <c r="F386" s="77" t="s">
        <v>65</v>
      </c>
      <c r="G386" s="78" t="s">
        <v>371</v>
      </c>
      <c r="H386" s="77"/>
      <c r="I386" s="76"/>
      <c r="J386" s="77"/>
      <c r="K386" s="107">
        <f>SUBTOTAL(9,K387:K393)</f>
        <v>0</v>
      </c>
      <c r="L386" s="80">
        <f>SUBTOTAL(9,L387:L393)</f>
        <v>0</v>
      </c>
      <c r="M386" s="80">
        <f>SUBTOTAL(9,M387:M393)</f>
        <v>0</v>
      </c>
      <c r="N386" s="80">
        <f>SUBTOTAL(9,N387:N393)</f>
        <v>0</v>
      </c>
      <c r="O386" s="80">
        <f>SUBTOTAL(9,O387:O393)</f>
        <v>0</v>
      </c>
      <c r="P386" s="81">
        <f>SUMPRODUCT(P387:P393,$H387:$H393)</f>
        <v>0.008611200000002506</v>
      </c>
      <c r="Q386" s="81">
        <f>SUMPRODUCT(Q387:Q393,$H387:$H393)</f>
        <v>0</v>
      </c>
      <c r="R386" s="81">
        <f>SUMPRODUCT(R387:R393,$H387:$H393)</f>
        <v>6.447999999999659</v>
      </c>
      <c r="S386" s="80">
        <f>SUMPRODUCT(S387:S393,$H387:$H393)</f>
        <v>586.4052999999606</v>
      </c>
      <c r="T386" s="108">
        <f>SUMPRODUCT(T387:T393,$K387:$K393)/100</f>
        <v>0</v>
      </c>
      <c r="U386" s="108">
        <f>K386+T386</f>
        <v>0</v>
      </c>
      <c r="V386" s="105"/>
    </row>
    <row r="387" spans="1:22" ht="12.75" outlineLevel="2">
      <c r="A387" s="3"/>
      <c r="B387" s="116"/>
      <c r="C387" s="117"/>
      <c r="D387" s="118"/>
      <c r="E387" s="119" t="s">
        <v>488</v>
      </c>
      <c r="F387" s="120"/>
      <c r="G387" s="121"/>
      <c r="H387" s="120"/>
      <c r="I387" s="118"/>
      <c r="J387" s="120"/>
      <c r="K387" s="122"/>
      <c r="L387" s="123"/>
      <c r="M387" s="123"/>
      <c r="N387" s="123"/>
      <c r="O387" s="123"/>
      <c r="P387" s="124"/>
      <c r="Q387" s="124"/>
      <c r="R387" s="124"/>
      <c r="S387" s="124"/>
      <c r="T387" s="125"/>
      <c r="U387" s="125"/>
      <c r="V387" s="105"/>
    </row>
    <row r="388" spans="1:22" ht="25.5" outlineLevel="2">
      <c r="A388" s="3"/>
      <c r="B388" s="105"/>
      <c r="C388" s="105"/>
      <c r="D388" s="126" t="s">
        <v>9</v>
      </c>
      <c r="E388" s="127">
        <v>1</v>
      </c>
      <c r="F388" s="128" t="s">
        <v>290</v>
      </c>
      <c r="G388" s="129" t="s">
        <v>653</v>
      </c>
      <c r="H388" s="130">
        <v>13</v>
      </c>
      <c r="I388" s="131" t="s">
        <v>20</v>
      </c>
      <c r="J388" s="132"/>
      <c r="K388" s="133">
        <f>H388*J388</f>
        <v>0</v>
      </c>
      <c r="L388" s="134">
        <f>IF(D388="S",K388,"")</f>
      </c>
      <c r="M388" s="135">
        <f>IF(OR(D388="P",D388="U"),K388,"")</f>
        <v>0</v>
      </c>
      <c r="N388" s="135">
        <f>IF(D388="H",K388,"")</f>
      </c>
      <c r="O388" s="135">
        <f>IF(D388="V",K388,"")</f>
      </c>
      <c r="P388" s="136">
        <v>0.0006624000000001928</v>
      </c>
      <c r="Q388" s="136">
        <v>0</v>
      </c>
      <c r="R388" s="136">
        <v>0.42399999999997107</v>
      </c>
      <c r="S388" s="132">
        <v>38.1672999999967</v>
      </c>
      <c r="T388" s="137">
        <v>21</v>
      </c>
      <c r="U388" s="138">
        <f>K388*(T388+100)/100</f>
        <v>0</v>
      </c>
      <c r="V388" s="139"/>
    </row>
    <row r="389" spans="1:22" s="36" customFormat="1" ht="10.5" customHeight="1" outlineLevel="3">
      <c r="A389" s="35"/>
      <c r="B389" s="140"/>
      <c r="C389" s="140"/>
      <c r="D389" s="140"/>
      <c r="E389" s="140"/>
      <c r="F389" s="140"/>
      <c r="G389" s="140" t="s">
        <v>120</v>
      </c>
      <c r="H389" s="141">
        <v>0</v>
      </c>
      <c r="I389" s="142"/>
      <c r="J389" s="140"/>
      <c r="K389" s="140"/>
      <c r="L389" s="143"/>
      <c r="M389" s="143"/>
      <c r="N389" s="143"/>
      <c r="O389" s="143"/>
      <c r="P389" s="143"/>
      <c r="Q389" s="143"/>
      <c r="R389" s="143"/>
      <c r="S389" s="143"/>
      <c r="T389" s="144"/>
      <c r="U389" s="144"/>
      <c r="V389" s="140"/>
    </row>
    <row r="390" spans="1:22" s="36" customFormat="1" ht="10.5" customHeight="1" outlineLevel="3">
      <c r="A390" s="35"/>
      <c r="B390" s="140"/>
      <c r="C390" s="140"/>
      <c r="D390" s="140"/>
      <c r="E390" s="140"/>
      <c r="F390" s="140"/>
      <c r="G390" s="140" t="s">
        <v>6</v>
      </c>
      <c r="H390" s="141">
        <v>8</v>
      </c>
      <c r="I390" s="142"/>
      <c r="J390" s="140"/>
      <c r="K390" s="140"/>
      <c r="L390" s="143"/>
      <c r="M390" s="143"/>
      <c r="N390" s="143"/>
      <c r="O390" s="143"/>
      <c r="P390" s="143"/>
      <c r="Q390" s="143"/>
      <c r="R390" s="143"/>
      <c r="S390" s="143"/>
      <c r="T390" s="144"/>
      <c r="U390" s="144"/>
      <c r="V390" s="140"/>
    </row>
    <row r="391" spans="1:22" s="36" customFormat="1" ht="10.5" customHeight="1" outlineLevel="3">
      <c r="A391" s="35"/>
      <c r="B391" s="140"/>
      <c r="C391" s="140"/>
      <c r="D391" s="140"/>
      <c r="E391" s="140"/>
      <c r="F391" s="140"/>
      <c r="G391" s="140" t="s">
        <v>439</v>
      </c>
      <c r="H391" s="141">
        <v>0</v>
      </c>
      <c r="I391" s="142"/>
      <c r="J391" s="140"/>
      <c r="K391" s="140"/>
      <c r="L391" s="143"/>
      <c r="M391" s="143"/>
      <c r="N391" s="143"/>
      <c r="O391" s="143"/>
      <c r="P391" s="143"/>
      <c r="Q391" s="143"/>
      <c r="R391" s="143"/>
      <c r="S391" s="143"/>
      <c r="T391" s="144"/>
      <c r="U391" s="144"/>
      <c r="V391" s="140"/>
    </row>
    <row r="392" spans="1:22" s="36" customFormat="1" ht="10.5" customHeight="1" outlineLevel="3">
      <c r="A392" s="35"/>
      <c r="B392" s="140"/>
      <c r="C392" s="140"/>
      <c r="D392" s="140"/>
      <c r="E392" s="140"/>
      <c r="F392" s="140"/>
      <c r="G392" s="140" t="s">
        <v>4</v>
      </c>
      <c r="H392" s="141">
        <v>5</v>
      </c>
      <c r="I392" s="142"/>
      <c r="J392" s="140"/>
      <c r="K392" s="140"/>
      <c r="L392" s="143"/>
      <c r="M392" s="143"/>
      <c r="N392" s="143"/>
      <c r="O392" s="143"/>
      <c r="P392" s="143"/>
      <c r="Q392" s="143"/>
      <c r="R392" s="143"/>
      <c r="S392" s="143"/>
      <c r="T392" s="144"/>
      <c r="U392" s="144"/>
      <c r="V392" s="140"/>
    </row>
    <row r="393" spans="1:22" ht="12.75" outlineLevel="2">
      <c r="A393" s="3"/>
      <c r="B393" s="105"/>
      <c r="C393" s="105"/>
      <c r="D393" s="126" t="s">
        <v>9</v>
      </c>
      <c r="E393" s="127">
        <v>2</v>
      </c>
      <c r="F393" s="128" t="s">
        <v>289</v>
      </c>
      <c r="G393" s="129" t="s">
        <v>566</v>
      </c>
      <c r="H393" s="130">
        <v>13</v>
      </c>
      <c r="I393" s="131" t="s">
        <v>20</v>
      </c>
      <c r="J393" s="132"/>
      <c r="K393" s="133">
        <f>H393*J393</f>
        <v>0</v>
      </c>
      <c r="L393" s="134">
        <f>IF(D393="S",K393,"")</f>
      </c>
      <c r="M393" s="135">
        <f>IF(OR(D393="P",D393="U"),K393,"")</f>
        <v>0</v>
      </c>
      <c r="N393" s="135">
        <f>IF(D393="H",K393,"")</f>
      </c>
      <c r="O393" s="135">
        <f>IF(D393="V",K393,"")</f>
      </c>
      <c r="P393" s="136">
        <v>0</v>
      </c>
      <c r="Q393" s="136">
        <v>0</v>
      </c>
      <c r="R393" s="136">
        <v>0.07200000000000273</v>
      </c>
      <c r="S393" s="132">
        <v>6.940800000000264</v>
      </c>
      <c r="T393" s="137">
        <v>21</v>
      </c>
      <c r="U393" s="138">
        <f>K393*(T393+100)/100</f>
        <v>0</v>
      </c>
      <c r="V393" s="139"/>
    </row>
    <row r="394" spans="1:22" ht="12.75" outlineLevel="1">
      <c r="A394" s="3"/>
      <c r="B394" s="106"/>
      <c r="C394" s="75" t="s">
        <v>57</v>
      </c>
      <c r="D394" s="76" t="s">
        <v>8</v>
      </c>
      <c r="E394" s="77"/>
      <c r="F394" s="77" t="s">
        <v>65</v>
      </c>
      <c r="G394" s="78" t="s">
        <v>84</v>
      </c>
      <c r="H394" s="77"/>
      <c r="I394" s="76"/>
      <c r="J394" s="77"/>
      <c r="K394" s="107">
        <f>SUBTOTAL(9,K395:K400)</f>
        <v>0</v>
      </c>
      <c r="L394" s="80">
        <f>SUBTOTAL(9,L395:L400)</f>
        <v>0</v>
      </c>
      <c r="M394" s="80">
        <f>SUBTOTAL(9,M395:M400)</f>
        <v>0</v>
      </c>
      <c r="N394" s="80">
        <f>SUBTOTAL(9,N395:N400)</f>
        <v>0</v>
      </c>
      <c r="O394" s="80">
        <f>SUBTOTAL(9,O395:O400)</f>
        <v>0</v>
      </c>
      <c r="P394" s="81">
        <f>SUMPRODUCT(P395:P400,$H395:$H400)</f>
        <v>0.26317980000008273</v>
      </c>
      <c r="Q394" s="81">
        <f>SUMPRODUCT(Q395:Q400,$H395:$H400)</f>
        <v>0</v>
      </c>
      <c r="R394" s="81">
        <f>SUMPRODUCT(R395:R400,$H395:$H400)</f>
        <v>44.10840000001938</v>
      </c>
      <c r="S394" s="80">
        <f>SUMPRODUCT(S395:S400,$H395:$H400)</f>
        <v>4763.707200002093</v>
      </c>
      <c r="T394" s="108">
        <f>SUMPRODUCT(T395:T400,$K395:$K400)/100</f>
        <v>0</v>
      </c>
      <c r="U394" s="108">
        <f>K394+T394</f>
        <v>0</v>
      </c>
      <c r="V394" s="105"/>
    </row>
    <row r="395" spans="1:22" ht="12.75" outlineLevel="2">
      <c r="A395" s="3"/>
      <c r="B395" s="116"/>
      <c r="C395" s="117"/>
      <c r="D395" s="118"/>
      <c r="E395" s="119" t="s">
        <v>488</v>
      </c>
      <c r="F395" s="120"/>
      <c r="G395" s="121"/>
      <c r="H395" s="120"/>
      <c r="I395" s="118"/>
      <c r="J395" s="120"/>
      <c r="K395" s="122"/>
      <c r="L395" s="123"/>
      <c r="M395" s="123"/>
      <c r="N395" s="123"/>
      <c r="O395" s="123"/>
      <c r="P395" s="124"/>
      <c r="Q395" s="124"/>
      <c r="R395" s="124"/>
      <c r="S395" s="124"/>
      <c r="T395" s="125"/>
      <c r="U395" s="125"/>
      <c r="V395" s="105"/>
    </row>
    <row r="396" spans="1:22" ht="25.5" outlineLevel="2">
      <c r="A396" s="3"/>
      <c r="B396" s="105"/>
      <c r="C396" s="105"/>
      <c r="D396" s="126" t="s">
        <v>9</v>
      </c>
      <c r="E396" s="127">
        <v>1</v>
      </c>
      <c r="F396" s="128" t="s">
        <v>292</v>
      </c>
      <c r="G396" s="129" t="s">
        <v>666</v>
      </c>
      <c r="H396" s="130">
        <v>747.6</v>
      </c>
      <c r="I396" s="131" t="s">
        <v>20</v>
      </c>
      <c r="J396" s="132"/>
      <c r="K396" s="133">
        <f>H396*J396</f>
        <v>0</v>
      </c>
      <c r="L396" s="134">
        <f>IF(D396="S",K396,"")</f>
      </c>
      <c r="M396" s="135">
        <f>IF(OR(D396="P",D396="U"),K396,"")</f>
        <v>0</v>
      </c>
      <c r="N396" s="135">
        <f>IF(D396="H",K396,"")</f>
      </c>
      <c r="O396" s="135">
        <f>IF(D396="V",K396,"")</f>
      </c>
      <c r="P396" s="136">
        <v>0.0003105000000000976</v>
      </c>
      <c r="Q396" s="136">
        <v>0</v>
      </c>
      <c r="R396" s="136">
        <v>0.05900000000002592</v>
      </c>
      <c r="S396" s="132">
        <v>6.3720000000027985</v>
      </c>
      <c r="T396" s="137">
        <v>21</v>
      </c>
      <c r="U396" s="138">
        <f>K396*(T396+100)/100</f>
        <v>0</v>
      </c>
      <c r="V396" s="139"/>
    </row>
    <row r="397" spans="1:22" s="36" customFormat="1" ht="10.5" customHeight="1" outlineLevel="3">
      <c r="A397" s="35"/>
      <c r="B397" s="140"/>
      <c r="C397" s="140"/>
      <c r="D397" s="140"/>
      <c r="E397" s="140"/>
      <c r="F397" s="140"/>
      <c r="G397" s="140" t="s">
        <v>373</v>
      </c>
      <c r="H397" s="141">
        <v>747.6</v>
      </c>
      <c r="I397" s="142"/>
      <c r="J397" s="140"/>
      <c r="K397" s="140"/>
      <c r="L397" s="143"/>
      <c r="M397" s="143"/>
      <c r="N397" s="143"/>
      <c r="O397" s="143"/>
      <c r="P397" s="143"/>
      <c r="Q397" s="143"/>
      <c r="R397" s="143"/>
      <c r="S397" s="143"/>
      <c r="T397" s="144"/>
      <c r="U397" s="144"/>
      <c r="V397" s="140"/>
    </row>
    <row r="398" spans="1:22" ht="25.5" outlineLevel="2">
      <c r="A398" s="3"/>
      <c r="B398" s="105"/>
      <c r="C398" s="105"/>
      <c r="D398" s="126" t="s">
        <v>9</v>
      </c>
      <c r="E398" s="127">
        <v>2</v>
      </c>
      <c r="F398" s="128" t="s">
        <v>292</v>
      </c>
      <c r="G398" s="129" t="s">
        <v>644</v>
      </c>
      <c r="H398" s="130">
        <v>100</v>
      </c>
      <c r="I398" s="131" t="s">
        <v>20</v>
      </c>
      <c r="J398" s="132"/>
      <c r="K398" s="133">
        <f>H398*J398</f>
        <v>0</v>
      </c>
      <c r="L398" s="134">
        <f>IF(D398="S",K398,"")</f>
      </c>
      <c r="M398" s="135">
        <f>IF(OR(D398="P",D398="U"),K398,"")</f>
        <v>0</v>
      </c>
      <c r="N398" s="135">
        <f>IF(D398="H",K398,"")</f>
      </c>
      <c r="O398" s="135">
        <f>IF(D398="V",K398,"")</f>
      </c>
      <c r="P398" s="136">
        <v>0.0003105000000000976</v>
      </c>
      <c r="Q398" s="136">
        <v>0</v>
      </c>
      <c r="R398" s="136">
        <v>0</v>
      </c>
      <c r="S398" s="132">
        <v>0</v>
      </c>
      <c r="T398" s="137">
        <v>21</v>
      </c>
      <c r="U398" s="138">
        <f>K398*(T398+100)/100</f>
        <v>0</v>
      </c>
      <c r="V398" s="139"/>
    </row>
    <row r="399" spans="1:22" s="36" customFormat="1" ht="10.5" customHeight="1" outlineLevel="3">
      <c r="A399" s="35"/>
      <c r="B399" s="140"/>
      <c r="C399" s="140"/>
      <c r="D399" s="140"/>
      <c r="E399" s="140"/>
      <c r="F399" s="140"/>
      <c r="G399" s="140" t="s">
        <v>391</v>
      </c>
      <c r="H399" s="141">
        <v>0</v>
      </c>
      <c r="I399" s="142"/>
      <c r="J399" s="140"/>
      <c r="K399" s="140"/>
      <c r="L399" s="143"/>
      <c r="M399" s="143"/>
      <c r="N399" s="143"/>
      <c r="O399" s="143"/>
      <c r="P399" s="143"/>
      <c r="Q399" s="143"/>
      <c r="R399" s="143"/>
      <c r="S399" s="143"/>
      <c r="T399" s="144"/>
      <c r="U399" s="144"/>
      <c r="V399" s="140"/>
    </row>
    <row r="400" spans="1:22" s="36" customFormat="1" ht="10.5" customHeight="1" outlineLevel="3">
      <c r="A400" s="35"/>
      <c r="B400" s="140"/>
      <c r="C400" s="140"/>
      <c r="D400" s="140"/>
      <c r="E400" s="140"/>
      <c r="F400" s="140"/>
      <c r="G400" s="140" t="s">
        <v>40</v>
      </c>
      <c r="H400" s="141">
        <v>100</v>
      </c>
      <c r="I400" s="142"/>
      <c r="J400" s="140"/>
      <c r="K400" s="140"/>
      <c r="L400" s="143"/>
      <c r="M400" s="143"/>
      <c r="N400" s="143"/>
      <c r="O400" s="143"/>
      <c r="P400" s="143"/>
      <c r="Q400" s="143"/>
      <c r="R400" s="143"/>
      <c r="S400" s="143"/>
      <c r="T400" s="144"/>
      <c r="U400" s="144"/>
      <c r="V400" s="140"/>
    </row>
    <row r="401" spans="1:22" ht="12.75" outlineLevel="1">
      <c r="A401" s="3"/>
      <c r="B401" s="106"/>
      <c r="C401" s="75" t="s">
        <v>59</v>
      </c>
      <c r="D401" s="76" t="s">
        <v>8</v>
      </c>
      <c r="E401" s="77"/>
      <c r="F401" s="77" t="s">
        <v>63</v>
      </c>
      <c r="G401" s="78" t="s">
        <v>500</v>
      </c>
      <c r="H401" s="77"/>
      <c r="I401" s="76"/>
      <c r="J401" s="77"/>
      <c r="K401" s="107">
        <f>SUBTOTAL(9,K402:K403)</f>
        <v>0</v>
      </c>
      <c r="L401" s="80">
        <f>SUBTOTAL(9,L402:L403)</f>
        <v>0</v>
      </c>
      <c r="M401" s="80">
        <f>SUBTOTAL(9,M402:M403)</f>
        <v>0</v>
      </c>
      <c r="N401" s="80">
        <f>SUBTOTAL(9,N402:N403)</f>
        <v>0</v>
      </c>
      <c r="O401" s="80">
        <f>SUBTOTAL(9,O402:O403)</f>
        <v>0</v>
      </c>
      <c r="P401" s="81">
        <f>SUMPRODUCT(P402:P403,$H402:$H403)</f>
        <v>0</v>
      </c>
      <c r="Q401" s="81">
        <f>SUMPRODUCT(Q402:Q403,$H402:$H403)</f>
        <v>0</v>
      </c>
      <c r="R401" s="81">
        <f>SUMPRODUCT(R402:R403,$H402:$H403)</f>
        <v>0</v>
      </c>
      <c r="S401" s="80">
        <f>SUMPRODUCT(S402:S403,$H402:$H403)</f>
        <v>0</v>
      </c>
      <c r="T401" s="108">
        <f>SUMPRODUCT(T402:T403,$K402:$K403)/100</f>
        <v>0</v>
      </c>
      <c r="U401" s="108">
        <f>K401+T401</f>
        <v>0</v>
      </c>
      <c r="V401" s="105"/>
    </row>
    <row r="402" spans="1:22" ht="12.75" outlineLevel="2">
      <c r="A402" s="3"/>
      <c r="B402" s="116"/>
      <c r="C402" s="117"/>
      <c r="D402" s="118"/>
      <c r="E402" s="119" t="s">
        <v>488</v>
      </c>
      <c r="F402" s="120"/>
      <c r="G402" s="121"/>
      <c r="H402" s="120"/>
      <c r="I402" s="118"/>
      <c r="J402" s="120"/>
      <c r="K402" s="122"/>
      <c r="L402" s="123"/>
      <c r="M402" s="123"/>
      <c r="N402" s="123"/>
      <c r="O402" s="123"/>
      <c r="P402" s="124"/>
      <c r="Q402" s="124"/>
      <c r="R402" s="124"/>
      <c r="S402" s="124"/>
      <c r="T402" s="125"/>
      <c r="U402" s="125"/>
      <c r="V402" s="105"/>
    </row>
    <row r="403" spans="1:22" ht="12.75" outlineLevel="2">
      <c r="A403" s="3"/>
      <c r="B403" s="105"/>
      <c r="C403" s="105"/>
      <c r="D403" s="126" t="s">
        <v>9</v>
      </c>
      <c r="E403" s="127">
        <v>1</v>
      </c>
      <c r="F403" s="128" t="s">
        <v>159</v>
      </c>
      <c r="G403" s="129" t="s">
        <v>541</v>
      </c>
      <c r="H403" s="130">
        <v>1</v>
      </c>
      <c r="I403" s="131" t="s">
        <v>99</v>
      </c>
      <c r="J403" s="132"/>
      <c r="K403" s="133">
        <f>H403*J403</f>
        <v>0</v>
      </c>
      <c r="L403" s="134">
        <f>IF(D403="S",K403,"")</f>
      </c>
      <c r="M403" s="135">
        <f>IF(OR(D403="P",D403="U"),K403,"")</f>
        <v>0</v>
      </c>
      <c r="N403" s="135">
        <f>IF(D403="H",K403,"")</f>
      </c>
      <c r="O403" s="135">
        <f>IF(D403="V",K403,"")</f>
      </c>
      <c r="P403" s="136">
        <v>0</v>
      </c>
      <c r="Q403" s="136">
        <v>0</v>
      </c>
      <c r="R403" s="136">
        <v>0</v>
      </c>
      <c r="S403" s="132">
        <v>0</v>
      </c>
      <c r="T403" s="137">
        <v>21</v>
      </c>
      <c r="U403" s="138">
        <f>K403*(T403+100)/100</f>
        <v>0</v>
      </c>
      <c r="V403" s="13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2017-04-21T06:45:21Z</dcterms:created>
  <dcterms:modified xsi:type="dcterms:W3CDTF">2017-04-21T06:45:21Z</dcterms:modified>
  <cp:category/>
  <cp:version/>
  <cp:contentType/>
  <cp:contentStatus/>
</cp:coreProperties>
</file>