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2"/>
  </bookViews>
  <sheets>
    <sheet name="KrycíList" sheetId="1" r:id="rId1"/>
    <sheet name="Rekap" sheetId="2" r:id="rId2"/>
    <sheet name="rozvaděč" sheetId="8" r:id="rId3"/>
    <sheet name="součet" sheetId="10" r:id="rId4"/>
  </sheets>
  <definedNames>
    <definedName name="__MAIN__" localSheetId="2">'rozvaděč'!$A$2:$AC$39</definedName>
    <definedName name="__MAIN__" localSheetId="3">'součet'!$A$2:$AC$12</definedName>
    <definedName name="__MAIN__">#REF!</definedName>
    <definedName name="__MAIN__Rek">'Rekap'!$B$1:$IH$18</definedName>
    <definedName name="__MAIN1__">'KrycíList'!$A$1:$L$52</definedName>
    <definedName name="__MvymF__" localSheetId="2">'rozvaděč'!#REF!</definedName>
    <definedName name="__MvymF__" localSheetId="3">'součet'!#REF!</definedName>
    <definedName name="__MvymF__">#REF!</definedName>
    <definedName name="__OobjF__" localSheetId="2">'rozvaděč'!$A$8:$AC$39</definedName>
    <definedName name="__OobjF__" localSheetId="3">'součet'!$A$8:$AC$12</definedName>
    <definedName name="__OobjF__">#REF!</definedName>
    <definedName name="__OobjF__Rek">'Rekap'!$A$8:$IK$9</definedName>
    <definedName name="__OoddF__" localSheetId="2">'rozvaděč'!$A$10:$AC$39</definedName>
    <definedName name="__OoddF__" localSheetId="3">'součet'!$A$10:$AC$12</definedName>
    <definedName name="__OoddF__">#REF!</definedName>
    <definedName name="__OoddF__Rek">'Rekap'!$A$9:$IK$9</definedName>
    <definedName name="__OradF__" localSheetId="2">'rozvaděč'!#REF!</definedName>
    <definedName name="__OradF__" localSheetId="3">'součet'!#REF!</definedName>
    <definedName name="__OradF__">#REF!</definedName>
    <definedName name="Excel_BuiltIn_Print_Titles_3_1" localSheetId="2">'rozvaděč'!$A$2:$IS$8</definedName>
    <definedName name="Excel_BuiltIn_Print_Titles_3_1" localSheetId="3">'součet'!$A$2:$IS$8</definedName>
    <definedName name="Excel_BuiltIn_Print_Titles_3_1">#REF!</definedName>
    <definedName name="šatny5" localSheetId="2">'rozvaděč'!#REF!</definedName>
    <definedName name="šatny5" localSheetId="3">'součet'!#REF!</definedName>
    <definedName name="šatny5">#REF!</definedName>
    <definedName name="_xlnm.Print_Titles" localSheetId="1">'Rekap'!$1:$7</definedName>
    <definedName name="_xlnm.Print_Titles" localSheetId="2">'rozvaděč'!$2:$8</definedName>
    <definedName name="_xlnm.Print_Titles" localSheetId="3">'součet'!$2:$8</definedName>
  </definedNames>
  <calcPr fullCalcOnLoad="1"/>
</workbook>
</file>

<file path=xl/sharedStrings.xml><?xml version="1.0" encoding="utf-8"?>
<sst xmlns="http://schemas.openxmlformats.org/spreadsheetml/2006/main" count="591" uniqueCount="248">
  <si>
    <t>.</t>
  </si>
  <si>
    <t>B</t>
  </si>
  <si>
    <t>O</t>
  </si>
  <si>
    <t>P</t>
  </si>
  <si>
    <t>S</t>
  </si>
  <si>
    <t>m</t>
  </si>
  <si>
    <t>Ř</t>
  </si>
  <si>
    <t>Mj</t>
  </si>
  <si>
    <t>ks</t>
  </si>
  <si>
    <t>001</t>
  </si>
  <si>
    <t>921</t>
  </si>
  <si>
    <t>HSV</t>
  </si>
  <si>
    <t>HZS</t>
  </si>
  <si>
    <t>MON</t>
  </si>
  <si>
    <t>OST</t>
  </si>
  <si>
    <t>PSV</t>
  </si>
  <si>
    <t>VRN</t>
  </si>
  <si>
    <t>.Hdr</t>
  </si>
  <si>
    <t>Druh</t>
  </si>
  <si>
    <t>Mzdy</t>
  </si>
  <si>
    <t>% Dph</t>
  </si>
  <si>
    <t>Název</t>
  </si>
  <si>
    <t>Oddíl</t>
  </si>
  <si>
    <t>Sazba</t>
  </si>
  <si>
    <t>Daň</t>
  </si>
  <si>
    <t>Celkem</t>
  </si>
  <si>
    <t>Hm1[t]</t>
  </si>
  <si>
    <t>Hm2[t]</t>
  </si>
  <si>
    <t>Objekt</t>
  </si>
  <si>
    <t>Oddíly</t>
  </si>
  <si>
    <t>Základ</t>
  </si>
  <si>
    <t>Datum :</t>
  </si>
  <si>
    <t>Dodávka</t>
  </si>
  <si>
    <t>Mzdy/Mj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</si>
  <si>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</si>
  <si>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</si>
  <si>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</si>
  <si>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</si>
  <si>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</si>
  <si>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</si>
  <si>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</si>
  <si>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</si>
  <si>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</si>
  <si>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</si>
  <si>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</si>
  <si>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</si>
  <si>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30/09/2015</t>
  </si>
  <si>
    <t>Investor :</t>
  </si>
  <si>
    <t>Náklady/MJ</t>
  </si>
  <si>
    <t>Objednal :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</si>
  <si>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</si>
  <si>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</si>
  <si>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</si>
  <si>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</si>
  <si>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</si>
  <si>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</si>
  <si>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</si>
  <si>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Odsouhlasil:</t>
  </si>
  <si>
    <t>Projektant :</t>
  </si>
  <si>
    <t>Rekapitulace</t>
  </si>
  <si>
    <t>Název nákladu</t>
  </si>
  <si>
    <t>Hmoty1[t] za Mj</t>
  </si>
  <si>
    <t>Hmoty2[t] za Mj</t>
  </si>
  <si>
    <t>Ostatní náklady</t>
  </si>
  <si>
    <t>Přirážky</t>
  </si>
  <si>
    <t>Počet MJ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</si>
  <si>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</si>
  <si>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</si>
  <si>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</si>
  <si>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</si>
  <si>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</si>
  <si>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</si>
  <si>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</si>
  <si>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</si>
  <si>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</si>
  <si>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</si>
  <si>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Množství [Mj]</t>
  </si>
  <si>
    <t>elektromontáže</t>
  </si>
  <si>
    <t>Dodatek číslo :</t>
  </si>
  <si>
    <t>Zakázka číslo :</t>
  </si>
  <si>
    <t>Archivní číslo :</t>
  </si>
  <si>
    <t>Rozpočet číslo :</t>
  </si>
  <si>
    <t>Položkový rozpočet</t>
  </si>
  <si>
    <t>Rozpočtové náklady</t>
  </si>
  <si>
    <t>Stavební objekt číslo :</t>
  </si>
  <si>
    <t>Seznam položek pro oddíl :</t>
  </si>
  <si>
    <t>Základní rozpočtové náklady</t>
  </si>
  <si>
    <t>Krycí list [ceny uvedeny v Kč]</t>
  </si>
  <si>
    <t>Účelové měrné jednotky (bez DPH)</t>
  </si>
  <si>
    <t>stavební opravy komerčních prostor</t>
  </si>
  <si>
    <t>Celkové rozpočtové náklady (bezDPH)</t>
  </si>
  <si>
    <t>Daň z přidané hodnoty (Rozpočet+Ostatní)</t>
  </si>
  <si>
    <t>Celkové náklady (Rozpočet +Ostatní) vč. DPH</t>
  </si>
  <si>
    <t>C:\RozpNz\Data\Kovařík - 242, Denní bar zdraví Hl nám 3.o32</t>
  </si>
  <si>
    <t>zdroj DF 24/830 2G10</t>
  </si>
  <si>
    <t>zdroj L 36 W/840 G13</t>
  </si>
  <si>
    <t>kabel CYKY-J 3x1,5</t>
  </si>
  <si>
    <t>kabel CYKY-J 3x2,5</t>
  </si>
  <si>
    <t>kabel CYKY-O 3x1,5</t>
  </si>
  <si>
    <t>kabel CYKY-O 2x1,5</t>
  </si>
  <si>
    <t>vodič CY 4 žl/z</t>
  </si>
  <si>
    <t>pásek Cu 0,5m</t>
  </si>
  <si>
    <t>kabel CYKY-J 5x1,5</t>
  </si>
  <si>
    <t>KP 68 KA - krabice přístrojová</t>
  </si>
  <si>
    <t>KR 97/5 KA - krabice odbočná s víčkem KO 97 V a svorkovnicí SP-96</t>
  </si>
  <si>
    <t>KU 68-1902 KA - krabice odbočná s víčkem KO 68</t>
  </si>
  <si>
    <t>KP 64/LD NA - krabice přístrojová</t>
  </si>
  <si>
    <t>3558A-A651 B - kryt spínače kolébkového bílý</t>
  </si>
  <si>
    <t>3901A-B10 B - rámeček pro elektroinstalační přístroje, jednonásobný bílý</t>
  </si>
  <si>
    <t>3559-A01345 - přístroj spínače jednopólového</t>
  </si>
  <si>
    <t>3559-A06345 - přístroj přepínače střídavého</t>
  </si>
  <si>
    <t>3559-A07345 - přístroj přepínače křížového</t>
  </si>
  <si>
    <t>5593A-C02357 B - zásuvka dvojnásobná s ochrannými kolíky, s clonkami, s natočenou dutinou, s ochranou před přepětím</t>
  </si>
  <si>
    <t>5513A-C02357 B - zásuvka dvojnásobná s ochrannými kolíky, s clonkami, s natočenou dutinou</t>
  </si>
  <si>
    <t>5011A-A00300 B - kryt zásuvky anténní, s vylamovacím otvorem</t>
  </si>
  <si>
    <t>5013A-A00252 B - kryt zásuvky ISDN s 2 otvory</t>
  </si>
  <si>
    <t>5011-A3303 - přístroj zásuvky anténní televizní, rozhlasové a satelitní - koncové</t>
  </si>
  <si>
    <t>5011-A3607 - přístroj zásuvky anténní televizní a rozhlasové - průchozí</t>
  </si>
  <si>
    <t>5013U-A00151 - přístroj zásuvky ISDN koncové jednonásobné</t>
  </si>
  <si>
    <t>5013U-A00152 - přístroj zásuvky ISDN průchozí dvojnásobné</t>
  </si>
  <si>
    <t>Denní bar zdraví; Hlavní Náměstí 3a; Krnov</t>
  </si>
  <si>
    <t>svorka BERNARD - ZSA16</t>
  </si>
  <si>
    <t>krabice elektroinstalační přístrojové zapuštěné plastové kruhové</t>
  </si>
  <si>
    <t>krabice elektroinstalační přístrojové zapuštěné plastové kruhové pro sádrokartonové příčky</t>
  </si>
  <si>
    <t>rozvodky se zapojením vodičů zapuštěné plastové kruhové</t>
  </si>
  <si>
    <t>743 41-4111</t>
  </si>
  <si>
    <t>743 41-2111</t>
  </si>
  <si>
    <t>743 41-2112</t>
  </si>
  <si>
    <t>743 62-2320</t>
  </si>
  <si>
    <t>744 24-1110</t>
  </si>
  <si>
    <t>744 41-1220</t>
  </si>
  <si>
    <t>744 41-1230</t>
  </si>
  <si>
    <t>744 43-1100</t>
  </si>
  <si>
    <t>kabel UTP cat. 5e</t>
  </si>
  <si>
    <t>kabel KOAX RG-59U/48FA</t>
  </si>
  <si>
    <t>trubka ohebná 25mm</t>
  </si>
  <si>
    <t>743 11-2313</t>
  </si>
  <si>
    <t>744 74-3611</t>
  </si>
  <si>
    <t>744 74-2211</t>
  </si>
  <si>
    <t>ukončení vodičů izolovaných s označením a zapojením v rozvaděči nebo na přístroji do 4mm2</t>
  </si>
  <si>
    <t>746 21-1120</t>
  </si>
  <si>
    <t>ukončení kabelů smršťovací záklopkou nebo páskou se zapojením bez letování 2x1,5</t>
  </si>
  <si>
    <t>746 41-3110</t>
  </si>
  <si>
    <t>746 41-3150</t>
  </si>
  <si>
    <t>ukončení kabelů smršťovací záklopkou nebo páskou se zapojením bez letování 3x1,5</t>
  </si>
  <si>
    <t>ukončení kabelů smršťovací záklopkou nebo páskou se zapojením bez letování 3x2,5</t>
  </si>
  <si>
    <t>746 41-3560</t>
  </si>
  <si>
    <t>ukončení kabelů smršťovací záklopkou nebo páskou se zapojením bez letování 5x1,5</t>
  </si>
  <si>
    <t>ochranné pospojování typ BERNARD se zhotovením pásku</t>
  </si>
  <si>
    <t>747 11-1111</t>
  </si>
  <si>
    <t>747 11-1126</t>
  </si>
  <si>
    <t>747 11-1128</t>
  </si>
  <si>
    <t>747 11-2011</t>
  </si>
  <si>
    <t>747 11-1226</t>
  </si>
  <si>
    <t>747 11-1227</t>
  </si>
  <si>
    <t>747 12-1110</t>
  </si>
  <si>
    <t>747 12-1220</t>
  </si>
  <si>
    <t>747 16-1040</t>
  </si>
  <si>
    <t>zásuvka domovní se zapojením vodičů, bezšroubové připojení, 16A, 2x2P+PE, dvojnásobná šikmá</t>
  </si>
  <si>
    <t>zásuvka domovní se zapojením vodičů, bezšroubové připojení, 16A, 2x2P+PE, dvojnásobná šikmá, dvojí zapojení - průběžná montáž</t>
  </si>
  <si>
    <t>747 16-1260</t>
  </si>
  <si>
    <t>zásuvka anténní televizní, rozhlasová a satelitní - koncová</t>
  </si>
  <si>
    <t>zásuvka ISDN koncová jednonásobná</t>
  </si>
  <si>
    <t>zásuvka ISDN průchozí dvojnásobná</t>
  </si>
  <si>
    <t>vybourání otvorů ve zdivu cihelném, plochy do 0,09m2, tloušťky do 15cm</t>
  </si>
  <si>
    <t>971 03-2100</t>
  </si>
  <si>
    <t>971 03-2110</t>
  </si>
  <si>
    <t>vysekání kapes nebo výklenků ve zdivu cihelném pro osazení el. zař. plochy do 0,1m2 a hloubky do 15cm</t>
  </si>
  <si>
    <t>974 03-1110</t>
  </si>
  <si>
    <t>vysekání rýh pro montáž trubek a kabelů v cihelných zdech hloubky do 3cm, šířky do 3cm</t>
  </si>
  <si>
    <t>vrtání otvorů pro přístrojové a rozbočné krabice v sádrokartonu</t>
  </si>
  <si>
    <t>3425A-0344 B - spínač trojpólový páčkový zapuštěný</t>
  </si>
  <si>
    <t>kabel CYKY-J 5x2,5</t>
  </si>
  <si>
    <t>ukončení kabelů smršťovací záklopkou nebo páskou se zapojením bez letování 5x2,5</t>
  </si>
  <si>
    <t>šňůra CYSY 5G2,5 H05VV-F</t>
  </si>
  <si>
    <t>šňůra měděná, bez ukončení uložená volně 5x2,5mm2</t>
  </si>
  <si>
    <t>744 33-1111</t>
  </si>
  <si>
    <t>šňůra měděná, bez ukončení uložená volně 5x4mm2</t>
  </si>
  <si>
    <t>744 33-1222</t>
  </si>
  <si>
    <t>5518-2069 B - zásuvka dvojnásobná IP 44, s ochrannými kolíky, s víčky</t>
  </si>
  <si>
    <t>747 16-1524</t>
  </si>
  <si>
    <t>zásuvka domovní se zapojením vodičů, pro prostředí mokré, 2x2P+PE, dvojí zapojení - průběžná montáž</t>
  </si>
  <si>
    <t>744 41-1240</t>
  </si>
  <si>
    <t>kabel CYKY-J 5x4</t>
  </si>
  <si>
    <t>šňůra CYSY 5G4 H05VV-F</t>
  </si>
  <si>
    <t>3553-01929 B - spínač jednopólový IP 44</t>
  </si>
  <si>
    <t xml:space="preserve">vačkový spínač 400V/25A </t>
  </si>
  <si>
    <t>krabice elektroinstalační ACIDUR pro vodiče do 4mm2</t>
  </si>
  <si>
    <t>743 41-4321</t>
  </si>
  <si>
    <t>krabice elektroinstalační 6455-11P acidur malá</t>
  </si>
  <si>
    <t>ukončení kabelů smršťovací záklopkou nebo páskou se zapojením bez letování 5x4</t>
  </si>
  <si>
    <t>3553-06929 B - přepínač střídavý IP 44</t>
  </si>
  <si>
    <t>3553-07929 B - přepínač křížový IP 44</t>
  </si>
  <si>
    <t>součet</t>
  </si>
  <si>
    <r>
      <t xml:space="preserve">trubka elektroinstalační plastová ohebná uložená </t>
    </r>
    <r>
      <rPr>
        <b/>
        <sz val="10"/>
        <rFont val="Arial"/>
        <family val="2"/>
      </rPr>
      <t>pod omítku</t>
    </r>
    <r>
      <rPr>
        <sz val="10"/>
        <rFont val="Arial"/>
        <family val="2"/>
      </rPr>
      <t>, Ø16mm</t>
    </r>
  </si>
  <si>
    <r>
      <t xml:space="preserve">izolovaný vodič měděný bez ukončení, uložený </t>
    </r>
    <r>
      <rPr>
        <b/>
        <sz val="10"/>
        <rFont val="Arial"/>
        <family val="2"/>
      </rPr>
      <t>pevně</t>
    </r>
    <r>
      <rPr>
        <sz val="10"/>
        <rFont val="Arial"/>
        <family val="2"/>
      </rPr>
      <t>, průřezu 0,35-35mm2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</si>
  <si>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2x1,5mm2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</si>
  <si>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3x1,5mm2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</si>
  <si>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3x2,5mm2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</si>
  <si>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5x1,5mm2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</si>
  <si>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5x2,5mm2</t>
    </r>
  </si>
  <si>
    <r>
      <t xml:space="preserve">kabel měděný do 1kV bez ukončení, uložený </t>
    </r>
    <r>
      <rPr>
        <b/>
        <sz val="10"/>
        <rFont val="Arial"/>
        <family val="2"/>
      </rPr>
      <t>pod omítku stěn</t>
    </r>
    <r>
      <rPr>
        <sz val="10"/>
        <rFont val="Arial"/>
        <family val="2"/>
      </rPr>
      <t xml:space="preserve"> - CYKY 5x4mm2</t>
    </r>
  </si>
  <si>
    <r>
      <t xml:space="preserve">kabel měděný do 1kV bez ukončení, uložený </t>
    </r>
    <r>
      <rPr>
        <b/>
        <sz val="10"/>
        <rFont val="Arial"/>
        <family val="2"/>
      </rPr>
      <t>volně</t>
    </r>
    <r>
      <rPr>
        <sz val="10"/>
        <rFont val="Arial"/>
        <family val="2"/>
      </rPr>
      <t xml:space="preserve"> - CYKY 2x1,5mm2</t>
    </r>
  </si>
  <si>
    <r>
      <t xml:space="preserve">kabel měděný do 1kV bez ukončení, uložený </t>
    </r>
    <r>
      <rPr>
        <b/>
        <sz val="10"/>
        <rFont val="Arial"/>
        <family val="2"/>
      </rPr>
      <t>volně</t>
    </r>
    <r>
      <rPr>
        <sz val="10"/>
        <rFont val="Arial"/>
        <family val="2"/>
      </rPr>
      <t xml:space="preserve"> - CYKY 3x1,5mm2</t>
    </r>
  </si>
  <si>
    <r>
      <t xml:space="preserve">kabel měděný do 1kV bez ukončení, uložený </t>
    </r>
    <r>
      <rPr>
        <b/>
        <sz val="10"/>
        <rFont val="Arial"/>
        <family val="2"/>
      </rPr>
      <t>volně</t>
    </r>
    <r>
      <rPr>
        <sz val="10"/>
        <rFont val="Arial"/>
        <family val="2"/>
      </rPr>
      <t xml:space="preserve"> - CYKY 3x2,5mm2</t>
    </r>
  </si>
  <si>
    <r>
      <t xml:space="preserve">kabel měděný do 1kV bez ukončení, uložený </t>
    </r>
    <r>
      <rPr>
        <b/>
        <sz val="10"/>
        <rFont val="Arial"/>
        <family val="2"/>
      </rPr>
      <t>volně</t>
    </r>
    <r>
      <rPr>
        <sz val="10"/>
        <rFont val="Arial"/>
        <family val="2"/>
      </rPr>
      <t xml:space="preserve"> - CYKY 5x1,5mm2</t>
    </r>
  </si>
  <si>
    <r>
      <t xml:space="preserve">kabel měděný sdělovací, bez ukončení, uložený </t>
    </r>
    <r>
      <rPr>
        <b/>
        <sz val="10"/>
        <rFont val="Arial"/>
        <family val="2"/>
      </rPr>
      <t>pevně</t>
    </r>
    <r>
      <rPr>
        <sz val="10"/>
        <rFont val="Arial"/>
        <family val="2"/>
      </rPr>
      <t xml:space="preserve"> - párový 4x2x0,6mm2</t>
    </r>
  </si>
  <si>
    <r>
      <t xml:space="preserve">izolovaný vodič měděný bez ukončení, uložený </t>
    </r>
    <r>
      <rPr>
        <b/>
        <sz val="10"/>
        <rFont val="Arial"/>
        <family val="2"/>
      </rPr>
      <t>pevně</t>
    </r>
    <r>
      <rPr>
        <sz val="10"/>
        <rFont val="Arial"/>
        <family val="2"/>
      </rPr>
      <t>, koaxiální 75ohm</t>
    </r>
  </si>
  <si>
    <r>
      <t xml:space="preserve">spínač nástěnný, </t>
    </r>
    <r>
      <rPr>
        <b/>
        <sz val="10"/>
        <rFont val="Arial"/>
        <family val="2"/>
      </rPr>
      <t>pro prostředí obyčejné</t>
    </r>
    <r>
      <rPr>
        <sz val="10"/>
        <rFont val="Arial"/>
        <family val="2"/>
      </rPr>
      <t xml:space="preserve"> se zapojením vodičů řazení 1 - jednopólový</t>
    </r>
  </si>
  <si>
    <r>
      <t xml:space="preserve">spínač nástěnný, </t>
    </r>
    <r>
      <rPr>
        <b/>
        <sz val="10"/>
        <rFont val="Arial"/>
        <family val="2"/>
      </rPr>
      <t>pro prostředí obyčejné</t>
    </r>
    <r>
      <rPr>
        <sz val="10"/>
        <rFont val="Arial"/>
        <family val="2"/>
      </rPr>
      <t xml:space="preserve"> se zapojením vodičů řazení 5 - střídavý</t>
    </r>
  </si>
  <si>
    <r>
      <t xml:space="preserve">spínač nástěnný, </t>
    </r>
    <r>
      <rPr>
        <b/>
        <sz val="10"/>
        <rFont val="Arial"/>
        <family val="2"/>
      </rPr>
      <t>pro prostředí obyčejné</t>
    </r>
    <r>
      <rPr>
        <sz val="10"/>
        <rFont val="Arial"/>
        <family val="2"/>
      </rPr>
      <t xml:space="preserve"> se zapojením vodičů řazení 7 - křížový</t>
    </r>
  </si>
  <si>
    <r>
      <t xml:space="preserve">spínač nástěnný, </t>
    </r>
    <r>
      <rPr>
        <b/>
        <sz val="10"/>
        <rFont val="Arial"/>
        <family val="2"/>
      </rPr>
      <t>pro prostředí mokré</t>
    </r>
    <r>
      <rPr>
        <sz val="10"/>
        <rFont val="Arial"/>
        <family val="2"/>
      </rPr>
      <t xml:space="preserve"> se zapojením vodičů řazení 5 - střídavý</t>
    </r>
  </si>
  <si>
    <r>
      <t xml:space="preserve">spínač nástěnný, </t>
    </r>
    <r>
      <rPr>
        <b/>
        <sz val="10"/>
        <rFont val="Arial"/>
        <family val="2"/>
      </rPr>
      <t>pro prostředí mokré</t>
    </r>
    <r>
      <rPr>
        <sz val="10"/>
        <rFont val="Arial"/>
        <family val="2"/>
      </rPr>
      <t xml:space="preserve"> se zapojením vodičů řazení 7 - křížový</t>
    </r>
  </si>
  <si>
    <r>
      <t xml:space="preserve">spínač nástěnný, </t>
    </r>
    <r>
      <rPr>
        <b/>
        <sz val="10"/>
        <rFont val="Arial"/>
        <family val="2"/>
      </rPr>
      <t>pro prostředí mokré</t>
    </r>
    <r>
      <rPr>
        <sz val="10"/>
        <rFont val="Arial"/>
        <family val="2"/>
      </rPr>
      <t xml:space="preserve"> se zapojením vodičů řazení 1 - jednopólový</t>
    </r>
  </si>
  <si>
    <r>
      <t xml:space="preserve">spínač třípólový nástěnný se zapojením vodičů pro prostředí </t>
    </r>
    <r>
      <rPr>
        <b/>
        <sz val="10"/>
        <rFont val="Arial"/>
        <family val="2"/>
      </rPr>
      <t>obyčejné</t>
    </r>
    <r>
      <rPr>
        <sz val="10"/>
        <rFont val="Arial"/>
        <family val="2"/>
      </rPr>
      <t xml:space="preserve"> do 16A</t>
    </r>
  </si>
  <si>
    <r>
      <t xml:space="preserve">spínač třípólový nástěnný se zapojením vodičů pro prostředí </t>
    </r>
    <r>
      <rPr>
        <b/>
        <sz val="10"/>
        <rFont val="Arial"/>
        <family val="2"/>
      </rPr>
      <t>mokré</t>
    </r>
    <r>
      <rPr>
        <sz val="10"/>
        <rFont val="Arial"/>
        <family val="2"/>
      </rPr>
      <t xml:space="preserve"> do 25A</t>
    </r>
  </si>
  <si>
    <t>nespecifikované pomocné práce</t>
  </si>
  <si>
    <t>%</t>
  </si>
  <si>
    <t>nespecifikovaný drobný materiál</t>
  </si>
  <si>
    <t>vývodky 13,5mm</t>
  </si>
  <si>
    <t>vývodky 16mm</t>
  </si>
  <si>
    <t>jistič LTN B 10A/1</t>
  </si>
  <si>
    <t>jistič LTN B 16A/1</t>
  </si>
  <si>
    <t>jistič LTN B 16A/3</t>
  </si>
  <si>
    <t>jistič LTN B 20A/3</t>
  </si>
  <si>
    <t>jistič LTN C 20A/3</t>
  </si>
  <si>
    <t>proudový chránič s nadproudovou ochranou OLI B 16A/30mA</t>
  </si>
  <si>
    <t>hlavní vypínač MSN 63-3</t>
  </si>
  <si>
    <t>propojovací lišta S3L-1000-16</t>
  </si>
  <si>
    <t>montážní rám pro DIN; velikost 04 až 05 G59IP-MONT 04-05 04653+G9</t>
  </si>
  <si>
    <t xml:space="preserve">Výškově nastavitelná DIN-lišta se štítem; velikost 24. kód: IP-PS VTR 24 04642 </t>
  </si>
  <si>
    <t>Záslepka pro jednu řadu; velikost 24. IP-PC VTR 24 04647</t>
  </si>
  <si>
    <t xml:space="preserve">Závěsný držák skříně - pozinkovaný. kód: IP-ST VTR 04680 </t>
  </si>
  <si>
    <t>Zámek dveří pro skříně PEDRO, s univerzálním klíčem. IP-SR VTR 04681</t>
  </si>
  <si>
    <t>proudový chránič LFN 40A/300mA</t>
  </si>
  <si>
    <t>přepěťová ochrana SVBC-12,5-4-MZS</t>
  </si>
  <si>
    <t>skříň rozvaděče 51+17M = 68 Modulů</t>
  </si>
  <si>
    <t>SCHMACHTL: skříň PEDRO, průhledné dveře, velikost 05 (654*543*265mm); kód: IP-VTR 05 OBLO 04625</t>
  </si>
  <si>
    <t>Vnitřní dveře; velikost 04. IP-CP 04 04633</t>
  </si>
  <si>
    <t>Trafo ZTR-8-12 230/12V/8W na DIN 2modul</t>
  </si>
  <si>
    <t>houkačka 12V</t>
  </si>
  <si>
    <t xml:space="preserve">Požární hlásič a detektor kouře Fireman5 JB-S01 s normou EN14604 </t>
  </si>
  <si>
    <t>kompletace rozvaděče</t>
  </si>
  <si>
    <t>část elektro - díl Města</t>
  </si>
  <si>
    <t>elektromontáže vč rozvaděče</t>
  </si>
  <si>
    <t>soubor</t>
  </si>
  <si>
    <t>dodávka rozvaděče-rozpis viz předešlá záložka</t>
  </si>
  <si>
    <t xml:space="preserve">rozvaděč RO - položkový rozpis </t>
  </si>
</sst>
</file>

<file path=xl/styles.xml><?xml version="1.0" encoding="utf-8"?>
<styleSheet xmlns="http://schemas.openxmlformats.org/spreadsheetml/2006/main">
  <numFmts count="11"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  <numFmt numFmtId="174" formatCode="000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Arial"/>
      <family val="2"/>
    </font>
    <font>
      <b/>
      <i/>
      <sz val="10"/>
      <color indexed="4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/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/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/>
    <xf numFmtId="166" fontId="0" fillId="2" borderId="6" xfId="0" applyNumberFormat="1" applyFont="1" applyFill="1" applyBorder="1"/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/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0" fillId="2" borderId="0" xfId="0" applyFill="1"/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/>
    <xf numFmtId="168" fontId="15" fillId="2" borderId="0" xfId="0" applyNumberFormat="1" applyFont="1" applyFill="1" applyBorder="1"/>
    <xf numFmtId="168" fontId="17" fillId="2" borderId="0" xfId="0" applyNumberFormat="1" applyFont="1" applyFill="1" applyBorder="1"/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/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/>
    <xf numFmtId="4" fontId="18" fillId="2" borderId="0" xfId="0" applyNumberFormat="1" applyFont="1" applyFill="1" applyBorder="1"/>
    <xf numFmtId="4" fontId="16" fillId="2" borderId="0" xfId="0" applyNumberFormat="1" applyFont="1" applyFill="1" applyBorder="1"/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71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/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/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/>
    <xf numFmtId="0" fontId="20" fillId="2" borderId="8" xfId="0" applyFont="1" applyFill="1" applyBorder="1"/>
    <xf numFmtId="170" fontId="10" fillId="5" borderId="8" xfId="0" applyNumberFormat="1" applyFont="1" applyFill="1" applyBorder="1"/>
    <xf numFmtId="4" fontId="10" fillId="5" borderId="8" xfId="0" applyNumberFormat="1" applyFont="1" applyFill="1" applyBorder="1"/>
    <xf numFmtId="171" fontId="10" fillId="5" borderId="8" xfId="0" applyNumberFormat="1" applyFont="1" applyFill="1" applyBorder="1"/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0" fillId="0" borderId="0" xfId="0" applyFont="1"/>
    <xf numFmtId="0" fontId="0" fillId="2" borderId="6" xfId="0" applyFill="1" applyBorder="1" applyAlignment="1">
      <alignment horizontal="center" vertical="top"/>
    </xf>
    <xf numFmtId="0" fontId="0" fillId="2" borderId="6" xfId="0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174" fontId="4" fillId="2" borderId="6" xfId="0" applyNumberFormat="1" applyFont="1" applyFill="1" applyBorder="1" applyAlignment="1">
      <alignment vertical="top"/>
    </xf>
    <xf numFmtId="0" fontId="7" fillId="7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0" fillId="2" borderId="12" xfId="0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/>
    </xf>
    <xf numFmtId="0" fontId="0" fillId="2" borderId="12" xfId="0" applyFill="1" applyBorder="1" applyAlignment="1">
      <alignment horizontal="center" vertical="top"/>
    </xf>
    <xf numFmtId="165" fontId="4" fillId="2" borderId="12" xfId="0" applyNumberFormat="1" applyFont="1" applyFill="1" applyBorder="1" applyAlignment="1">
      <alignment vertical="top"/>
    </xf>
    <xf numFmtId="0" fontId="26" fillId="9" borderId="13" xfId="0" applyFont="1" applyFill="1" applyBorder="1" applyAlignment="1">
      <alignment vertical="top"/>
    </xf>
    <xf numFmtId="0" fontId="26" fillId="9" borderId="14" xfId="0" applyFont="1" applyFill="1" applyBorder="1" applyAlignment="1">
      <alignment vertical="top"/>
    </xf>
    <xf numFmtId="0" fontId="27" fillId="9" borderId="14" xfId="0" applyFont="1" applyFill="1" applyBorder="1" applyAlignment="1">
      <alignment vertical="top" wrapText="1"/>
    </xf>
    <xf numFmtId="0" fontId="26" fillId="9" borderId="14" xfId="0" applyFont="1" applyFill="1" applyBorder="1" applyAlignment="1">
      <alignment horizontal="center" vertical="top"/>
    </xf>
    <xf numFmtId="0" fontId="26" fillId="9" borderId="15" xfId="0" applyFont="1" applyFill="1" applyBorder="1" applyAlignment="1">
      <alignment vertical="top"/>
    </xf>
    <xf numFmtId="0" fontId="7" fillId="8" borderId="12" xfId="0" applyFont="1" applyFill="1" applyBorder="1" applyAlignment="1">
      <alignment horizontal="center" vertical="top"/>
    </xf>
    <xf numFmtId="174" fontId="4" fillId="2" borderId="12" xfId="0" applyNumberFormat="1" applyFont="1" applyFill="1" applyBorder="1" applyAlignment="1">
      <alignment vertical="top"/>
    </xf>
    <xf numFmtId="0" fontId="0" fillId="0" borderId="6" xfId="0" applyFont="1" applyBorder="1"/>
    <xf numFmtId="2" fontId="0" fillId="0" borderId="0" xfId="0" applyNumberFormat="1" applyFont="1" applyBorder="1"/>
    <xf numFmtId="0" fontId="7" fillId="7" borderId="16" xfId="0" applyFont="1" applyFill="1" applyBorder="1" applyAlignment="1">
      <alignment horizontal="center" vertical="top"/>
    </xf>
    <xf numFmtId="0" fontId="0" fillId="2" borderId="16" xfId="0" applyFill="1" applyBorder="1" applyAlignment="1">
      <alignment vertical="top" wrapText="1"/>
    </xf>
    <xf numFmtId="4" fontId="0" fillId="2" borderId="16" xfId="0" applyNumberFormat="1" applyFont="1" applyFill="1" applyBorder="1" applyAlignment="1">
      <alignment vertical="top"/>
    </xf>
    <xf numFmtId="0" fontId="0" fillId="2" borderId="16" xfId="0" applyFill="1" applyBorder="1" applyAlignment="1">
      <alignment horizontal="center" vertical="top"/>
    </xf>
    <xf numFmtId="165" fontId="4" fillId="2" borderId="16" xfId="0" applyNumberFormat="1" applyFont="1" applyFill="1" applyBorder="1" applyAlignment="1">
      <alignment vertical="top"/>
    </xf>
    <xf numFmtId="0" fontId="4" fillId="2" borderId="16" xfId="0" applyFont="1" applyFill="1" applyBorder="1" applyAlignment="1">
      <alignment horizontal="center" vertical="top"/>
    </xf>
    <xf numFmtId="174" fontId="4" fillId="2" borderId="16" xfId="0" applyNumberFormat="1" applyFont="1" applyFill="1" applyBorder="1" applyAlignment="1">
      <alignment vertical="top"/>
    </xf>
    <xf numFmtId="0" fontId="7" fillId="7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4" fontId="0" fillId="2" borderId="17" xfId="0" applyNumberFormat="1" applyFont="1" applyFill="1" applyBorder="1" applyAlignment="1">
      <alignment vertical="top"/>
    </xf>
    <xf numFmtId="0" fontId="0" fillId="2" borderId="17" xfId="0" applyFont="1" applyFill="1" applyBorder="1" applyAlignment="1">
      <alignment horizontal="center" vertical="top"/>
    </xf>
    <xf numFmtId="165" fontId="4" fillId="2" borderId="17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0" fontId="7" fillId="8" borderId="17" xfId="0" applyFont="1" applyFill="1" applyBorder="1" applyAlignment="1">
      <alignment horizontal="center" vertical="top"/>
    </xf>
    <xf numFmtId="174" fontId="4" fillId="2" borderId="17" xfId="0" applyNumberFormat="1" applyFont="1" applyFill="1" applyBorder="1" applyAlignment="1">
      <alignment vertical="top"/>
    </xf>
    <xf numFmtId="0" fontId="0" fillId="2" borderId="17" xfId="0" applyFill="1" applyBorder="1" applyAlignment="1">
      <alignment vertical="top" wrapText="1"/>
    </xf>
    <xf numFmtId="0" fontId="0" fillId="2" borderId="17" xfId="0" applyFill="1" applyBorder="1" applyAlignment="1">
      <alignment horizontal="center" vertical="top"/>
    </xf>
    <xf numFmtId="0" fontId="4" fillId="10" borderId="12" xfId="0" applyFont="1" applyFill="1" applyBorder="1" applyAlignment="1">
      <alignment vertical="top"/>
    </xf>
    <xf numFmtId="0" fontId="0" fillId="10" borderId="12" xfId="0" applyFont="1" applyFill="1" applyBorder="1" applyAlignment="1">
      <alignment vertical="top" wrapText="1"/>
    </xf>
    <xf numFmtId="4" fontId="0" fillId="10" borderId="12" xfId="0" applyNumberFormat="1" applyFont="1" applyFill="1" applyBorder="1" applyAlignment="1">
      <alignment vertical="top"/>
    </xf>
    <xf numFmtId="0" fontId="0" fillId="10" borderId="12" xfId="0" applyFont="1" applyFill="1" applyBorder="1" applyAlignment="1">
      <alignment horizontal="center" vertical="top"/>
    </xf>
    <xf numFmtId="165" fontId="4" fillId="10" borderId="12" xfId="0" applyNumberFormat="1" applyFont="1" applyFill="1" applyBorder="1" applyAlignment="1">
      <alignment vertical="top"/>
    </xf>
    <xf numFmtId="0" fontId="4" fillId="10" borderId="6" xfId="0" applyFont="1" applyFill="1" applyBorder="1" applyAlignment="1">
      <alignment vertical="top"/>
    </xf>
    <xf numFmtId="0" fontId="0" fillId="10" borderId="6" xfId="0" applyFont="1" applyFill="1" applyBorder="1" applyAlignment="1">
      <alignment vertical="top" wrapText="1"/>
    </xf>
    <xf numFmtId="4" fontId="0" fillId="10" borderId="6" xfId="0" applyNumberFormat="1" applyFont="1" applyFill="1" applyBorder="1" applyAlignment="1">
      <alignment vertical="top"/>
    </xf>
    <xf numFmtId="0" fontId="0" fillId="10" borderId="6" xfId="0" applyFont="1" applyFill="1" applyBorder="1" applyAlignment="1">
      <alignment horizontal="center" vertical="top"/>
    </xf>
    <xf numFmtId="165" fontId="4" fillId="10" borderId="6" xfId="0" applyNumberFormat="1" applyFont="1" applyFill="1" applyBorder="1" applyAlignment="1">
      <alignment vertical="top"/>
    </xf>
    <xf numFmtId="174" fontId="4" fillId="10" borderId="6" xfId="0" applyNumberFormat="1" applyFont="1" applyFill="1" applyBorder="1" applyAlignment="1">
      <alignment vertical="top"/>
    </xf>
    <xf numFmtId="174" fontId="4" fillId="10" borderId="12" xfId="0" applyNumberFormat="1" applyFont="1" applyFill="1" applyBorder="1" applyAlignment="1">
      <alignment vertical="top"/>
    </xf>
    <xf numFmtId="0" fontId="0" fillId="11" borderId="6" xfId="0" applyFont="1" applyFill="1" applyBorder="1" applyAlignment="1">
      <alignment vertical="top" wrapText="1"/>
    </xf>
    <xf numFmtId="4" fontId="0" fillId="11" borderId="6" xfId="0" applyNumberFormat="1" applyFont="1" applyFill="1" applyBorder="1" applyAlignment="1">
      <alignment vertical="top"/>
    </xf>
    <xf numFmtId="0" fontId="0" fillId="11" borderId="6" xfId="0" applyFont="1" applyFill="1" applyBorder="1" applyAlignment="1">
      <alignment horizontal="center" vertical="top"/>
    </xf>
    <xf numFmtId="165" fontId="4" fillId="11" borderId="6" xfId="0" applyNumberFormat="1" applyFont="1" applyFill="1" applyBorder="1" applyAlignment="1">
      <alignment vertical="top"/>
    </xf>
    <xf numFmtId="174" fontId="4" fillId="11" borderId="12" xfId="0" applyNumberFormat="1" applyFont="1" applyFill="1" applyBorder="1" applyAlignment="1">
      <alignment vertical="top"/>
    </xf>
    <xf numFmtId="174" fontId="4" fillId="11" borderId="6" xfId="0" applyNumberFormat="1" applyFont="1" applyFill="1" applyBorder="1" applyAlignment="1">
      <alignment vertical="top"/>
    </xf>
    <xf numFmtId="0" fontId="7" fillId="11" borderId="6" xfId="0" applyFont="1" applyFill="1" applyBorder="1" applyAlignment="1">
      <alignment horizontal="center" vertical="top"/>
    </xf>
    <xf numFmtId="0" fontId="4" fillId="11" borderId="6" xfId="0" applyFont="1" applyFill="1" applyBorder="1" applyAlignment="1">
      <alignment horizontal="center" vertical="top"/>
    </xf>
    <xf numFmtId="0" fontId="7" fillId="11" borderId="16" xfId="0" applyFont="1" applyFill="1" applyBorder="1" applyAlignment="1">
      <alignment horizontal="center" vertical="top"/>
    </xf>
    <xf numFmtId="0" fontId="4" fillId="11" borderId="16" xfId="0" applyFont="1" applyFill="1" applyBorder="1" applyAlignment="1">
      <alignment horizontal="center" vertical="top"/>
    </xf>
    <xf numFmtId="174" fontId="4" fillId="11" borderId="18" xfId="0" applyNumberFormat="1" applyFont="1" applyFill="1" applyBorder="1" applyAlignment="1">
      <alignment vertical="top"/>
    </xf>
    <xf numFmtId="0" fontId="0" fillId="11" borderId="16" xfId="0" applyFont="1" applyFill="1" applyBorder="1" applyAlignment="1">
      <alignment vertical="top" wrapText="1"/>
    </xf>
    <xf numFmtId="4" fontId="0" fillId="11" borderId="16" xfId="0" applyNumberFormat="1" applyFont="1" applyFill="1" applyBorder="1" applyAlignment="1">
      <alignment vertical="top"/>
    </xf>
    <xf numFmtId="0" fontId="0" fillId="11" borderId="16" xfId="0" applyFont="1" applyFill="1" applyBorder="1" applyAlignment="1">
      <alignment horizontal="center" vertical="top"/>
    </xf>
    <xf numFmtId="165" fontId="4" fillId="11" borderId="16" xfId="0" applyNumberFormat="1" applyFont="1" applyFill="1" applyBorder="1" applyAlignment="1">
      <alignment vertical="top"/>
    </xf>
    <xf numFmtId="0" fontId="4" fillId="11" borderId="6" xfId="0" applyFont="1" applyFill="1" applyBorder="1" applyAlignment="1">
      <alignment vertical="top"/>
    </xf>
    <xf numFmtId="0" fontId="4" fillId="11" borderId="16" xfId="0" applyFont="1" applyFill="1" applyBorder="1" applyAlignment="1">
      <alignment vertical="top"/>
    </xf>
    <xf numFmtId="0" fontId="7" fillId="12" borderId="6" xfId="0" applyFont="1" applyFill="1" applyBorder="1" applyAlignment="1">
      <alignment horizontal="center" vertical="top"/>
    </xf>
    <xf numFmtId="0" fontId="28" fillId="13" borderId="14" xfId="0" applyFont="1" applyFill="1" applyBorder="1" applyAlignment="1">
      <alignment vertical="top" wrapText="1"/>
    </xf>
    <xf numFmtId="0" fontId="0" fillId="2" borderId="6" xfId="0" applyFont="1" applyFill="1" applyBorder="1"/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7" fillId="2" borderId="6" xfId="0" applyFont="1" applyFill="1" applyBorder="1"/>
    <xf numFmtId="0" fontId="9" fillId="2" borderId="6" xfId="0" applyFont="1" applyFill="1" applyBorder="1"/>
    <xf numFmtId="0" fontId="8" fillId="3" borderId="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7" fontId="4" fillId="4" borderId="6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2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8" fillId="2" borderId="8" xfId="0" applyFont="1" applyFill="1" applyBorder="1"/>
    <xf numFmtId="165" fontId="10" fillId="2" borderId="21" xfId="0" applyNumberFormat="1" applyFont="1" applyFill="1" applyBorder="1" applyAlignment="1">
      <alignment horizontal="center"/>
    </xf>
    <xf numFmtId="0" fontId="4" fillId="2" borderId="8" xfId="0" applyFont="1" applyFill="1" applyBorder="1"/>
    <xf numFmtId="165" fontId="4" fillId="2" borderId="2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8" fontId="4" fillId="4" borderId="6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0" fillId="2" borderId="0" xfId="0" applyFont="1" applyFill="1" applyBorder="1"/>
    <xf numFmtId="0" fontId="13" fillId="2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4" xfId="0" applyFont="1" applyFill="1" applyBorder="1" applyAlignment="1">
      <alignment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/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F5" sqref="F5:K5"/>
    </sheetView>
  </sheetViews>
  <sheetFormatPr defaultColWidth="12.57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0.1" customHeight="1">
      <c r="A2" s="6"/>
      <c r="B2" s="209" t="s">
        <v>87</v>
      </c>
      <c r="C2" s="209"/>
      <c r="D2" s="209"/>
      <c r="E2" s="209"/>
      <c r="F2" s="209"/>
      <c r="G2" s="209"/>
      <c r="H2" s="209"/>
      <c r="I2" s="209"/>
      <c r="J2" s="209"/>
      <c r="K2" s="209"/>
      <c r="L2" s="7"/>
    </row>
    <row r="3" spans="1:12" ht="17.85" customHeight="1">
      <c r="A3" s="6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7"/>
    </row>
    <row r="4" spans="1:12" ht="24.6" customHeight="1">
      <c r="A4" s="6"/>
      <c r="B4" s="8" t="s">
        <v>44</v>
      </c>
      <c r="C4" s="210" t="s">
        <v>120</v>
      </c>
      <c r="D4" s="210"/>
      <c r="E4" s="210"/>
      <c r="F4" s="210"/>
      <c r="G4" s="210"/>
      <c r="H4" s="210" t="s">
        <v>243</v>
      </c>
      <c r="I4" s="210"/>
      <c r="J4" s="210"/>
      <c r="K4" s="210"/>
      <c r="L4" s="9"/>
    </row>
    <row r="5" spans="1:12" ht="23.85" customHeight="1">
      <c r="A5" s="6"/>
      <c r="B5" s="10" t="s">
        <v>40</v>
      </c>
      <c r="C5" s="11"/>
      <c r="D5" s="211"/>
      <c r="E5" s="211"/>
      <c r="F5" s="212"/>
      <c r="G5" s="212"/>
      <c r="H5" s="212"/>
      <c r="I5" s="212"/>
      <c r="J5" s="212"/>
      <c r="K5" s="212"/>
      <c r="L5" s="12"/>
    </row>
    <row r="6" spans="1:12" ht="15.4" customHeight="1">
      <c r="A6" s="6"/>
      <c r="B6" s="207" t="s">
        <v>79</v>
      </c>
      <c r="C6" s="207"/>
      <c r="D6" s="208"/>
      <c r="E6" s="208"/>
      <c r="F6" s="13" t="s">
        <v>69</v>
      </c>
      <c r="G6" s="207"/>
      <c r="H6" s="207"/>
      <c r="I6" s="207"/>
      <c r="J6" s="207"/>
      <c r="K6" s="207"/>
      <c r="L6" s="12"/>
    </row>
    <row r="7" spans="1:12" ht="15.4" customHeight="1">
      <c r="A7" s="6"/>
      <c r="B7" s="207" t="s">
        <v>84</v>
      </c>
      <c r="C7" s="207"/>
      <c r="D7" s="208"/>
      <c r="E7" s="208"/>
      <c r="F7" s="13" t="s">
        <v>47</v>
      </c>
      <c r="G7" s="207"/>
      <c r="H7" s="207"/>
      <c r="I7" s="207"/>
      <c r="J7" s="207"/>
      <c r="K7" s="207"/>
      <c r="L7" s="12"/>
    </row>
    <row r="8" spans="1:12" ht="15.4" customHeight="1">
      <c r="A8" s="6"/>
      <c r="B8" s="207" t="s">
        <v>81</v>
      </c>
      <c r="C8" s="207"/>
      <c r="D8" s="208" t="s">
        <v>93</v>
      </c>
      <c r="E8" s="208"/>
      <c r="F8" s="13" t="s">
        <v>49</v>
      </c>
      <c r="G8" s="213"/>
      <c r="H8" s="213"/>
      <c r="I8" s="213"/>
      <c r="J8" s="213"/>
      <c r="K8" s="213"/>
      <c r="L8" s="12"/>
    </row>
    <row r="9" spans="1:12" ht="15.4" customHeight="1">
      <c r="A9" s="6"/>
      <c r="B9" s="207" t="s">
        <v>78</v>
      </c>
      <c r="C9" s="207"/>
      <c r="D9" s="208"/>
      <c r="E9" s="208"/>
      <c r="F9" s="13" t="s">
        <v>58</v>
      </c>
      <c r="G9" s="213"/>
      <c r="H9" s="213"/>
      <c r="I9" s="213"/>
      <c r="J9" s="213"/>
      <c r="K9" s="213"/>
      <c r="L9" s="12"/>
    </row>
    <row r="10" spans="1:12" ht="15.4" customHeight="1">
      <c r="A10" s="6"/>
      <c r="B10" s="207" t="s">
        <v>80</v>
      </c>
      <c r="C10" s="207"/>
      <c r="D10" s="207"/>
      <c r="E10" s="207"/>
      <c r="F10" s="13" t="s">
        <v>54</v>
      </c>
      <c r="G10" s="213"/>
      <c r="H10" s="213"/>
      <c r="I10" s="213"/>
      <c r="J10" s="213"/>
      <c r="K10" s="213"/>
      <c r="L10" s="12"/>
    </row>
    <row r="11" spans="1:12" ht="15.4" customHeight="1">
      <c r="A11" s="6"/>
      <c r="B11" s="207" t="s">
        <v>31</v>
      </c>
      <c r="C11" s="207"/>
      <c r="D11" s="217" t="s">
        <v>46</v>
      </c>
      <c r="E11" s="217"/>
      <c r="F11" s="13"/>
      <c r="G11" s="207"/>
      <c r="H11" s="207"/>
      <c r="I11" s="207"/>
      <c r="J11" s="207"/>
      <c r="K11" s="207"/>
      <c r="L11" s="12"/>
    </row>
    <row r="12" spans="1:12" ht="15.4" customHeight="1">
      <c r="A12" s="6"/>
      <c r="B12" s="213" t="s">
        <v>70</v>
      </c>
      <c r="C12" s="213"/>
      <c r="D12" s="219" t="s">
        <v>74</v>
      </c>
      <c r="E12" s="219"/>
      <c r="F12" s="13" t="s">
        <v>38</v>
      </c>
      <c r="G12" s="207" t="s">
        <v>93</v>
      </c>
      <c r="H12" s="207"/>
      <c r="I12" s="207"/>
      <c r="J12" s="207"/>
      <c r="K12" s="207"/>
      <c r="L12" s="12"/>
    </row>
    <row r="13" spans="1:12" ht="15.4" customHeight="1">
      <c r="A13" s="6"/>
      <c r="B13" s="215" t="s">
        <v>83</v>
      </c>
      <c r="C13" s="215"/>
      <c r="D13" s="215"/>
      <c r="E13" s="215"/>
      <c r="F13" s="215"/>
      <c r="G13" s="216" t="s">
        <v>63</v>
      </c>
      <c r="H13" s="216"/>
      <c r="I13" s="216"/>
      <c r="J13" s="216"/>
      <c r="K13" s="216"/>
      <c r="L13" s="12"/>
    </row>
    <row r="14" spans="1:12" ht="15.4" customHeight="1">
      <c r="A14" s="6"/>
      <c r="B14" s="14" t="s">
        <v>29</v>
      </c>
      <c r="C14" s="15" t="s">
        <v>32</v>
      </c>
      <c r="D14" s="15" t="s">
        <v>56</v>
      </c>
      <c r="E14" s="16" t="s">
        <v>12</v>
      </c>
      <c r="F14" s="17" t="s">
        <v>64</v>
      </c>
      <c r="G14" s="218" t="s">
        <v>60</v>
      </c>
      <c r="H14" s="218"/>
      <c r="I14" s="218"/>
      <c r="J14" s="19" t="s">
        <v>55</v>
      </c>
      <c r="K14" s="20" t="s">
        <v>43</v>
      </c>
      <c r="L14" s="12"/>
    </row>
    <row r="15" spans="1:12" ht="15.4" customHeight="1">
      <c r="A15" s="6"/>
      <c r="B15" s="21" t="s">
        <v>11</v>
      </c>
      <c r="C15" s="22" t="e">
        <f>SUMIF(#REF!,B15,#REF!)</f>
        <v>#REF!</v>
      </c>
      <c r="D15" s="22" t="e">
        <f>SUMIF(#REF!,B15,#REF!)</f>
        <v>#REF!</v>
      </c>
      <c r="E15" s="23" t="e">
        <f>SUMIF(#REF!,B15,#REF!)</f>
        <v>#REF!</v>
      </c>
      <c r="F15" s="24" t="e">
        <f>SUMIF(#REF!,B15,#REF!)</f>
        <v>#REF!</v>
      </c>
      <c r="G15" s="214"/>
      <c r="H15" s="214"/>
      <c r="I15" s="214"/>
      <c r="J15" s="25"/>
      <c r="K15" s="26"/>
      <c r="L15" s="12"/>
    </row>
    <row r="16" spans="1:12" ht="15.4" customHeight="1">
      <c r="A16" s="6"/>
      <c r="B16" s="21" t="s">
        <v>15</v>
      </c>
      <c r="C16" s="22" t="e">
        <f>SUMIF(#REF!,B16,#REF!)</f>
        <v>#REF!</v>
      </c>
      <c r="D16" s="22" t="e">
        <f>SUMIF(#REF!,B16,#REF!)</f>
        <v>#REF!</v>
      </c>
      <c r="E16" s="23" t="e">
        <f>SUMIF(#REF!,B16,#REF!)</f>
        <v>#REF!</v>
      </c>
      <c r="F16" s="24" t="e">
        <f>SUMIF(#REF!,B16,#REF!)</f>
        <v>#REF!</v>
      </c>
      <c r="G16" s="214"/>
      <c r="H16" s="214"/>
      <c r="I16" s="214"/>
      <c r="J16" s="25"/>
      <c r="K16" s="26"/>
      <c r="L16" s="12"/>
    </row>
    <row r="17" spans="1:12" ht="15.4" customHeight="1">
      <c r="A17" s="6"/>
      <c r="B17" s="21" t="s">
        <v>13</v>
      </c>
      <c r="C17" s="22" t="e">
        <f>SUMIF(#REF!,B17,#REF!)</f>
        <v>#REF!</v>
      </c>
      <c r="D17" s="22" t="e">
        <f>SUMIF(#REF!,B17,#REF!)</f>
        <v>#REF!</v>
      </c>
      <c r="E17" s="23" t="e">
        <f>SUMIF(#REF!,B17,#REF!)</f>
        <v>#REF!</v>
      </c>
      <c r="F17" s="24" t="e">
        <f>SUMIF(#REF!,B17,#REF!)</f>
        <v>#REF!</v>
      </c>
      <c r="G17" s="214"/>
      <c r="H17" s="214"/>
      <c r="I17" s="214"/>
      <c r="J17" s="25"/>
      <c r="K17" s="26"/>
      <c r="L17" s="12"/>
    </row>
    <row r="18" spans="1:12" ht="15.4" customHeight="1">
      <c r="A18" s="6"/>
      <c r="B18" s="21" t="s">
        <v>16</v>
      </c>
      <c r="C18" s="22" t="e">
        <f>SUMIF(#REF!,B18,#REF!)</f>
        <v>#REF!</v>
      </c>
      <c r="D18" s="22" t="e">
        <f>SUMIF(#REF!,B18,#REF!)</f>
        <v>#REF!</v>
      </c>
      <c r="E18" s="23" t="e">
        <f>SUMIF(#REF!,B18,#REF!)</f>
        <v>#REF!</v>
      </c>
      <c r="F18" s="24" t="e">
        <f>SUMIF(#REF!,B18,#REF!)</f>
        <v>#REF!</v>
      </c>
      <c r="G18" s="214"/>
      <c r="H18" s="214"/>
      <c r="I18" s="214"/>
      <c r="J18" s="25"/>
      <c r="K18" s="26"/>
      <c r="L18" s="12"/>
    </row>
    <row r="19" spans="1:12" ht="15.4" customHeight="1">
      <c r="A19" s="6"/>
      <c r="B19" s="21" t="s">
        <v>14</v>
      </c>
      <c r="C19" s="22" t="e">
        <f>#REF!-SUM(C15:C18)</f>
        <v>#REF!</v>
      </c>
      <c r="D19" s="22" t="e">
        <f>#REF!-SUM(D15:D18)</f>
        <v>#REF!</v>
      </c>
      <c r="E19" s="23" t="e">
        <f>#REF!-SUM(E15:E18)</f>
        <v>#REF!</v>
      </c>
      <c r="F19" s="24" t="e">
        <f>#REF!-SUM(F15:F18)</f>
        <v>#REF!</v>
      </c>
      <c r="G19" s="214"/>
      <c r="H19" s="214"/>
      <c r="I19" s="214"/>
      <c r="J19" s="25"/>
      <c r="K19" s="26"/>
      <c r="L19" s="12"/>
    </row>
    <row r="20" spans="1:12" ht="15.4" customHeight="1">
      <c r="A20" s="6"/>
      <c r="B20" s="27" t="s">
        <v>25</v>
      </c>
      <c r="C20" s="28" t="e">
        <f>SUM(C15:C19)</f>
        <v>#REF!</v>
      </c>
      <c r="D20" s="28" t="e">
        <f>SUM(D15:D19)</f>
        <v>#REF!</v>
      </c>
      <c r="E20" s="29" t="e">
        <f>SUM(E15:E19)</f>
        <v>#REF!</v>
      </c>
      <c r="F20" s="30" t="e">
        <f>SUM(F15:F19)</f>
        <v>#REF!</v>
      </c>
      <c r="G20" s="214"/>
      <c r="H20" s="214"/>
      <c r="I20" s="214"/>
      <c r="J20" s="25"/>
      <c r="K20" s="26"/>
      <c r="L20" s="12"/>
    </row>
    <row r="21" spans="1:12" ht="15.4" customHeight="1">
      <c r="A21" s="6"/>
      <c r="B21" s="224" t="s">
        <v>86</v>
      </c>
      <c r="C21" s="224"/>
      <c r="D21" s="224"/>
      <c r="E21" s="225" t="e">
        <f>SUM(C20:E20)</f>
        <v>#REF!</v>
      </c>
      <c r="F21" s="225"/>
      <c r="G21" s="214"/>
      <c r="H21" s="214"/>
      <c r="I21" s="214"/>
      <c r="J21" s="25"/>
      <c r="K21" s="26"/>
      <c r="L21" s="12"/>
    </row>
    <row r="22" spans="1:12" ht="15.4" customHeight="1">
      <c r="A22" s="6"/>
      <c r="B22" s="226" t="s">
        <v>64</v>
      </c>
      <c r="C22" s="226"/>
      <c r="D22" s="226"/>
      <c r="E22" s="227" t="e">
        <f>F20</f>
        <v>#REF!</v>
      </c>
      <c r="F22" s="227"/>
      <c r="G22" s="214"/>
      <c r="H22" s="214"/>
      <c r="I22" s="214"/>
      <c r="J22" s="25"/>
      <c r="K22" s="26"/>
      <c r="L22" s="12"/>
    </row>
    <row r="23" spans="1:12" ht="15.4" customHeight="1">
      <c r="A23" s="6"/>
      <c r="B23" s="221" t="s">
        <v>90</v>
      </c>
      <c r="C23" s="221"/>
      <c r="D23" s="221"/>
      <c r="E23" s="222" t="e">
        <f>E21+E22</f>
        <v>#REF!</v>
      </c>
      <c r="F23" s="222"/>
      <c r="G23" s="223" t="s">
        <v>73</v>
      </c>
      <c r="H23" s="223"/>
      <c r="I23" s="223"/>
      <c r="J23" s="220">
        <f>SUM(J15:J22)</f>
        <v>0</v>
      </c>
      <c r="K23" s="220"/>
      <c r="L23" s="12"/>
    </row>
    <row r="24" spans="1:12" ht="15.4" customHeight="1">
      <c r="A24" s="6"/>
      <c r="B24" s="221"/>
      <c r="C24" s="221"/>
      <c r="D24" s="221"/>
      <c r="E24" s="222"/>
      <c r="F24" s="222"/>
      <c r="G24" s="223"/>
      <c r="H24" s="223"/>
      <c r="I24" s="223"/>
      <c r="J24" s="220"/>
      <c r="K24" s="220"/>
      <c r="L24" s="12"/>
    </row>
    <row r="25" spans="1:12" ht="15.4" customHeight="1">
      <c r="A25" s="6"/>
      <c r="B25" s="228" t="s">
        <v>91</v>
      </c>
      <c r="C25" s="228"/>
      <c r="D25" s="228"/>
      <c r="E25" s="228"/>
      <c r="F25" s="228"/>
      <c r="G25" s="229" t="s">
        <v>66</v>
      </c>
      <c r="H25" s="229"/>
      <c r="I25" s="229"/>
      <c r="J25" s="229"/>
      <c r="K25" s="229"/>
      <c r="L25" s="12"/>
    </row>
    <row r="26" spans="1:12" ht="15.4" customHeight="1">
      <c r="A26" s="6"/>
      <c r="B26" s="27" t="s">
        <v>37</v>
      </c>
      <c r="C26" s="230" t="s">
        <v>30</v>
      </c>
      <c r="D26" s="230"/>
      <c r="E26" s="231" t="s">
        <v>24</v>
      </c>
      <c r="F26" s="231"/>
      <c r="G26" s="18"/>
      <c r="H26" s="218" t="s">
        <v>39</v>
      </c>
      <c r="I26" s="218"/>
      <c r="J26" s="232" t="s">
        <v>24</v>
      </c>
      <c r="K26" s="232"/>
      <c r="L26" s="12"/>
    </row>
    <row r="27" spans="1:12" ht="15.4" customHeight="1">
      <c r="A27" s="6"/>
      <c r="B27" s="31">
        <v>21</v>
      </c>
      <c r="C27" s="233" t="e">
        <f>SUMIF(#REF!,B27,#REF!)+H27</f>
        <v>#REF!</v>
      </c>
      <c r="D27" s="233"/>
      <c r="E27" s="234" t="e">
        <f>C27/100*B27</f>
        <v>#REF!</v>
      </c>
      <c r="F27" s="234"/>
      <c r="G27" s="32"/>
      <c r="H27" s="235">
        <f>SUMIF(K15:K22,B27,J15:J22)</f>
        <v>0</v>
      </c>
      <c r="I27" s="235"/>
      <c r="J27" s="236">
        <f>H27*B27/100</f>
        <v>0</v>
      </c>
      <c r="K27" s="236"/>
      <c r="L27" s="12"/>
    </row>
    <row r="28" spans="1:12" ht="15.4" customHeight="1">
      <c r="A28" s="6"/>
      <c r="B28" s="31">
        <v>15</v>
      </c>
      <c r="C28" s="233" t="e">
        <f>SUMIF(#REF!,B28,#REF!)+H28</f>
        <v>#REF!</v>
      </c>
      <c r="D28" s="233"/>
      <c r="E28" s="234" t="e">
        <f>C28/100*B28</f>
        <v>#REF!</v>
      </c>
      <c r="F28" s="234"/>
      <c r="G28" s="32"/>
      <c r="H28" s="236">
        <f>SUMIF(K15:K22,B28,J15:J22)</f>
        <v>0</v>
      </c>
      <c r="I28" s="236"/>
      <c r="J28" s="236">
        <f>H28*B28/100</f>
        <v>0</v>
      </c>
      <c r="K28" s="236"/>
      <c r="L28" s="12"/>
    </row>
    <row r="29" spans="1:12" ht="15.4" customHeight="1">
      <c r="A29" s="6"/>
      <c r="B29" s="31">
        <v>0</v>
      </c>
      <c r="C29" s="233" t="e">
        <f>(E23+J23)-(C27+C28)</f>
        <v>#REF!</v>
      </c>
      <c r="D29" s="233"/>
      <c r="E29" s="234" t="e">
        <f>C29/100*B29</f>
        <v>#REF!</v>
      </c>
      <c r="F29" s="234"/>
      <c r="G29" s="32"/>
      <c r="H29" s="236">
        <f>J23-(H27+H28)</f>
        <v>0</v>
      </c>
      <c r="I29" s="236"/>
      <c r="J29" s="236">
        <f>H29*B29/100</f>
        <v>0</v>
      </c>
      <c r="K29" s="236"/>
      <c r="L29" s="12"/>
    </row>
    <row r="30" spans="1:12" ht="15.4" customHeight="1">
      <c r="A30" s="6"/>
      <c r="B30" s="242"/>
      <c r="C30" s="238" t="e">
        <f>ROUNDUP(C27+C28+C29,1)</f>
        <v>#REF!</v>
      </c>
      <c r="D30" s="238"/>
      <c r="E30" s="239" t="e">
        <f>ROUNDUP(E27+E28+E29,1)</f>
        <v>#REF!</v>
      </c>
      <c r="F30" s="239"/>
      <c r="G30" s="223"/>
      <c r="H30" s="223"/>
      <c r="I30" s="223"/>
      <c r="J30" s="237">
        <f>J27+J28+J29</f>
        <v>0</v>
      </c>
      <c r="K30" s="237"/>
      <c r="L30" s="12"/>
    </row>
    <row r="31" spans="1:12" ht="15.4" customHeight="1">
      <c r="A31" s="6"/>
      <c r="B31" s="242"/>
      <c r="C31" s="238"/>
      <c r="D31" s="238"/>
      <c r="E31" s="239"/>
      <c r="F31" s="239"/>
      <c r="G31" s="223"/>
      <c r="H31" s="223"/>
      <c r="I31" s="223"/>
      <c r="J31" s="237"/>
      <c r="K31" s="237"/>
      <c r="L31" s="12"/>
    </row>
    <row r="32" spans="1:12" ht="15.4" customHeight="1">
      <c r="A32" s="6"/>
      <c r="B32" s="240" t="s">
        <v>92</v>
      </c>
      <c r="C32" s="240"/>
      <c r="D32" s="240"/>
      <c r="E32" s="240"/>
      <c r="F32" s="240"/>
      <c r="G32" s="241" t="s">
        <v>88</v>
      </c>
      <c r="H32" s="241"/>
      <c r="I32" s="241"/>
      <c r="J32" s="241"/>
      <c r="K32" s="241"/>
      <c r="L32" s="12"/>
    </row>
    <row r="33" spans="1:12" ht="15.4" customHeight="1">
      <c r="A33" s="6"/>
      <c r="B33" s="243" t="e">
        <f>C30+E30</f>
        <v>#REF!</v>
      </c>
      <c r="C33" s="243"/>
      <c r="D33" s="243"/>
      <c r="E33" s="243"/>
      <c r="F33" s="243"/>
      <c r="G33" s="244" t="s">
        <v>35</v>
      </c>
      <c r="H33" s="244"/>
      <c r="I33" s="244"/>
      <c r="J33" s="15" t="s">
        <v>65</v>
      </c>
      <c r="K33" s="33" t="s">
        <v>48</v>
      </c>
      <c r="L33" s="12"/>
    </row>
    <row r="34" spans="1:12" ht="15.4" customHeight="1">
      <c r="A34" s="6"/>
      <c r="B34" s="243"/>
      <c r="C34" s="243"/>
      <c r="D34" s="243"/>
      <c r="E34" s="243"/>
      <c r="F34" s="243"/>
      <c r="G34" s="217"/>
      <c r="H34" s="217"/>
      <c r="I34" s="217"/>
      <c r="J34" s="13"/>
      <c r="K34" s="34" t="str">
        <f>IF(J34&gt;0,E23/J34,"")</f>
        <v/>
      </c>
      <c r="L34" s="12"/>
    </row>
    <row r="35" spans="1:12" ht="15.4" customHeight="1">
      <c r="A35" s="6"/>
      <c r="B35" s="243"/>
      <c r="C35" s="243"/>
      <c r="D35" s="243"/>
      <c r="E35" s="243"/>
      <c r="F35" s="243"/>
      <c r="G35" s="217"/>
      <c r="H35" s="217"/>
      <c r="I35" s="217"/>
      <c r="J35" s="13"/>
      <c r="K35" s="34" t="str">
        <f>IF(J35&gt;0,E23/J35,"")</f>
        <v/>
      </c>
      <c r="L35" s="12"/>
    </row>
    <row r="36" spans="1:12" ht="15.4" customHeight="1">
      <c r="A36" s="6"/>
      <c r="B36" s="243"/>
      <c r="C36" s="243"/>
      <c r="D36" s="243"/>
      <c r="E36" s="243"/>
      <c r="F36" s="243"/>
      <c r="G36" s="217"/>
      <c r="H36" s="217"/>
      <c r="I36" s="217"/>
      <c r="J36" s="13"/>
      <c r="K36" s="34" t="str">
        <f>IF(J36&gt;0,E23/J36,"")</f>
        <v/>
      </c>
      <c r="L36" s="12"/>
    </row>
    <row r="37" spans="1:12" ht="17.1" customHeight="1">
      <c r="A37" s="3"/>
      <c r="B37" s="247" t="s">
        <v>53</v>
      </c>
      <c r="C37" s="247"/>
      <c r="D37" s="247"/>
      <c r="E37" s="247" t="s">
        <v>57</v>
      </c>
      <c r="F37" s="247"/>
      <c r="G37" s="247"/>
      <c r="H37" s="247"/>
      <c r="I37" s="247" t="s">
        <v>36</v>
      </c>
      <c r="J37" s="247"/>
      <c r="K37" s="247"/>
      <c r="L37" s="3"/>
    </row>
    <row r="38" spans="1:12" ht="84.4" customHeight="1">
      <c r="A38" s="3"/>
      <c r="B38" s="248"/>
      <c r="C38" s="248"/>
      <c r="D38" s="248"/>
      <c r="E38" s="248"/>
      <c r="F38" s="248"/>
      <c r="G38" s="248"/>
      <c r="H38" s="248"/>
      <c r="I38" s="249"/>
      <c r="J38" s="249"/>
      <c r="K38" s="249"/>
      <c r="L38" s="3"/>
    </row>
    <row r="39" spans="1:12" ht="7.5" customHeight="1">
      <c r="A39" s="3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3"/>
    </row>
    <row r="40" spans="1:13" s="36" customFormat="1" ht="268.7" customHeight="1">
      <c r="A40" s="3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35"/>
      <c r="M40"/>
    </row>
  </sheetData>
  <mergeCells count="83">
    <mergeCell ref="B40:K40"/>
    <mergeCell ref="B37:D37"/>
    <mergeCell ref="E37:H37"/>
    <mergeCell ref="I37:K37"/>
    <mergeCell ref="B38:D38"/>
    <mergeCell ref="E38:H38"/>
    <mergeCell ref="I38:K38"/>
    <mergeCell ref="B33:F36"/>
    <mergeCell ref="G33:I33"/>
    <mergeCell ref="G34:I34"/>
    <mergeCell ref="G35:I35"/>
    <mergeCell ref="G36:I36"/>
    <mergeCell ref="B39:K39"/>
    <mergeCell ref="B32:F32"/>
    <mergeCell ref="G32:K32"/>
    <mergeCell ref="E28:F28"/>
    <mergeCell ref="J28:K28"/>
    <mergeCell ref="C29:D29"/>
    <mergeCell ref="E29:F29"/>
    <mergeCell ref="H29:I29"/>
    <mergeCell ref="H28:I28"/>
    <mergeCell ref="B30:B31"/>
    <mergeCell ref="C27:D27"/>
    <mergeCell ref="E27:F27"/>
    <mergeCell ref="H27:I27"/>
    <mergeCell ref="J27:K27"/>
    <mergeCell ref="J29:K29"/>
    <mergeCell ref="J30:K31"/>
    <mergeCell ref="C30:D31"/>
    <mergeCell ref="E30:F31"/>
    <mergeCell ref="G30:I31"/>
    <mergeCell ref="C28:D28"/>
    <mergeCell ref="G22:I22"/>
    <mergeCell ref="B25:F25"/>
    <mergeCell ref="G25:K25"/>
    <mergeCell ref="C26:D26"/>
    <mergeCell ref="E26:F26"/>
    <mergeCell ref="H26:I26"/>
    <mergeCell ref="J26:K26"/>
    <mergeCell ref="G12:K12"/>
    <mergeCell ref="J23:K24"/>
    <mergeCell ref="B23:D24"/>
    <mergeCell ref="E23:F24"/>
    <mergeCell ref="G23:I24"/>
    <mergeCell ref="B21:D21"/>
    <mergeCell ref="E21:F21"/>
    <mergeCell ref="G21:I21"/>
    <mergeCell ref="B22:D22"/>
    <mergeCell ref="E22:F22"/>
    <mergeCell ref="G15:I15"/>
    <mergeCell ref="G19:I19"/>
    <mergeCell ref="G20:I20"/>
    <mergeCell ref="B11:C11"/>
    <mergeCell ref="D11:E11"/>
    <mergeCell ref="G11:K11"/>
    <mergeCell ref="G14:I14"/>
    <mergeCell ref="G17:I17"/>
    <mergeCell ref="B12:C12"/>
    <mergeCell ref="D12:E12"/>
    <mergeCell ref="G18:I18"/>
    <mergeCell ref="B9:C9"/>
    <mergeCell ref="D9:E9"/>
    <mergeCell ref="G9:K9"/>
    <mergeCell ref="B10:C10"/>
    <mergeCell ref="D10:E10"/>
    <mergeCell ref="G10:K10"/>
    <mergeCell ref="B13:F13"/>
    <mergeCell ref="G13:K13"/>
    <mergeCell ref="G16:I16"/>
    <mergeCell ref="B7:C7"/>
    <mergeCell ref="D7:E7"/>
    <mergeCell ref="G7:K7"/>
    <mergeCell ref="B8:C8"/>
    <mergeCell ref="D8:E8"/>
    <mergeCell ref="G8:K8"/>
    <mergeCell ref="B6:C6"/>
    <mergeCell ref="D6:E6"/>
    <mergeCell ref="G6:K6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pane xSplit="6" ySplit="7" topLeftCell="G8" activePane="bottomRight" state="frozen"/>
      <selection pane="topRight" activeCell="A1" sqref="A1"/>
      <selection pane="bottomLeft" activeCell="A1" sqref="A1"/>
      <selection pane="bottomRight" activeCell="G12" sqref="G12"/>
    </sheetView>
  </sheetViews>
  <sheetFormatPr defaultColWidth="12.5742187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12.57421875" style="0" hidden="1" customWidth="1"/>
    <col min="15" max="15" width="1.7109375" style="0" customWidth="1"/>
    <col min="16" max="246" width="11.57421875" style="0" customWidth="1"/>
  </cols>
  <sheetData>
    <row r="1" spans="1:256" s="2" customFormat="1" ht="29.85" customHeight="1">
      <c r="A1" s="37"/>
      <c r="B1" s="3"/>
      <c r="C1" s="3"/>
      <c r="D1" s="3"/>
      <c r="E1" s="3"/>
      <c r="F1" s="3"/>
      <c r="G1" s="38" t="s">
        <v>59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9.35" customHeight="1">
      <c r="A2" s="37"/>
      <c r="B2" s="40" t="s">
        <v>44</v>
      </c>
      <c r="C2" s="41"/>
      <c r="D2" s="250">
        <f ca="1">KrycíList!D6</f>
        <v>0</v>
      </c>
      <c r="E2" s="250"/>
      <c r="F2" s="250"/>
      <c r="G2" s="42" t="str">
        <f ca="1">KrycíList!C4</f>
        <v>Denní bar zdraví; Hlavní Náměstí 3a; Krnov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85" customHeight="1">
      <c r="A3" s="37"/>
      <c r="B3" s="3"/>
      <c r="C3" s="3"/>
      <c r="D3" s="251">
        <f ca="1">KrycíList!C5</f>
        <v>0</v>
      </c>
      <c r="E3" s="251"/>
      <c r="F3" s="251"/>
      <c r="G3" s="45">
        <f ca="1">KrycíList!F5</f>
        <v>0</v>
      </c>
      <c r="H3" s="46">
        <f ca="1"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85" customHeight="1">
      <c r="A4" s="37"/>
      <c r="B4" s="50"/>
      <c r="C4" s="50"/>
      <c r="D4" s="51"/>
      <c r="E4" s="51"/>
      <c r="F4" s="51"/>
      <c r="G4" s="52" t="str">
        <f ca="1">KrycíList!H4</f>
        <v>část elektro - díl Města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2.35" customHeight="1">
      <c r="A5" s="37"/>
      <c r="B5" s="56" t="s">
        <v>28</v>
      </c>
      <c r="C5" s="56" t="s">
        <v>22</v>
      </c>
      <c r="D5" s="57" t="s">
        <v>18</v>
      </c>
      <c r="E5" s="56" t="s">
        <v>6</v>
      </c>
      <c r="F5" s="56" t="s">
        <v>67</v>
      </c>
      <c r="G5" s="56" t="s">
        <v>72</v>
      </c>
      <c r="H5" s="56" t="s">
        <v>25</v>
      </c>
      <c r="I5" s="56" t="s">
        <v>32</v>
      </c>
      <c r="J5" s="56" t="s">
        <v>56</v>
      </c>
      <c r="K5" s="58" t="s">
        <v>12</v>
      </c>
      <c r="L5" s="59" t="s">
        <v>64</v>
      </c>
      <c r="M5" s="59" t="s">
        <v>26</v>
      </c>
      <c r="N5" s="59" t="s">
        <v>27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.6" customHeight="1">
      <c r="A6" s="37"/>
      <c r="B6" s="62"/>
      <c r="C6" s="63"/>
      <c r="D6" s="64"/>
      <c r="E6" s="63"/>
      <c r="F6" s="65"/>
      <c r="G6" s="66"/>
      <c r="H6" s="97">
        <f>SUMIF($D8:$D11,"B",H8:H11)</f>
        <v>0</v>
      </c>
      <c r="I6" s="67">
        <f aca="true" t="shared" si="0" ref="I6:N6">SUMIF($D8:$D10,"B",I8:I10)</f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8">
        <f t="shared" si="0"/>
        <v>0</v>
      </c>
      <c r="N6" s="68">
        <f t="shared" si="0"/>
        <v>0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"/>
      <c r="I7" s="37"/>
      <c r="J7" s="37"/>
      <c r="K7" s="37"/>
      <c r="L7" s="37"/>
      <c r="M7" s="37"/>
      <c r="N7" s="37"/>
      <c r="O7" s="37"/>
    </row>
    <row r="8" spans="1:15" ht="15.6" customHeight="1">
      <c r="A8" s="37"/>
      <c r="B8" s="69" t="s">
        <v>9</v>
      </c>
      <c r="C8" s="70"/>
      <c r="D8" s="69" t="s">
        <v>1</v>
      </c>
      <c r="E8" s="70"/>
      <c r="F8" s="71"/>
      <c r="G8" s="72" t="s">
        <v>89</v>
      </c>
      <c r="H8" s="67">
        <f>SUMIF($D9:$D11,"O",H9:H11)</f>
        <v>0</v>
      </c>
      <c r="I8" s="73"/>
      <c r="J8" s="73"/>
      <c r="K8" s="73"/>
      <c r="L8" s="73"/>
      <c r="M8" s="68"/>
      <c r="N8" s="68"/>
      <c r="O8" s="37"/>
    </row>
    <row r="9" spans="1:15" ht="14.1" customHeight="1">
      <c r="A9" s="37"/>
      <c r="B9" s="37"/>
      <c r="C9" s="74" t="s">
        <v>10</v>
      </c>
      <c r="D9" s="75" t="s">
        <v>2</v>
      </c>
      <c r="E9" s="76"/>
      <c r="F9" s="76" t="s">
        <v>13</v>
      </c>
      <c r="G9" s="77" t="s">
        <v>244</v>
      </c>
      <c r="H9" s="78">
        <f ca="1">součet!K10</f>
        <v>0</v>
      </c>
      <c r="I9" s="79"/>
      <c r="J9" s="79"/>
      <c r="K9" s="79"/>
      <c r="L9" s="79"/>
      <c r="M9" s="80"/>
      <c r="N9" s="80"/>
      <c r="O9" s="37"/>
    </row>
    <row r="10" spans="1:15" ht="7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S39"/>
  <sheetViews>
    <sheetView tabSelected="1" workbookViewId="0" topLeftCell="A1">
      <pane xSplit="6" ySplit="8" topLeftCell="G9" activePane="bottomRight" state="frozen"/>
      <selection pane="topRight" activeCell="A1" sqref="A1"/>
      <selection pane="bottomLeft" activeCell="A1" sqref="A1"/>
      <selection pane="bottomRight" activeCell="G23" sqref="G23"/>
    </sheetView>
  </sheetViews>
  <sheetFormatPr defaultColWidth="12.57421875" defaultRowHeight="12.75" outlineLevelRow="2"/>
  <cols>
    <col min="1" max="1" width="0.5625" style="1" customWidth="1"/>
    <col min="2" max="2" width="6.00390625" style="2" customWidth="1"/>
    <col min="3" max="3" width="5.7109375" style="2" customWidth="1"/>
    <col min="4" max="4" width="4.28125" style="2" bestFit="1" customWidth="1"/>
    <col min="5" max="5" width="3.57421875" style="2" customWidth="1"/>
    <col min="6" max="6" width="11.140625" style="2" bestFit="1" customWidth="1"/>
    <col min="7" max="7" width="85.57421875" style="2" customWidth="1"/>
    <col min="8" max="8" width="9.8515625" style="2" bestFit="1" customWidth="1"/>
    <col min="9" max="9" width="3.00390625" style="81" bestFit="1" customWidth="1"/>
    <col min="10" max="10" width="14.140625" style="2" bestFit="1" customWidth="1"/>
    <col min="11" max="11" width="9.7109375" style="2" customWidth="1"/>
    <col min="12" max="15" width="12.57421875" style="82" hidden="1" customWidth="1"/>
    <col min="16" max="16" width="12.57421875" style="83" hidden="1" customWidth="1"/>
    <col min="17" max="19" width="12.57421875" style="2" hidden="1" customWidth="1"/>
    <col min="20" max="21" width="12.57421875" style="84" hidden="1" customWidth="1"/>
    <col min="22" max="22" width="12.57421875" style="2" hidden="1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5" t="s">
        <v>17</v>
      </c>
      <c r="B1" s="86" t="s">
        <v>28</v>
      </c>
      <c r="C1" s="86" t="s">
        <v>22</v>
      </c>
      <c r="D1" s="86" t="s">
        <v>18</v>
      </c>
      <c r="E1" s="86" t="s">
        <v>45</v>
      </c>
      <c r="F1" s="86" t="s">
        <v>67</v>
      </c>
      <c r="G1" s="86" t="s">
        <v>21</v>
      </c>
      <c r="H1" s="86" t="s">
        <v>76</v>
      </c>
      <c r="I1" s="86" t="s">
        <v>7</v>
      </c>
      <c r="J1" s="86" t="s">
        <v>68</v>
      </c>
      <c r="K1" s="86" t="s">
        <v>51</v>
      </c>
      <c r="L1" s="87" t="s">
        <v>32</v>
      </c>
      <c r="M1" s="87" t="s">
        <v>56</v>
      </c>
      <c r="N1" s="87" t="s">
        <v>12</v>
      </c>
      <c r="O1" s="87" t="s">
        <v>64</v>
      </c>
      <c r="P1" s="88" t="s">
        <v>61</v>
      </c>
      <c r="Q1" s="86" t="s">
        <v>62</v>
      </c>
      <c r="R1" s="86" t="s">
        <v>52</v>
      </c>
      <c r="S1" s="86" t="s">
        <v>19</v>
      </c>
      <c r="T1" s="86" t="s">
        <v>20</v>
      </c>
      <c r="U1" s="86" t="s">
        <v>75</v>
      </c>
      <c r="IJ1"/>
      <c r="IK1"/>
      <c r="IL1"/>
      <c r="IM1"/>
      <c r="IN1"/>
      <c r="IO1"/>
      <c r="IP1"/>
      <c r="IQ1"/>
      <c r="IR1"/>
      <c r="IS1"/>
    </row>
    <row r="2" spans="1:22" ht="29.85" customHeight="1">
      <c r="A2" s="89"/>
      <c r="B2" s="3"/>
      <c r="C2" s="3"/>
      <c r="D2" s="3"/>
      <c r="E2" s="3"/>
      <c r="F2" s="3"/>
      <c r="G2" s="38" t="s">
        <v>82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0"/>
      <c r="U2" s="90"/>
      <c r="V2" s="3"/>
    </row>
    <row r="3" spans="1:22" ht="19.35" customHeight="1">
      <c r="A3" s="3"/>
      <c r="B3" s="40" t="s">
        <v>44</v>
      </c>
      <c r="C3" s="41"/>
      <c r="D3" s="250">
        <f ca="1">KrycíList!D6</f>
        <v>0</v>
      </c>
      <c r="E3" s="250"/>
      <c r="F3" s="250"/>
      <c r="G3" s="252" t="str">
        <f ca="1">KrycíList!C4</f>
        <v>Denní bar zdraví; Hlavní Náměstí 3a; Krnov</v>
      </c>
      <c r="H3" s="252"/>
      <c r="I3" s="252"/>
      <c r="J3" s="252"/>
      <c r="K3" s="252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85" customHeight="1">
      <c r="A4" s="3"/>
      <c r="B4" s="3"/>
      <c r="C4" s="3"/>
      <c r="D4" s="251">
        <f ca="1">KrycíList!C5</f>
        <v>0</v>
      </c>
      <c r="E4" s="251"/>
      <c r="F4" s="251"/>
      <c r="G4" s="45">
        <f ca="1">KrycíList!F5</f>
        <v>0</v>
      </c>
      <c r="H4" s="253">
        <f ca="1">KrycíList!D5</f>
        <v>0</v>
      </c>
      <c r="I4" s="253"/>
      <c r="J4" s="41"/>
      <c r="K4" s="47"/>
      <c r="L4" s="48"/>
      <c r="M4" s="48"/>
      <c r="N4" s="48"/>
      <c r="O4" s="48"/>
      <c r="P4" s="48"/>
      <c r="Q4" s="48"/>
      <c r="R4" s="48"/>
      <c r="S4" s="48"/>
      <c r="T4" s="91"/>
      <c r="U4" s="91"/>
      <c r="V4" s="3"/>
    </row>
    <row r="5" spans="1:22" ht="11.85" customHeight="1">
      <c r="A5" s="3"/>
      <c r="B5" s="50"/>
      <c r="C5" s="50"/>
      <c r="D5" s="51"/>
      <c r="E5" s="51"/>
      <c r="F5" s="51"/>
      <c r="G5" s="92" t="str">
        <f ca="1">KrycíList!H4</f>
        <v>část elektro - díl Města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2.35" customHeight="1">
      <c r="A6" s="60"/>
      <c r="B6" s="56" t="s">
        <v>28</v>
      </c>
      <c r="C6" s="56" t="s">
        <v>22</v>
      </c>
      <c r="D6" s="57" t="s">
        <v>18</v>
      </c>
      <c r="E6" s="56" t="s">
        <v>6</v>
      </c>
      <c r="F6" s="56" t="s">
        <v>67</v>
      </c>
      <c r="G6" s="56" t="s">
        <v>72</v>
      </c>
      <c r="H6" s="56" t="s">
        <v>71</v>
      </c>
      <c r="I6" s="56" t="s">
        <v>7</v>
      </c>
      <c r="J6" s="56" t="s">
        <v>23</v>
      </c>
      <c r="K6" s="58" t="s">
        <v>50</v>
      </c>
      <c r="L6" s="59" t="s">
        <v>32</v>
      </c>
      <c r="M6" s="59" t="s">
        <v>56</v>
      </c>
      <c r="N6" s="59" t="s">
        <v>12</v>
      </c>
      <c r="O6" s="59" t="s">
        <v>64</v>
      </c>
      <c r="P6" s="59" t="s">
        <v>41</v>
      </c>
      <c r="Q6" s="59" t="s">
        <v>42</v>
      </c>
      <c r="R6" s="59" t="s">
        <v>34</v>
      </c>
      <c r="S6" s="59" t="s">
        <v>33</v>
      </c>
      <c r="T6" s="59" t="s">
        <v>20</v>
      </c>
      <c r="U6" s="59" t="s">
        <v>75</v>
      </c>
      <c r="V6" s="60"/>
      <c r="IJ6"/>
      <c r="IK6"/>
      <c r="IL6"/>
      <c r="IM6"/>
      <c r="IN6"/>
      <c r="IO6"/>
      <c r="IP6"/>
      <c r="IQ6"/>
      <c r="IR6"/>
      <c r="IS6"/>
    </row>
    <row r="7" spans="1:22" ht="14.85" customHeight="1">
      <c r="A7" s="3"/>
      <c r="B7" s="93"/>
      <c r="C7" s="93"/>
      <c r="D7" s="94">
        <f ca="1">KrycíList!C8</f>
        <v>0</v>
      </c>
      <c r="E7" s="94"/>
      <c r="F7" s="94"/>
      <c r="G7" s="95"/>
      <c r="H7" s="94"/>
      <c r="I7" s="94"/>
      <c r="J7" s="96"/>
      <c r="K7" s="97">
        <f aca="true" t="shared" si="0" ref="K7:S7">SUMIF($D9:$D39,"B",K9:K39)</f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9">
        <f t="shared" si="0"/>
        <v>0</v>
      </c>
      <c r="Q7" s="99">
        <f t="shared" si="0"/>
        <v>0</v>
      </c>
      <c r="R7" s="99">
        <f t="shared" si="0"/>
        <v>0</v>
      </c>
      <c r="S7" s="98">
        <f t="shared" si="0"/>
        <v>0</v>
      </c>
      <c r="T7" s="100">
        <f>ROUNDUP(SUMIF($D9:$D39,"B",T9:T39),1)</f>
        <v>0</v>
      </c>
      <c r="U7" s="100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1"/>
      <c r="J8" s="3"/>
      <c r="K8" s="3"/>
      <c r="L8" s="39"/>
      <c r="M8" s="39"/>
      <c r="N8" s="39"/>
      <c r="O8" s="39"/>
      <c r="P8" s="39"/>
      <c r="Q8" s="39"/>
      <c r="R8" s="39"/>
      <c r="S8" s="39"/>
      <c r="T8" s="90"/>
      <c r="U8" s="90"/>
      <c r="V8" s="3"/>
    </row>
    <row r="9" spans="1:22" ht="15">
      <c r="A9" s="3"/>
      <c r="B9" s="102" t="s">
        <v>9</v>
      </c>
      <c r="C9" s="70"/>
      <c r="D9" s="69" t="s">
        <v>1</v>
      </c>
      <c r="E9" s="70"/>
      <c r="F9" s="71"/>
      <c r="G9" s="72" t="s">
        <v>89</v>
      </c>
      <c r="H9" s="70"/>
      <c r="I9" s="69"/>
      <c r="J9" s="70"/>
      <c r="K9" s="67">
        <f aca="true" t="shared" si="1" ref="K9:T9">SUMIF($D10:$D39,"O",K10:K39)</f>
        <v>0</v>
      </c>
      <c r="L9" s="73">
        <f t="shared" si="1"/>
        <v>0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68">
        <f t="shared" si="1"/>
        <v>0</v>
      </c>
      <c r="Q9" s="68">
        <f t="shared" si="1"/>
        <v>0</v>
      </c>
      <c r="R9" s="68">
        <f t="shared" si="1"/>
        <v>0</v>
      </c>
      <c r="S9" s="73">
        <f t="shared" si="1"/>
        <v>0</v>
      </c>
      <c r="T9" s="103">
        <f t="shared" si="1"/>
        <v>0</v>
      </c>
      <c r="U9" s="103">
        <f>K9+T9</f>
        <v>0</v>
      </c>
      <c r="V9" s="104"/>
    </row>
    <row r="10" spans="1:22" ht="12.75" outlineLevel="1">
      <c r="A10" s="3"/>
      <c r="B10" s="105"/>
      <c r="C10" s="74" t="s">
        <v>10</v>
      </c>
      <c r="D10" s="75" t="s">
        <v>2</v>
      </c>
      <c r="E10" s="76"/>
      <c r="F10" s="76" t="s">
        <v>13</v>
      </c>
      <c r="G10" s="77" t="s">
        <v>77</v>
      </c>
      <c r="H10" s="76"/>
      <c r="I10" s="75"/>
      <c r="J10" s="76"/>
      <c r="K10" s="106">
        <f>SUBTOTAL(9,K11:K39)</f>
        <v>0</v>
      </c>
      <c r="L10" s="79">
        <f>SUBTOTAL(9,L11:L39)</f>
        <v>0</v>
      </c>
      <c r="M10" s="79">
        <f>SUBTOTAL(9,M11:M39)</f>
        <v>0</v>
      </c>
      <c r="N10" s="79">
        <f>SUBTOTAL(9,N11:N39)</f>
        <v>0</v>
      </c>
      <c r="O10" s="79">
        <f>SUBTOTAL(9,O11:O39)</f>
        <v>0</v>
      </c>
      <c r="P10" s="80">
        <f>SUMPRODUCT(P11:P39,$H11:$H39)</f>
        <v>0</v>
      </c>
      <c r="Q10" s="80">
        <f>SUMPRODUCT(Q11:Q39,$H11:$H39)</f>
        <v>0</v>
      </c>
      <c r="R10" s="80">
        <f>SUMPRODUCT(R11:R39,$H11:$H39)</f>
        <v>0</v>
      </c>
      <c r="S10" s="79">
        <f>SUMPRODUCT(S11:S39,$H11:$H39)</f>
        <v>0</v>
      </c>
      <c r="T10" s="107">
        <f>SUMPRODUCT(T11:T39,$K11:$K39)/100</f>
        <v>0</v>
      </c>
      <c r="U10" s="107">
        <f>K10+T10</f>
        <v>0</v>
      </c>
      <c r="V10" s="104"/>
    </row>
    <row r="11" spans="1:22" ht="12.75" outlineLevel="2">
      <c r="A11" s="3"/>
      <c r="B11" s="113"/>
      <c r="C11" s="114"/>
      <c r="D11" s="115"/>
      <c r="E11" s="116" t="s">
        <v>85</v>
      </c>
      <c r="F11" s="117"/>
      <c r="G11" s="118"/>
      <c r="H11" s="117"/>
      <c r="I11" s="115"/>
      <c r="J11" s="117"/>
      <c r="K11" s="119"/>
      <c r="L11" s="120"/>
      <c r="M11" s="120"/>
      <c r="N11" s="120"/>
      <c r="O11" s="120"/>
      <c r="P11" s="121"/>
      <c r="Q11" s="121"/>
      <c r="R11" s="121"/>
      <c r="S11" s="121"/>
      <c r="T11" s="122"/>
      <c r="U11" s="122"/>
      <c r="V11" s="104"/>
    </row>
    <row r="12" spans="1:22" s="112" customFormat="1" ht="12.75" customHeight="1" outlineLevel="2">
      <c r="A12" s="108"/>
      <c r="B12" s="108"/>
      <c r="C12" s="108"/>
      <c r="D12" s="147"/>
      <c r="E12" s="148"/>
      <c r="F12" s="148"/>
      <c r="G12" s="206" t="s">
        <v>247</v>
      </c>
      <c r="H12" s="148"/>
      <c r="I12" s="150"/>
      <c r="J12" s="148"/>
      <c r="K12" s="151"/>
      <c r="L12" s="109"/>
      <c r="M12" s="109"/>
      <c r="N12" s="109"/>
      <c r="O12" s="109"/>
      <c r="P12" s="110"/>
      <c r="Q12" s="108"/>
      <c r="R12" s="108"/>
      <c r="S12" s="108"/>
      <c r="T12" s="111"/>
      <c r="U12" s="111"/>
      <c r="V12" s="108"/>
    </row>
    <row r="13" spans="1:22" ht="12.75" customHeight="1" outlineLevel="2">
      <c r="A13" s="3"/>
      <c r="B13" s="104"/>
      <c r="C13" s="104"/>
      <c r="D13" s="163" t="s">
        <v>3</v>
      </c>
      <c r="E13" s="164"/>
      <c r="F13" s="173">
        <v>1</v>
      </c>
      <c r="G13" s="174" t="s">
        <v>242</v>
      </c>
      <c r="H13" s="167">
        <v>1</v>
      </c>
      <c r="I13" s="168"/>
      <c r="J13" s="167"/>
      <c r="K13" s="169">
        <f aca="true" t="shared" si="2" ref="K13:K22">H13*J13</f>
        <v>0</v>
      </c>
      <c r="L13" s="129"/>
      <c r="M13" s="130"/>
      <c r="N13" s="130"/>
      <c r="O13" s="130"/>
      <c r="P13" s="131"/>
      <c r="Q13" s="131"/>
      <c r="R13" s="131"/>
      <c r="S13" s="127"/>
      <c r="T13" s="132"/>
      <c r="U13" s="133"/>
      <c r="V13" s="134"/>
    </row>
    <row r="14" spans="1:22" ht="12.75" customHeight="1" outlineLevel="2">
      <c r="A14" s="3"/>
      <c r="B14" s="104"/>
      <c r="C14" s="104"/>
      <c r="D14" s="152" t="s">
        <v>4</v>
      </c>
      <c r="E14" s="142"/>
      <c r="F14" s="153">
        <v>2</v>
      </c>
      <c r="G14" s="143" t="s">
        <v>236</v>
      </c>
      <c r="H14" s="144">
        <v>1</v>
      </c>
      <c r="I14" s="145" t="s">
        <v>8</v>
      </c>
      <c r="J14" s="144"/>
      <c r="K14" s="146">
        <f t="shared" si="2"/>
        <v>0</v>
      </c>
      <c r="L14" s="129"/>
      <c r="M14" s="130"/>
      <c r="N14" s="130"/>
      <c r="O14" s="130"/>
      <c r="P14" s="131"/>
      <c r="Q14" s="131"/>
      <c r="R14" s="131"/>
      <c r="S14" s="127"/>
      <c r="T14" s="132"/>
      <c r="U14" s="133"/>
      <c r="V14" s="134"/>
    </row>
    <row r="15" spans="1:22" ht="12.75" customHeight="1" outlineLevel="2">
      <c r="A15" s="3"/>
      <c r="B15" s="104"/>
      <c r="C15" s="104"/>
      <c r="D15" s="139" t="s">
        <v>4</v>
      </c>
      <c r="E15" s="123"/>
      <c r="F15" s="140">
        <v>3</v>
      </c>
      <c r="G15" s="137" t="s">
        <v>237</v>
      </c>
      <c r="H15" s="127">
        <v>1</v>
      </c>
      <c r="I15" s="136" t="s">
        <v>8</v>
      </c>
      <c r="J15" s="127"/>
      <c r="K15" s="128">
        <f t="shared" si="2"/>
        <v>0</v>
      </c>
      <c r="L15" s="129"/>
      <c r="M15" s="130"/>
      <c r="N15" s="130"/>
      <c r="O15" s="130"/>
      <c r="P15" s="131"/>
      <c r="Q15" s="131"/>
      <c r="R15" s="131"/>
      <c r="S15" s="127"/>
      <c r="T15" s="132"/>
      <c r="U15" s="133"/>
      <c r="V15" s="134"/>
    </row>
    <row r="16" spans="1:22" ht="12.75" customHeight="1" outlineLevel="2">
      <c r="A16" s="3"/>
      <c r="B16" s="104"/>
      <c r="C16" s="104"/>
      <c r="D16" s="139" t="s">
        <v>4</v>
      </c>
      <c r="E16" s="123"/>
      <c r="F16" s="140">
        <v>4</v>
      </c>
      <c r="G16" s="137" t="s">
        <v>229</v>
      </c>
      <c r="H16" s="127">
        <v>1</v>
      </c>
      <c r="I16" s="136" t="s">
        <v>8</v>
      </c>
      <c r="J16" s="127"/>
      <c r="K16" s="128">
        <f t="shared" si="2"/>
        <v>0</v>
      </c>
      <c r="L16" s="129"/>
      <c r="M16" s="130"/>
      <c r="N16" s="130"/>
      <c r="O16" s="130"/>
      <c r="P16" s="131"/>
      <c r="Q16" s="131"/>
      <c r="R16" s="131"/>
      <c r="S16" s="127"/>
      <c r="T16" s="132"/>
      <c r="U16" s="133"/>
      <c r="V16" s="134"/>
    </row>
    <row r="17" spans="1:22" ht="12.75" customHeight="1" outlineLevel="2">
      <c r="A17" s="3"/>
      <c r="B17" s="104"/>
      <c r="C17" s="104"/>
      <c r="D17" s="139" t="s">
        <v>4</v>
      </c>
      <c r="E17" s="123"/>
      <c r="F17" s="140">
        <v>5</v>
      </c>
      <c r="G17" s="137" t="s">
        <v>238</v>
      </c>
      <c r="H17" s="127">
        <v>1</v>
      </c>
      <c r="I17" s="136" t="s">
        <v>8</v>
      </c>
      <c r="J17" s="127"/>
      <c r="K17" s="128">
        <f t="shared" si="2"/>
        <v>0</v>
      </c>
      <c r="L17" s="129"/>
      <c r="M17" s="130"/>
      <c r="N17" s="130"/>
      <c r="O17" s="130"/>
      <c r="P17" s="131"/>
      <c r="Q17" s="131"/>
      <c r="R17" s="131"/>
      <c r="S17" s="127"/>
      <c r="T17" s="132"/>
      <c r="U17" s="133"/>
      <c r="V17" s="134"/>
    </row>
    <row r="18" spans="1:22" ht="12.75" customHeight="1" outlineLevel="2">
      <c r="A18" s="3"/>
      <c r="B18" s="104"/>
      <c r="C18" s="104"/>
      <c r="D18" s="139" t="s">
        <v>4</v>
      </c>
      <c r="E18" s="123"/>
      <c r="F18" s="140">
        <v>6</v>
      </c>
      <c r="G18" s="137" t="s">
        <v>230</v>
      </c>
      <c r="H18" s="127">
        <v>3</v>
      </c>
      <c r="I18" s="136" t="s">
        <v>8</v>
      </c>
      <c r="J18" s="127"/>
      <c r="K18" s="128">
        <f t="shared" si="2"/>
        <v>0</v>
      </c>
      <c r="L18" s="129"/>
      <c r="M18" s="130"/>
      <c r="N18" s="130"/>
      <c r="O18" s="130"/>
      <c r="P18" s="131"/>
      <c r="Q18" s="131"/>
      <c r="R18" s="131"/>
      <c r="S18" s="127"/>
      <c r="T18" s="132"/>
      <c r="U18" s="133"/>
      <c r="V18" s="134"/>
    </row>
    <row r="19" spans="1:22" ht="12.75" customHeight="1" outlineLevel="2">
      <c r="A19" s="3"/>
      <c r="B19" s="104"/>
      <c r="C19" s="104"/>
      <c r="D19" s="139" t="s">
        <v>4</v>
      </c>
      <c r="E19" s="123"/>
      <c r="F19" s="140">
        <v>7</v>
      </c>
      <c r="G19" s="137" t="s">
        <v>231</v>
      </c>
      <c r="H19" s="127">
        <v>3</v>
      </c>
      <c r="I19" s="136" t="s">
        <v>8</v>
      </c>
      <c r="J19" s="127"/>
      <c r="K19" s="128">
        <f t="shared" si="2"/>
        <v>0</v>
      </c>
      <c r="L19" s="129"/>
      <c r="M19" s="130"/>
      <c r="N19" s="130"/>
      <c r="O19" s="130"/>
      <c r="P19" s="131"/>
      <c r="Q19" s="131"/>
      <c r="R19" s="131"/>
      <c r="S19" s="127"/>
      <c r="T19" s="132"/>
      <c r="U19" s="133"/>
      <c r="V19" s="134"/>
    </row>
    <row r="20" spans="1:22" ht="12.75" customHeight="1" outlineLevel="2">
      <c r="A20" s="3"/>
      <c r="B20" s="104"/>
      <c r="C20" s="104"/>
      <c r="D20" s="139" t="s">
        <v>4</v>
      </c>
      <c r="E20" s="123"/>
      <c r="F20" s="140">
        <v>8</v>
      </c>
      <c r="G20" s="137" t="s">
        <v>232</v>
      </c>
      <c r="H20" s="127">
        <v>4</v>
      </c>
      <c r="I20" s="136" t="s">
        <v>8</v>
      </c>
      <c r="J20" s="127"/>
      <c r="K20" s="128">
        <f t="shared" si="2"/>
        <v>0</v>
      </c>
      <c r="L20" s="129"/>
      <c r="M20" s="130"/>
      <c r="N20" s="130"/>
      <c r="O20" s="130"/>
      <c r="P20" s="131"/>
      <c r="Q20" s="131"/>
      <c r="R20" s="131"/>
      <c r="S20" s="127"/>
      <c r="T20" s="132"/>
      <c r="U20" s="133"/>
      <c r="V20" s="134"/>
    </row>
    <row r="21" spans="1:22" ht="12.75" customHeight="1" outlineLevel="2">
      <c r="A21" s="3"/>
      <c r="B21" s="104"/>
      <c r="C21" s="104"/>
      <c r="D21" s="139" t="s">
        <v>4</v>
      </c>
      <c r="E21" s="123"/>
      <c r="F21" s="140">
        <v>9</v>
      </c>
      <c r="G21" s="137" t="s">
        <v>233</v>
      </c>
      <c r="H21" s="127">
        <v>1</v>
      </c>
      <c r="I21" s="136" t="s">
        <v>8</v>
      </c>
      <c r="J21" s="127"/>
      <c r="K21" s="128">
        <f t="shared" si="2"/>
        <v>0</v>
      </c>
      <c r="L21" s="129"/>
      <c r="M21" s="130"/>
      <c r="N21" s="130"/>
      <c r="O21" s="130"/>
      <c r="P21" s="131"/>
      <c r="Q21" s="131"/>
      <c r="R21" s="131"/>
      <c r="S21" s="127"/>
      <c r="T21" s="132"/>
      <c r="U21" s="133"/>
      <c r="V21" s="134"/>
    </row>
    <row r="22" spans="1:22" ht="12.75" customHeight="1" outlineLevel="2">
      <c r="A22" s="3"/>
      <c r="B22" s="104"/>
      <c r="C22" s="104"/>
      <c r="D22" s="139" t="s">
        <v>4</v>
      </c>
      <c r="E22" s="123"/>
      <c r="F22" s="140">
        <v>10</v>
      </c>
      <c r="G22" s="137" t="s">
        <v>219</v>
      </c>
      <c r="H22" s="127">
        <v>17</v>
      </c>
      <c r="I22" s="136" t="s">
        <v>8</v>
      </c>
      <c r="J22" s="127"/>
      <c r="K22" s="128">
        <f t="shared" si="2"/>
        <v>0</v>
      </c>
      <c r="L22" s="129"/>
      <c r="M22" s="130"/>
      <c r="N22" s="130"/>
      <c r="O22" s="130"/>
      <c r="P22" s="131"/>
      <c r="Q22" s="131"/>
      <c r="R22" s="131"/>
      <c r="S22" s="127"/>
      <c r="T22" s="132"/>
      <c r="U22" s="133"/>
      <c r="V22" s="134"/>
    </row>
    <row r="23" spans="1:22" ht="12.75" customHeight="1" outlineLevel="2">
      <c r="A23" s="3"/>
      <c r="B23" s="104"/>
      <c r="C23" s="104"/>
      <c r="D23" s="139" t="s">
        <v>4</v>
      </c>
      <c r="E23" s="123"/>
      <c r="F23" s="140">
        <v>11</v>
      </c>
      <c r="G23" s="137" t="s">
        <v>220</v>
      </c>
      <c r="H23" s="127">
        <v>7</v>
      </c>
      <c r="I23" s="136" t="s">
        <v>8</v>
      </c>
      <c r="J23" s="127"/>
      <c r="K23" s="128">
        <f aca="true" t="shared" si="3" ref="K23:K36">H23*J23</f>
        <v>0</v>
      </c>
      <c r="L23" s="129"/>
      <c r="M23" s="130"/>
      <c r="N23" s="130"/>
      <c r="O23" s="130"/>
      <c r="P23" s="131"/>
      <c r="Q23" s="131"/>
      <c r="R23" s="131"/>
      <c r="S23" s="127"/>
      <c r="T23" s="132"/>
      <c r="U23" s="133"/>
      <c r="V23" s="134"/>
    </row>
    <row r="24" spans="1:22" ht="12.75" customHeight="1" outlineLevel="2">
      <c r="A24" s="3"/>
      <c r="B24" s="104"/>
      <c r="C24" s="104"/>
      <c r="D24" s="139" t="s">
        <v>4</v>
      </c>
      <c r="E24" s="123"/>
      <c r="F24" s="140">
        <v>12</v>
      </c>
      <c r="G24" s="137" t="s">
        <v>227</v>
      </c>
      <c r="H24" s="127">
        <v>1</v>
      </c>
      <c r="I24" s="136" t="s">
        <v>8</v>
      </c>
      <c r="J24" s="127"/>
      <c r="K24" s="128">
        <f t="shared" si="3"/>
        <v>0</v>
      </c>
      <c r="L24" s="129"/>
      <c r="M24" s="130"/>
      <c r="N24" s="130"/>
      <c r="O24" s="130"/>
      <c r="P24" s="131"/>
      <c r="Q24" s="131"/>
      <c r="R24" s="131"/>
      <c r="S24" s="127"/>
      <c r="T24" s="132"/>
      <c r="U24" s="133"/>
      <c r="V24" s="134"/>
    </row>
    <row r="25" spans="1:22" ht="12.75" customHeight="1" outlineLevel="2">
      <c r="A25" s="3"/>
      <c r="B25" s="104"/>
      <c r="C25" s="104"/>
      <c r="D25" s="139" t="s">
        <v>4</v>
      </c>
      <c r="E25" s="123"/>
      <c r="F25" s="140">
        <v>13</v>
      </c>
      <c r="G25" s="137" t="s">
        <v>221</v>
      </c>
      <c r="H25" s="127">
        <v>6</v>
      </c>
      <c r="I25" s="136" t="s">
        <v>8</v>
      </c>
      <c r="J25" s="127"/>
      <c r="K25" s="128">
        <f t="shared" si="3"/>
        <v>0</v>
      </c>
      <c r="L25" s="129"/>
      <c r="M25" s="130"/>
      <c r="N25" s="130"/>
      <c r="O25" s="130"/>
      <c r="P25" s="131"/>
      <c r="Q25" s="131"/>
      <c r="R25" s="131"/>
      <c r="S25" s="127"/>
      <c r="T25" s="132"/>
      <c r="U25" s="133"/>
      <c r="V25" s="134"/>
    </row>
    <row r="26" spans="1:22" ht="12.75" customHeight="1" outlineLevel="2">
      <c r="A26" s="3"/>
      <c r="B26" s="104"/>
      <c r="C26" s="104"/>
      <c r="D26" s="139" t="s">
        <v>4</v>
      </c>
      <c r="E26" s="123"/>
      <c r="F26" s="140">
        <v>14</v>
      </c>
      <c r="G26" s="137" t="s">
        <v>222</v>
      </c>
      <c r="H26" s="127">
        <v>2</v>
      </c>
      <c r="I26" s="136" t="s">
        <v>8</v>
      </c>
      <c r="J26" s="127"/>
      <c r="K26" s="128">
        <f t="shared" si="3"/>
        <v>0</v>
      </c>
      <c r="L26" s="129"/>
      <c r="M26" s="130"/>
      <c r="N26" s="130"/>
      <c r="O26" s="130"/>
      <c r="P26" s="131"/>
      <c r="Q26" s="131"/>
      <c r="R26" s="131"/>
      <c r="S26" s="127"/>
      <c r="T26" s="132"/>
      <c r="U26" s="133"/>
      <c r="V26" s="134"/>
    </row>
    <row r="27" spans="1:22" ht="12.75" customHeight="1" outlineLevel="2">
      <c r="A27" s="3"/>
      <c r="B27" s="104"/>
      <c r="C27" s="104"/>
      <c r="D27" s="139" t="s">
        <v>4</v>
      </c>
      <c r="E27" s="123"/>
      <c r="F27" s="140">
        <v>15</v>
      </c>
      <c r="G27" s="137" t="s">
        <v>223</v>
      </c>
      <c r="H27" s="127">
        <v>2</v>
      </c>
      <c r="I27" s="136" t="s">
        <v>8</v>
      </c>
      <c r="J27" s="127"/>
      <c r="K27" s="128">
        <f t="shared" si="3"/>
        <v>0</v>
      </c>
      <c r="L27" s="129"/>
      <c r="M27" s="130"/>
      <c r="N27" s="130"/>
      <c r="O27" s="130"/>
      <c r="P27" s="131"/>
      <c r="Q27" s="131"/>
      <c r="R27" s="131"/>
      <c r="S27" s="127"/>
      <c r="T27" s="132"/>
      <c r="U27" s="133"/>
      <c r="V27" s="134"/>
    </row>
    <row r="28" spans="1:22" ht="12.75" customHeight="1" outlineLevel="2">
      <c r="A28" s="3"/>
      <c r="B28" s="104"/>
      <c r="C28" s="104"/>
      <c r="D28" s="139" t="s">
        <v>4</v>
      </c>
      <c r="E28" s="123"/>
      <c r="F28" s="140">
        <v>16</v>
      </c>
      <c r="G28" s="137" t="s">
        <v>224</v>
      </c>
      <c r="H28" s="127">
        <v>4</v>
      </c>
      <c r="I28" s="136" t="s">
        <v>8</v>
      </c>
      <c r="J28" s="127"/>
      <c r="K28" s="128">
        <f t="shared" si="3"/>
        <v>0</v>
      </c>
      <c r="L28" s="129"/>
      <c r="M28" s="130"/>
      <c r="N28" s="130"/>
      <c r="O28" s="130"/>
      <c r="P28" s="131"/>
      <c r="Q28" s="131"/>
      <c r="R28" s="131"/>
      <c r="S28" s="127"/>
      <c r="T28" s="132"/>
      <c r="U28" s="133"/>
      <c r="V28" s="134"/>
    </row>
    <row r="29" spans="1:22" ht="12.75" customHeight="1" outlineLevel="2">
      <c r="A29" s="3"/>
      <c r="B29" s="104"/>
      <c r="C29" s="104"/>
      <c r="D29" s="139" t="s">
        <v>4</v>
      </c>
      <c r="E29" s="123"/>
      <c r="F29" s="140">
        <v>17</v>
      </c>
      <c r="G29" s="137" t="s">
        <v>225</v>
      </c>
      <c r="H29" s="127">
        <v>1</v>
      </c>
      <c r="I29" s="136" t="s">
        <v>8</v>
      </c>
      <c r="J29" s="127"/>
      <c r="K29" s="128">
        <f t="shared" si="3"/>
        <v>0</v>
      </c>
      <c r="L29" s="129"/>
      <c r="M29" s="130"/>
      <c r="N29" s="130"/>
      <c r="O29" s="130"/>
      <c r="P29" s="131"/>
      <c r="Q29" s="131"/>
      <c r="R29" s="131"/>
      <c r="S29" s="127"/>
      <c r="T29" s="132"/>
      <c r="U29" s="133"/>
      <c r="V29" s="134"/>
    </row>
    <row r="30" spans="1:22" ht="12.75" customHeight="1" outlineLevel="2">
      <c r="A30" s="3"/>
      <c r="B30" s="104"/>
      <c r="C30" s="104"/>
      <c r="D30" s="139" t="s">
        <v>4</v>
      </c>
      <c r="E30" s="123"/>
      <c r="F30" s="140">
        <v>18</v>
      </c>
      <c r="G30" s="137" t="s">
        <v>226</v>
      </c>
      <c r="H30" s="127">
        <v>5</v>
      </c>
      <c r="I30" s="136" t="s">
        <v>8</v>
      </c>
      <c r="J30" s="127"/>
      <c r="K30" s="128">
        <f t="shared" si="3"/>
        <v>0</v>
      </c>
      <c r="L30" s="129"/>
      <c r="M30" s="130"/>
      <c r="N30" s="130"/>
      <c r="O30" s="130"/>
      <c r="P30" s="131"/>
      <c r="Q30" s="131"/>
      <c r="R30" s="131"/>
      <c r="S30" s="127"/>
      <c r="T30" s="132"/>
      <c r="U30" s="133"/>
      <c r="V30" s="134"/>
    </row>
    <row r="31" spans="1:22" ht="12.75" customHeight="1" outlineLevel="2">
      <c r="A31" s="3"/>
      <c r="B31" s="104"/>
      <c r="C31" s="104"/>
      <c r="D31" s="139" t="s">
        <v>4</v>
      </c>
      <c r="E31" s="123"/>
      <c r="F31" s="140">
        <v>19</v>
      </c>
      <c r="G31" s="137"/>
      <c r="H31" s="127"/>
      <c r="I31" s="136"/>
      <c r="J31" s="127"/>
      <c r="K31" s="128">
        <f t="shared" si="3"/>
        <v>0</v>
      </c>
      <c r="L31" s="129"/>
      <c r="M31" s="130"/>
      <c r="N31" s="130"/>
      <c r="O31" s="130"/>
      <c r="P31" s="131"/>
      <c r="Q31" s="131"/>
      <c r="R31" s="131"/>
      <c r="S31" s="127"/>
      <c r="T31" s="132"/>
      <c r="U31" s="133"/>
      <c r="V31" s="134"/>
    </row>
    <row r="32" spans="1:22" ht="12.75" customHeight="1" outlineLevel="2">
      <c r="A32" s="3"/>
      <c r="B32" s="104"/>
      <c r="C32" s="104"/>
      <c r="D32" s="139" t="s">
        <v>4</v>
      </c>
      <c r="E32" s="123"/>
      <c r="F32" s="140">
        <v>20</v>
      </c>
      <c r="G32" s="137"/>
      <c r="H32" s="127"/>
      <c r="I32" s="136"/>
      <c r="J32" s="127"/>
      <c r="K32" s="128">
        <f t="shared" si="3"/>
        <v>0</v>
      </c>
      <c r="L32" s="129"/>
      <c r="M32" s="130"/>
      <c r="N32" s="130"/>
      <c r="O32" s="130"/>
      <c r="P32" s="131"/>
      <c r="Q32" s="131"/>
      <c r="R32" s="131"/>
      <c r="S32" s="127"/>
      <c r="T32" s="132"/>
      <c r="U32" s="133"/>
      <c r="V32" s="134"/>
    </row>
    <row r="33" spans="1:22" ht="12.75" customHeight="1" outlineLevel="2">
      <c r="A33" s="3"/>
      <c r="B33" s="104"/>
      <c r="C33" s="104"/>
      <c r="D33" s="139" t="s">
        <v>4</v>
      </c>
      <c r="E33" s="123"/>
      <c r="F33" s="140">
        <v>21</v>
      </c>
      <c r="G33" s="137"/>
      <c r="H33" s="127"/>
      <c r="I33" s="136"/>
      <c r="J33" s="127"/>
      <c r="K33" s="128">
        <f t="shared" si="3"/>
        <v>0</v>
      </c>
      <c r="L33" s="129"/>
      <c r="M33" s="130"/>
      <c r="N33" s="130"/>
      <c r="O33" s="130"/>
      <c r="P33" s="131"/>
      <c r="Q33" s="131"/>
      <c r="R33" s="131"/>
      <c r="S33" s="127"/>
      <c r="T33" s="132"/>
      <c r="U33" s="133"/>
      <c r="V33" s="134"/>
    </row>
    <row r="34" spans="1:22" ht="12.75" customHeight="1" outlineLevel="2">
      <c r="A34" s="3"/>
      <c r="B34" s="104"/>
      <c r="C34" s="104"/>
      <c r="D34" s="139" t="s">
        <v>4</v>
      </c>
      <c r="E34" s="123"/>
      <c r="F34" s="140">
        <v>22</v>
      </c>
      <c r="G34" s="137" t="s">
        <v>234</v>
      </c>
      <c r="H34" s="127">
        <v>1</v>
      </c>
      <c r="I34" s="136" t="s">
        <v>8</v>
      </c>
      <c r="J34" s="127"/>
      <c r="K34" s="128">
        <f t="shared" si="3"/>
        <v>0</v>
      </c>
      <c r="L34" s="129"/>
      <c r="M34" s="130"/>
      <c r="N34" s="130"/>
      <c r="O34" s="130"/>
      <c r="P34" s="131"/>
      <c r="Q34" s="131"/>
      <c r="R34" s="131"/>
      <c r="S34" s="127"/>
      <c r="T34" s="132"/>
      <c r="U34" s="133"/>
      <c r="V34" s="134"/>
    </row>
    <row r="35" spans="1:22" ht="12.75" customHeight="1" outlineLevel="2">
      <c r="A35" s="3"/>
      <c r="B35" s="104"/>
      <c r="C35" s="104"/>
      <c r="D35" s="139" t="s">
        <v>4</v>
      </c>
      <c r="E35" s="123"/>
      <c r="F35" s="140">
        <v>23</v>
      </c>
      <c r="G35" s="137"/>
      <c r="H35" s="127"/>
      <c r="I35" s="136"/>
      <c r="J35" s="127"/>
      <c r="K35" s="128">
        <f t="shared" si="3"/>
        <v>0</v>
      </c>
      <c r="L35" s="129"/>
      <c r="M35" s="130"/>
      <c r="N35" s="130"/>
      <c r="O35" s="130"/>
      <c r="P35" s="131"/>
      <c r="Q35" s="131"/>
      <c r="R35" s="131"/>
      <c r="S35" s="127"/>
      <c r="T35" s="132"/>
      <c r="U35" s="133"/>
      <c r="V35" s="134"/>
    </row>
    <row r="36" spans="1:22" ht="12.75" customHeight="1" outlineLevel="2">
      <c r="A36" s="3"/>
      <c r="B36" s="104"/>
      <c r="C36" s="104"/>
      <c r="D36" s="139" t="s">
        <v>4</v>
      </c>
      <c r="E36" s="123"/>
      <c r="F36" s="140">
        <v>24</v>
      </c>
      <c r="G36" s="137" t="s">
        <v>235</v>
      </c>
      <c r="H36" s="127">
        <v>1</v>
      </c>
      <c r="I36" s="136" t="s">
        <v>8</v>
      </c>
      <c r="J36" s="127"/>
      <c r="K36" s="128">
        <f t="shared" si="3"/>
        <v>0</v>
      </c>
      <c r="L36" s="129"/>
      <c r="M36" s="130"/>
      <c r="N36" s="130"/>
      <c r="O36" s="130"/>
      <c r="P36" s="131"/>
      <c r="Q36" s="131"/>
      <c r="R36" s="131"/>
      <c r="S36" s="127"/>
      <c r="T36" s="132"/>
      <c r="U36" s="133"/>
      <c r="V36" s="134"/>
    </row>
    <row r="37" spans="1:22" ht="12.75" customHeight="1" outlineLevel="2">
      <c r="A37" s="3"/>
      <c r="B37" s="104"/>
      <c r="C37" s="104"/>
      <c r="D37" s="139" t="s">
        <v>4</v>
      </c>
      <c r="E37" s="123"/>
      <c r="F37" s="140">
        <v>25</v>
      </c>
      <c r="G37" s="137" t="s">
        <v>228</v>
      </c>
      <c r="H37" s="127">
        <v>2</v>
      </c>
      <c r="I37" s="136" t="s">
        <v>8</v>
      </c>
      <c r="J37" s="127"/>
      <c r="K37" s="128">
        <f>H37*J37</f>
        <v>0</v>
      </c>
      <c r="L37" s="129"/>
      <c r="M37" s="130"/>
      <c r="N37" s="130"/>
      <c r="O37" s="130"/>
      <c r="P37" s="131"/>
      <c r="Q37" s="131"/>
      <c r="R37" s="131"/>
      <c r="S37" s="127"/>
      <c r="T37" s="132"/>
      <c r="U37" s="133"/>
      <c r="V37" s="134"/>
    </row>
    <row r="38" spans="1:22" ht="12.75" customHeight="1" outlineLevel="2">
      <c r="A38" s="3"/>
      <c r="B38" s="104"/>
      <c r="C38" s="104"/>
      <c r="D38" s="139" t="s">
        <v>4</v>
      </c>
      <c r="E38" s="161"/>
      <c r="F38" s="162">
        <v>26</v>
      </c>
      <c r="G38" s="157" t="s">
        <v>239</v>
      </c>
      <c r="H38" s="158">
        <v>1</v>
      </c>
      <c r="I38" s="159" t="s">
        <v>8</v>
      </c>
      <c r="J38" s="158"/>
      <c r="K38" s="160">
        <f>H38*J38</f>
        <v>0</v>
      </c>
      <c r="L38" s="129"/>
      <c r="M38" s="130"/>
      <c r="N38" s="130"/>
      <c r="O38" s="130"/>
      <c r="P38" s="131"/>
      <c r="Q38" s="131"/>
      <c r="R38" s="131"/>
      <c r="S38" s="127"/>
      <c r="T38" s="132"/>
      <c r="U38" s="133"/>
      <c r="V38" s="134"/>
    </row>
    <row r="39" spans="1:22" ht="12.75" customHeight="1" outlineLevel="2">
      <c r="A39" s="3"/>
      <c r="B39" s="104"/>
      <c r="C39" s="104"/>
      <c r="D39" s="172" t="s">
        <v>4</v>
      </c>
      <c r="E39" s="164"/>
      <c r="F39" s="173">
        <v>27</v>
      </c>
      <c r="G39" s="174" t="s">
        <v>218</v>
      </c>
      <c r="H39" s="167">
        <v>6</v>
      </c>
      <c r="I39" s="175" t="s">
        <v>217</v>
      </c>
      <c r="J39" s="167"/>
      <c r="K39" s="169">
        <f>SUM(K15:K37)*H39%</f>
        <v>0</v>
      </c>
      <c r="L39" s="129"/>
      <c r="M39" s="130"/>
      <c r="N39" s="130"/>
      <c r="O39" s="130"/>
      <c r="P39" s="131"/>
      <c r="Q39" s="131"/>
      <c r="R39" s="131"/>
      <c r="S39" s="127"/>
      <c r="T39" s="132"/>
      <c r="U39" s="133"/>
      <c r="V39" s="13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4">
    <mergeCell ref="D3:F3"/>
    <mergeCell ref="G3:K3"/>
    <mergeCell ref="D4:F4"/>
    <mergeCell ref="H4:I4"/>
  </mergeCells>
  <printOptions/>
  <pageMargins left="0.7874015748031497" right="0.5905511811023623" top="0.3937007874015748" bottom="0.5905511811023623" header="0.5118110236220472" footer="0.11811023622047245"/>
  <pageSetup firstPageNumber="1" useFirstPageNumber="1" horizontalDpi="300" verticalDpi="300" orientation="portrait" paperSize="9" scale="60" r:id="rId1"/>
  <headerFooter alignWithMargins="0">
    <oddFooter>&amp;LST Systém - www.softtrio.cz&amp;C&amp;"Times New Roman,obyčejné"&amp;12Stránka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S135"/>
  <sheetViews>
    <sheetView workbookViewId="0" topLeftCell="A1">
      <pane xSplit="6" ySplit="8" topLeftCell="G99" activePane="bottomRight" state="frozen"/>
      <selection pane="topRight" activeCell="A1" sqref="A1"/>
      <selection pane="bottomLeft" activeCell="A1" sqref="A1"/>
      <selection pane="bottomRight" activeCell="G120" sqref="G120"/>
    </sheetView>
  </sheetViews>
  <sheetFormatPr defaultColWidth="12.57421875" defaultRowHeight="12.75" outlineLevelRow="2"/>
  <cols>
    <col min="1" max="1" width="0.5625" style="1" customWidth="1"/>
    <col min="2" max="2" width="6.00390625" style="2" customWidth="1"/>
    <col min="3" max="3" width="5.7109375" style="2" customWidth="1"/>
    <col min="4" max="4" width="4.28125" style="2" bestFit="1" customWidth="1"/>
    <col min="5" max="5" width="3.57421875" style="2" customWidth="1"/>
    <col min="6" max="6" width="11.140625" style="2" bestFit="1" customWidth="1"/>
    <col min="7" max="7" width="73.140625" style="2" customWidth="1"/>
    <col min="8" max="8" width="9.8515625" style="2" bestFit="1" customWidth="1"/>
    <col min="9" max="9" width="3.00390625" style="81" bestFit="1" customWidth="1"/>
    <col min="10" max="10" width="9.140625" style="2" bestFit="1" customWidth="1"/>
    <col min="11" max="11" width="11.421875" style="2" customWidth="1"/>
    <col min="12" max="15" width="12.57421875" style="82" hidden="1" customWidth="1"/>
    <col min="16" max="16" width="12.57421875" style="83" hidden="1" customWidth="1"/>
    <col min="17" max="19" width="12.57421875" style="2" hidden="1" customWidth="1"/>
    <col min="20" max="21" width="12.57421875" style="84" hidden="1" customWidth="1"/>
    <col min="22" max="22" width="12.57421875" style="2" hidden="1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5" t="s">
        <v>17</v>
      </c>
      <c r="B1" s="86" t="s">
        <v>28</v>
      </c>
      <c r="C1" s="86" t="s">
        <v>22</v>
      </c>
      <c r="D1" s="86" t="s">
        <v>18</v>
      </c>
      <c r="E1" s="86" t="s">
        <v>45</v>
      </c>
      <c r="F1" s="86" t="s">
        <v>67</v>
      </c>
      <c r="G1" s="86" t="s">
        <v>21</v>
      </c>
      <c r="H1" s="86" t="s">
        <v>76</v>
      </c>
      <c r="I1" s="86" t="s">
        <v>7</v>
      </c>
      <c r="J1" s="86" t="s">
        <v>68</v>
      </c>
      <c r="K1" s="86" t="s">
        <v>51</v>
      </c>
      <c r="L1" s="87" t="s">
        <v>32</v>
      </c>
      <c r="M1" s="87" t="s">
        <v>56</v>
      </c>
      <c r="N1" s="87" t="s">
        <v>12</v>
      </c>
      <c r="O1" s="87" t="s">
        <v>64</v>
      </c>
      <c r="P1" s="88" t="s">
        <v>61</v>
      </c>
      <c r="Q1" s="86" t="s">
        <v>62</v>
      </c>
      <c r="R1" s="86" t="s">
        <v>52</v>
      </c>
      <c r="S1" s="86" t="s">
        <v>19</v>
      </c>
      <c r="T1" s="86" t="s">
        <v>20</v>
      </c>
      <c r="U1" s="86" t="s">
        <v>75</v>
      </c>
      <c r="IJ1"/>
      <c r="IK1"/>
      <c r="IL1"/>
      <c r="IM1"/>
      <c r="IN1"/>
      <c r="IO1"/>
      <c r="IP1"/>
      <c r="IQ1"/>
      <c r="IR1"/>
      <c r="IS1"/>
    </row>
    <row r="2" spans="1:22" ht="29.85" customHeight="1">
      <c r="A2" s="89"/>
      <c r="B2" s="3"/>
      <c r="C2" s="3"/>
      <c r="D2" s="3"/>
      <c r="E2" s="3"/>
      <c r="F2" s="3"/>
      <c r="G2" s="38" t="s">
        <v>82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0"/>
      <c r="U2" s="90"/>
      <c r="V2" s="3"/>
    </row>
    <row r="3" spans="1:22" ht="19.35" customHeight="1">
      <c r="A3" s="3"/>
      <c r="B3" s="40" t="s">
        <v>44</v>
      </c>
      <c r="C3" s="41"/>
      <c r="D3" s="250">
        <f ca="1">KrycíList!D6</f>
        <v>0</v>
      </c>
      <c r="E3" s="250"/>
      <c r="F3" s="250"/>
      <c r="G3" s="252" t="str">
        <f ca="1">KrycíList!C4</f>
        <v>Denní bar zdraví; Hlavní Náměstí 3a; Krnov</v>
      </c>
      <c r="H3" s="252"/>
      <c r="I3" s="252"/>
      <c r="J3" s="252"/>
      <c r="K3" s="252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85" customHeight="1">
      <c r="A4" s="3"/>
      <c r="B4" s="3"/>
      <c r="C4" s="3"/>
      <c r="D4" s="251">
        <f ca="1">KrycíList!C5</f>
        <v>0</v>
      </c>
      <c r="E4" s="251"/>
      <c r="F4" s="251"/>
      <c r="G4" s="45">
        <f ca="1">KrycíList!F5</f>
        <v>0</v>
      </c>
      <c r="H4" s="253">
        <f ca="1">KrycíList!D5</f>
        <v>0</v>
      </c>
      <c r="I4" s="253"/>
      <c r="J4" s="41"/>
      <c r="K4" s="47"/>
      <c r="L4" s="48"/>
      <c r="M4" s="48"/>
      <c r="N4" s="48"/>
      <c r="O4" s="48"/>
      <c r="P4" s="48"/>
      <c r="Q4" s="48"/>
      <c r="R4" s="48"/>
      <c r="S4" s="48"/>
      <c r="T4" s="91"/>
      <c r="U4" s="91"/>
      <c r="V4" s="3"/>
    </row>
    <row r="5" spans="1:22" ht="11.85" customHeight="1">
      <c r="A5" s="3"/>
      <c r="B5" s="50"/>
      <c r="C5" s="50"/>
      <c r="D5" s="51"/>
      <c r="E5" s="51"/>
      <c r="F5" s="51"/>
      <c r="G5" s="92" t="str">
        <f ca="1">KrycíList!H4</f>
        <v>část elektro - díl Města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2.35" customHeight="1">
      <c r="A6" s="60"/>
      <c r="B6" s="56" t="s">
        <v>28</v>
      </c>
      <c r="C6" s="56" t="s">
        <v>22</v>
      </c>
      <c r="D6" s="57" t="s">
        <v>18</v>
      </c>
      <c r="E6" s="56" t="s">
        <v>6</v>
      </c>
      <c r="F6" s="56" t="s">
        <v>67</v>
      </c>
      <c r="G6" s="56" t="s">
        <v>72</v>
      </c>
      <c r="H6" s="56" t="s">
        <v>71</v>
      </c>
      <c r="I6" s="56" t="s">
        <v>7</v>
      </c>
      <c r="J6" s="56" t="s">
        <v>23</v>
      </c>
      <c r="K6" s="58" t="s">
        <v>50</v>
      </c>
      <c r="L6" s="59" t="s">
        <v>32</v>
      </c>
      <c r="M6" s="59" t="s">
        <v>56</v>
      </c>
      <c r="N6" s="59" t="s">
        <v>12</v>
      </c>
      <c r="O6" s="59" t="s">
        <v>64</v>
      </c>
      <c r="P6" s="59" t="s">
        <v>41</v>
      </c>
      <c r="Q6" s="59" t="s">
        <v>42</v>
      </c>
      <c r="R6" s="59" t="s">
        <v>34</v>
      </c>
      <c r="S6" s="59" t="s">
        <v>33</v>
      </c>
      <c r="T6" s="59" t="s">
        <v>20</v>
      </c>
      <c r="U6" s="59" t="s">
        <v>75</v>
      </c>
      <c r="V6" s="60"/>
      <c r="IJ6"/>
      <c r="IK6"/>
      <c r="IL6"/>
      <c r="IM6"/>
      <c r="IN6"/>
      <c r="IO6"/>
      <c r="IP6"/>
      <c r="IQ6"/>
      <c r="IR6"/>
      <c r="IS6"/>
    </row>
    <row r="7" spans="1:22" ht="14.85" customHeight="1">
      <c r="A7" s="3"/>
      <c r="B7" s="93"/>
      <c r="C7" s="93"/>
      <c r="D7" s="94">
        <f ca="1">KrycíList!C8</f>
        <v>0</v>
      </c>
      <c r="E7" s="94"/>
      <c r="F7" s="94"/>
      <c r="G7" s="95"/>
      <c r="H7" s="94"/>
      <c r="I7" s="94"/>
      <c r="J7" s="96"/>
      <c r="K7" s="97">
        <f aca="true" t="shared" si="0" ref="K7:S7">SUMIF($D9:$D12,"B",K9:K12)</f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9">
        <f t="shared" si="0"/>
        <v>0</v>
      </c>
      <c r="Q7" s="99">
        <f t="shared" si="0"/>
        <v>0</v>
      </c>
      <c r="R7" s="99">
        <f t="shared" si="0"/>
        <v>0</v>
      </c>
      <c r="S7" s="98">
        <f t="shared" si="0"/>
        <v>0</v>
      </c>
      <c r="T7" s="100">
        <f>ROUNDUP(SUMIF($D9:$D12,"B",T9:T12),1)</f>
        <v>0</v>
      </c>
      <c r="U7" s="100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1"/>
      <c r="J8" s="3"/>
      <c r="K8" s="3"/>
      <c r="L8" s="39"/>
      <c r="M8" s="39"/>
      <c r="N8" s="39"/>
      <c r="O8" s="39"/>
      <c r="P8" s="39"/>
      <c r="Q8" s="39"/>
      <c r="R8" s="39"/>
      <c r="S8" s="39"/>
      <c r="T8" s="90"/>
      <c r="U8" s="90"/>
      <c r="V8" s="3"/>
    </row>
    <row r="9" spans="1:22" ht="15">
      <c r="A9" s="3"/>
      <c r="B9" s="102" t="s">
        <v>9</v>
      </c>
      <c r="C9" s="70"/>
      <c r="D9" s="69" t="s">
        <v>1</v>
      </c>
      <c r="E9" s="70"/>
      <c r="F9" s="71"/>
      <c r="G9" s="72" t="s">
        <v>89</v>
      </c>
      <c r="H9" s="70"/>
      <c r="I9" s="69"/>
      <c r="J9" s="70"/>
      <c r="K9" s="67">
        <f aca="true" t="shared" si="1" ref="K9:T9">SUMIF($D10:$D12,"O",K10:K12)</f>
        <v>0</v>
      </c>
      <c r="L9" s="73">
        <f t="shared" si="1"/>
        <v>0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68">
        <f t="shared" si="1"/>
        <v>0</v>
      </c>
      <c r="Q9" s="68">
        <f t="shared" si="1"/>
        <v>0</v>
      </c>
      <c r="R9" s="68">
        <f t="shared" si="1"/>
        <v>0</v>
      </c>
      <c r="S9" s="73">
        <f t="shared" si="1"/>
        <v>0</v>
      </c>
      <c r="T9" s="103">
        <f t="shared" si="1"/>
        <v>0</v>
      </c>
      <c r="U9" s="103">
        <f>K9+T9</f>
        <v>0</v>
      </c>
      <c r="V9" s="104"/>
    </row>
    <row r="10" spans="1:22" ht="12.75" outlineLevel="1">
      <c r="A10" s="3"/>
      <c r="B10" s="105"/>
      <c r="C10" s="74" t="s">
        <v>10</v>
      </c>
      <c r="D10" s="75" t="s">
        <v>2</v>
      </c>
      <c r="E10" s="76"/>
      <c r="F10" s="76" t="s">
        <v>13</v>
      </c>
      <c r="G10" s="77" t="s">
        <v>77</v>
      </c>
      <c r="H10" s="76"/>
      <c r="I10" s="75"/>
      <c r="J10" s="76"/>
      <c r="K10" s="106">
        <f>SUBTOTAL(9,K13:K135)</f>
        <v>0</v>
      </c>
      <c r="L10" s="79">
        <f>SUBTOTAL(9,L11:L12)</f>
        <v>0</v>
      </c>
      <c r="M10" s="79">
        <f>SUBTOTAL(9,M11:M12)</f>
        <v>0</v>
      </c>
      <c r="N10" s="79">
        <f>SUBTOTAL(9,N11:N12)</f>
        <v>0</v>
      </c>
      <c r="O10" s="79">
        <f>SUBTOTAL(9,O11:O12)</f>
        <v>0</v>
      </c>
      <c r="P10" s="80">
        <f>SUMPRODUCT(P11:P12,$H11:$H12)</f>
        <v>0</v>
      </c>
      <c r="Q10" s="80">
        <f>SUMPRODUCT(Q11:Q12,$H11:$H12)</f>
        <v>0</v>
      </c>
      <c r="R10" s="80">
        <f>SUMPRODUCT(R11:R12,$H11:$H12)</f>
        <v>0</v>
      </c>
      <c r="S10" s="79">
        <f>SUMPRODUCT(S11:S12,$H11:$H12)</f>
        <v>0</v>
      </c>
      <c r="T10" s="107">
        <f>SUMPRODUCT(T11:T12,$K11:$K12)/100</f>
        <v>0</v>
      </c>
      <c r="U10" s="107">
        <f>K10+T10</f>
        <v>0</v>
      </c>
      <c r="V10" s="104"/>
    </row>
    <row r="11" spans="1:22" ht="12.75" outlineLevel="2">
      <c r="A11" s="3"/>
      <c r="B11" s="113"/>
      <c r="C11" s="114"/>
      <c r="D11" s="115"/>
      <c r="E11" s="116" t="s">
        <v>85</v>
      </c>
      <c r="F11" s="117"/>
      <c r="G11" s="118"/>
      <c r="H11" s="117"/>
      <c r="I11" s="115"/>
      <c r="J11" s="117"/>
      <c r="K11" s="119"/>
      <c r="L11" s="120"/>
      <c r="M11" s="120"/>
      <c r="N11" s="120"/>
      <c r="O11" s="120"/>
      <c r="P11" s="121"/>
      <c r="Q11" s="121"/>
      <c r="R11" s="121"/>
      <c r="S11" s="121"/>
      <c r="T11" s="122"/>
      <c r="U11" s="122"/>
      <c r="V11" s="104"/>
    </row>
    <row r="12" spans="1:22" s="112" customFormat="1" ht="12.75" customHeight="1" outlineLevel="2">
      <c r="A12" s="108"/>
      <c r="B12" s="108"/>
      <c r="C12" s="108"/>
      <c r="D12" s="147"/>
      <c r="E12" s="148"/>
      <c r="F12" s="148"/>
      <c r="G12" s="149" t="s">
        <v>193</v>
      </c>
      <c r="H12" s="148"/>
      <c r="I12" s="150"/>
      <c r="J12" s="148"/>
      <c r="K12" s="151"/>
      <c r="L12" s="109"/>
      <c r="M12" s="109"/>
      <c r="N12" s="109"/>
      <c r="O12" s="109"/>
      <c r="P12" s="110"/>
      <c r="Q12" s="108"/>
      <c r="R12" s="108"/>
      <c r="S12" s="108"/>
      <c r="T12" s="111"/>
      <c r="U12" s="111"/>
      <c r="V12" s="108"/>
    </row>
    <row r="13" spans="1:253" s="2" customFormat="1" ht="12.75" customHeight="1" outlineLevel="2">
      <c r="A13" s="3"/>
      <c r="B13" s="104"/>
      <c r="C13" s="104"/>
      <c r="D13" s="138" t="s">
        <v>3</v>
      </c>
      <c r="E13" s="123">
        <v>1</v>
      </c>
      <c r="F13" s="124" t="s">
        <v>136</v>
      </c>
      <c r="G13" s="154" t="s">
        <v>194</v>
      </c>
      <c r="H13" s="127">
        <v>60</v>
      </c>
      <c r="I13" s="126" t="s">
        <v>5</v>
      </c>
      <c r="J13" s="127"/>
      <c r="K13" s="128">
        <f aca="true" t="shared" si="2" ref="K13:K21">H13*J13</f>
        <v>0</v>
      </c>
      <c r="L13" s="129"/>
      <c r="M13" s="130"/>
      <c r="N13" s="130"/>
      <c r="O13" s="130"/>
      <c r="P13" s="131"/>
      <c r="Q13" s="131"/>
      <c r="R13" s="131"/>
      <c r="S13" s="127"/>
      <c r="T13" s="170"/>
      <c r="U13" s="171"/>
      <c r="V13" s="134"/>
      <c r="W13" s="15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</row>
    <row r="14" spans="1:253" s="2" customFormat="1" ht="12.75" customHeight="1" outlineLevel="2">
      <c r="A14" s="3"/>
      <c r="B14" s="104"/>
      <c r="C14" s="104"/>
      <c r="D14" s="138" t="s">
        <v>3</v>
      </c>
      <c r="E14" s="123">
        <v>2</v>
      </c>
      <c r="F14" s="124" t="s">
        <v>126</v>
      </c>
      <c r="G14" s="125" t="s">
        <v>122</v>
      </c>
      <c r="H14" s="127">
        <v>51</v>
      </c>
      <c r="I14" s="126" t="s">
        <v>8</v>
      </c>
      <c r="J14" s="127"/>
      <c r="K14" s="128">
        <f t="shared" si="2"/>
        <v>0</v>
      </c>
      <c r="L14" s="129"/>
      <c r="M14" s="130"/>
      <c r="N14" s="130"/>
      <c r="O14" s="130"/>
      <c r="P14" s="131"/>
      <c r="Q14" s="131"/>
      <c r="R14" s="131"/>
      <c r="S14" s="127"/>
      <c r="T14" s="170"/>
      <c r="U14" s="171"/>
      <c r="V14" s="134"/>
      <c r="W14" s="15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</row>
    <row r="15" spans="1:253" s="2" customFormat="1" ht="12.75" customHeight="1" outlineLevel="2">
      <c r="A15" s="3"/>
      <c r="B15" s="104"/>
      <c r="C15" s="104"/>
      <c r="D15" s="138" t="s">
        <v>3</v>
      </c>
      <c r="E15" s="123">
        <v>3</v>
      </c>
      <c r="F15" s="124" t="s">
        <v>127</v>
      </c>
      <c r="G15" s="154" t="s">
        <v>123</v>
      </c>
      <c r="H15" s="127">
        <v>30</v>
      </c>
      <c r="I15" s="126" t="s">
        <v>8</v>
      </c>
      <c r="J15" s="127"/>
      <c r="K15" s="128">
        <f t="shared" si="2"/>
        <v>0</v>
      </c>
      <c r="L15" s="129"/>
      <c r="M15" s="130"/>
      <c r="N15" s="130"/>
      <c r="O15" s="130"/>
      <c r="P15" s="131"/>
      <c r="Q15" s="131"/>
      <c r="R15" s="131"/>
      <c r="S15" s="127"/>
      <c r="T15" s="170"/>
      <c r="U15" s="171"/>
      <c r="V15" s="134"/>
      <c r="W15" s="15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</row>
    <row r="16" spans="1:253" s="2" customFormat="1" ht="12.75" customHeight="1" outlineLevel="2">
      <c r="A16" s="3"/>
      <c r="B16" s="104"/>
      <c r="C16" s="104"/>
      <c r="D16" s="138" t="s">
        <v>3</v>
      </c>
      <c r="E16" s="123">
        <v>4</v>
      </c>
      <c r="F16" s="124" t="s">
        <v>125</v>
      </c>
      <c r="G16" s="154" t="s">
        <v>124</v>
      </c>
      <c r="H16" s="127">
        <v>25</v>
      </c>
      <c r="I16" s="126" t="s">
        <v>8</v>
      </c>
      <c r="J16" s="127"/>
      <c r="K16" s="128">
        <f t="shared" si="2"/>
        <v>0</v>
      </c>
      <c r="L16" s="129"/>
      <c r="M16" s="130"/>
      <c r="N16" s="130"/>
      <c r="O16" s="130"/>
      <c r="P16" s="131"/>
      <c r="Q16" s="131"/>
      <c r="R16" s="131"/>
      <c r="S16" s="127"/>
      <c r="T16" s="170"/>
      <c r="U16" s="171"/>
      <c r="V16" s="134"/>
      <c r="W16" s="15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</row>
    <row r="17" spans="1:243" s="135" customFormat="1" ht="12.75" customHeight="1" outlineLevel="2">
      <c r="A17" s="3"/>
      <c r="B17" s="104"/>
      <c r="C17" s="104"/>
      <c r="D17" s="138" t="s">
        <v>3</v>
      </c>
      <c r="E17" s="123">
        <v>5</v>
      </c>
      <c r="F17" s="140" t="s">
        <v>188</v>
      </c>
      <c r="G17" s="125" t="s">
        <v>187</v>
      </c>
      <c r="H17" s="127">
        <v>4</v>
      </c>
      <c r="I17" s="126" t="s">
        <v>8</v>
      </c>
      <c r="J17" s="127"/>
      <c r="K17" s="128">
        <f t="shared" si="2"/>
        <v>0</v>
      </c>
      <c r="L17" s="129"/>
      <c r="M17" s="130"/>
      <c r="N17" s="130"/>
      <c r="O17" s="130"/>
      <c r="P17" s="131"/>
      <c r="Q17" s="131"/>
      <c r="R17" s="131"/>
      <c r="S17" s="127"/>
      <c r="T17" s="170"/>
      <c r="U17" s="171"/>
      <c r="V17" s="134"/>
      <c r="W17" s="15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35" customFormat="1" ht="12.75" customHeight="1" outlineLevel="2">
      <c r="A18" s="3"/>
      <c r="B18" s="104"/>
      <c r="C18" s="104"/>
      <c r="D18" s="138" t="s">
        <v>3</v>
      </c>
      <c r="E18" s="123">
        <v>6</v>
      </c>
      <c r="F18" s="124" t="s">
        <v>128</v>
      </c>
      <c r="G18" s="125" t="s">
        <v>148</v>
      </c>
      <c r="H18" s="127">
        <v>8</v>
      </c>
      <c r="I18" s="126" t="s">
        <v>8</v>
      </c>
      <c r="J18" s="127"/>
      <c r="K18" s="128">
        <f t="shared" si="2"/>
        <v>0</v>
      </c>
      <c r="L18" s="129"/>
      <c r="M18" s="130"/>
      <c r="N18" s="130"/>
      <c r="O18" s="130"/>
      <c r="P18" s="131"/>
      <c r="Q18" s="131"/>
      <c r="R18" s="131"/>
      <c r="S18" s="127"/>
      <c r="T18" s="170"/>
      <c r="U18" s="171"/>
      <c r="V18" s="134"/>
      <c r="W18" s="15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35" customFormat="1" ht="12.75" customHeight="1" outlineLevel="2">
      <c r="A19" s="3"/>
      <c r="B19" s="104"/>
      <c r="C19" s="104"/>
      <c r="D19" s="138" t="s">
        <v>3</v>
      </c>
      <c r="E19" s="123">
        <v>7</v>
      </c>
      <c r="F19" s="124" t="s">
        <v>129</v>
      </c>
      <c r="G19" s="125" t="s">
        <v>195</v>
      </c>
      <c r="H19" s="127">
        <v>80</v>
      </c>
      <c r="I19" s="126" t="s">
        <v>5</v>
      </c>
      <c r="J19" s="127"/>
      <c r="K19" s="128">
        <f t="shared" si="2"/>
        <v>0</v>
      </c>
      <c r="L19" s="129"/>
      <c r="M19" s="130"/>
      <c r="N19" s="130"/>
      <c r="O19" s="130"/>
      <c r="P19" s="131"/>
      <c r="Q19" s="131"/>
      <c r="R19" s="131"/>
      <c r="S19" s="127"/>
      <c r="T19" s="170"/>
      <c r="U19" s="171"/>
      <c r="V19" s="134"/>
      <c r="W19" s="15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35" customFormat="1" ht="12.75" customHeight="1" outlineLevel="2">
      <c r="A20" s="3"/>
      <c r="B20" s="104"/>
      <c r="C20" s="104"/>
      <c r="D20" s="138" t="s">
        <v>3</v>
      </c>
      <c r="E20" s="123">
        <v>8</v>
      </c>
      <c r="F20" s="140" t="s">
        <v>176</v>
      </c>
      <c r="G20" s="125" t="s">
        <v>175</v>
      </c>
      <c r="H20" s="127">
        <v>8</v>
      </c>
      <c r="I20" s="126" t="s">
        <v>5</v>
      </c>
      <c r="J20" s="127"/>
      <c r="K20" s="128">
        <f t="shared" si="2"/>
        <v>0</v>
      </c>
      <c r="L20" s="129"/>
      <c r="M20" s="130"/>
      <c r="N20" s="130"/>
      <c r="O20" s="130"/>
      <c r="P20" s="131"/>
      <c r="Q20" s="131"/>
      <c r="R20" s="131"/>
      <c r="S20" s="127"/>
      <c r="T20" s="170"/>
      <c r="U20" s="171"/>
      <c r="V20" s="134"/>
      <c r="W20" s="15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53" s="2" customFormat="1" ht="12.75" customHeight="1" outlineLevel="2">
      <c r="A21" s="3"/>
      <c r="B21" s="104"/>
      <c r="C21" s="104"/>
      <c r="D21" s="138" t="s">
        <v>3</v>
      </c>
      <c r="E21" s="123">
        <v>9</v>
      </c>
      <c r="F21" s="140" t="s">
        <v>178</v>
      </c>
      <c r="G21" s="125" t="s">
        <v>177</v>
      </c>
      <c r="H21" s="127">
        <v>15</v>
      </c>
      <c r="I21" s="126" t="s">
        <v>5</v>
      </c>
      <c r="J21" s="127"/>
      <c r="K21" s="128">
        <f t="shared" si="2"/>
        <v>0</v>
      </c>
      <c r="L21" s="129"/>
      <c r="M21" s="130"/>
      <c r="N21" s="130"/>
      <c r="O21" s="130"/>
      <c r="P21" s="131"/>
      <c r="Q21" s="131"/>
      <c r="R21" s="131"/>
      <c r="S21" s="127"/>
      <c r="T21" s="170"/>
      <c r="U21" s="171"/>
      <c r="V21" s="134"/>
      <c r="W21" s="15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</row>
    <row r="22" spans="1:23" ht="12.75" customHeight="1" outlineLevel="2">
      <c r="A22" s="3"/>
      <c r="B22" s="104"/>
      <c r="C22" s="104"/>
      <c r="D22" s="138" t="s">
        <v>3</v>
      </c>
      <c r="E22" s="123">
        <v>10</v>
      </c>
      <c r="F22" s="124"/>
      <c r="G22" s="137" t="s">
        <v>240</v>
      </c>
      <c r="H22" s="127">
        <v>1</v>
      </c>
      <c r="I22" s="136" t="s">
        <v>8</v>
      </c>
      <c r="J22" s="127"/>
      <c r="K22" s="128">
        <f>H22*J22</f>
        <v>0</v>
      </c>
      <c r="L22" s="129"/>
      <c r="M22" s="130"/>
      <c r="N22" s="130"/>
      <c r="O22" s="130"/>
      <c r="P22" s="131"/>
      <c r="Q22" s="131"/>
      <c r="R22" s="131"/>
      <c r="S22" s="127"/>
      <c r="T22" s="132"/>
      <c r="U22" s="133"/>
      <c r="V22" s="134"/>
      <c r="W22" s="155"/>
    </row>
    <row r="23" spans="1:253" s="2" customFormat="1" ht="12.75" customHeight="1" outlineLevel="2">
      <c r="A23" s="3"/>
      <c r="B23" s="104"/>
      <c r="C23" s="104"/>
      <c r="D23" s="138" t="s">
        <v>3</v>
      </c>
      <c r="E23" s="123">
        <v>11</v>
      </c>
      <c r="F23" s="124" t="s">
        <v>130</v>
      </c>
      <c r="G23" s="125" t="s">
        <v>197</v>
      </c>
      <c r="H23" s="127">
        <v>208</v>
      </c>
      <c r="I23" s="126" t="s">
        <v>5</v>
      </c>
      <c r="J23" s="127"/>
      <c r="K23" s="128">
        <f aca="true" t="shared" si="3" ref="K23:K53">H23*J23</f>
        <v>0</v>
      </c>
      <c r="L23" s="129"/>
      <c r="M23" s="130"/>
      <c r="N23" s="130"/>
      <c r="O23" s="130"/>
      <c r="P23" s="131"/>
      <c r="Q23" s="131"/>
      <c r="R23" s="131"/>
      <c r="S23" s="127"/>
      <c r="T23" s="170"/>
      <c r="U23" s="171"/>
      <c r="V23" s="134"/>
      <c r="W23" s="15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</row>
    <row r="24" spans="1:253" s="2" customFormat="1" ht="12.75" customHeight="1" outlineLevel="2">
      <c r="A24" s="3"/>
      <c r="B24" s="104"/>
      <c r="C24" s="104"/>
      <c r="D24" s="138" t="s">
        <v>3</v>
      </c>
      <c r="E24" s="123">
        <v>12</v>
      </c>
      <c r="F24" s="124" t="s">
        <v>130</v>
      </c>
      <c r="G24" s="125" t="s">
        <v>196</v>
      </c>
      <c r="H24" s="127">
        <v>53</v>
      </c>
      <c r="I24" s="126" t="s">
        <v>5</v>
      </c>
      <c r="J24" s="127"/>
      <c r="K24" s="128">
        <f t="shared" si="3"/>
        <v>0</v>
      </c>
      <c r="L24" s="129"/>
      <c r="M24" s="130"/>
      <c r="N24" s="130"/>
      <c r="O24" s="130"/>
      <c r="P24" s="131"/>
      <c r="Q24" s="131"/>
      <c r="R24" s="131"/>
      <c r="S24" s="127"/>
      <c r="T24" s="170"/>
      <c r="U24" s="171"/>
      <c r="V24" s="134"/>
      <c r="W24" s="15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</row>
    <row r="25" spans="1:253" s="2" customFormat="1" ht="12.75" customHeight="1" outlineLevel="2">
      <c r="A25" s="3"/>
      <c r="B25" s="104"/>
      <c r="C25" s="104"/>
      <c r="D25" s="138" t="s">
        <v>3</v>
      </c>
      <c r="E25" s="123">
        <v>13</v>
      </c>
      <c r="F25" s="124" t="s">
        <v>131</v>
      </c>
      <c r="G25" s="125" t="s">
        <v>198</v>
      </c>
      <c r="H25" s="127">
        <v>195</v>
      </c>
      <c r="I25" s="126" t="s">
        <v>5</v>
      </c>
      <c r="J25" s="127"/>
      <c r="K25" s="128">
        <f t="shared" si="3"/>
        <v>0</v>
      </c>
      <c r="L25" s="129"/>
      <c r="M25" s="130"/>
      <c r="N25" s="130"/>
      <c r="O25" s="130"/>
      <c r="P25" s="131"/>
      <c r="Q25" s="131"/>
      <c r="R25" s="131"/>
      <c r="S25" s="127"/>
      <c r="T25" s="170"/>
      <c r="U25" s="171"/>
      <c r="V25" s="134"/>
      <c r="W25" s="15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</row>
    <row r="26" spans="1:253" s="2" customFormat="1" ht="12.75" customHeight="1" outlineLevel="2">
      <c r="A26" s="3"/>
      <c r="B26" s="104"/>
      <c r="C26" s="104"/>
      <c r="D26" s="138" t="s">
        <v>3</v>
      </c>
      <c r="E26" s="123">
        <v>14</v>
      </c>
      <c r="F26" s="124" t="s">
        <v>131</v>
      </c>
      <c r="G26" s="125" t="s">
        <v>199</v>
      </c>
      <c r="H26" s="127">
        <v>10</v>
      </c>
      <c r="I26" s="126" t="s">
        <v>5</v>
      </c>
      <c r="J26" s="127"/>
      <c r="K26" s="128">
        <f t="shared" si="3"/>
        <v>0</v>
      </c>
      <c r="L26" s="129"/>
      <c r="M26" s="130"/>
      <c r="N26" s="130"/>
      <c r="O26" s="130"/>
      <c r="P26" s="131"/>
      <c r="Q26" s="131"/>
      <c r="R26" s="131"/>
      <c r="S26" s="127"/>
      <c r="T26" s="170"/>
      <c r="U26" s="171"/>
      <c r="V26" s="134"/>
      <c r="W26" s="15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</row>
    <row r="27" spans="1:243" s="135" customFormat="1" ht="12.75" customHeight="1" outlineLevel="2">
      <c r="A27" s="3"/>
      <c r="B27" s="104"/>
      <c r="C27" s="104"/>
      <c r="D27" s="138" t="s">
        <v>3</v>
      </c>
      <c r="E27" s="123">
        <v>15</v>
      </c>
      <c r="F27" s="124" t="s">
        <v>131</v>
      </c>
      <c r="G27" s="125" t="s">
        <v>199</v>
      </c>
      <c r="H27" s="127">
        <v>55</v>
      </c>
      <c r="I27" s="126" t="s">
        <v>5</v>
      </c>
      <c r="J27" s="127"/>
      <c r="K27" s="128">
        <f t="shared" si="3"/>
        <v>0</v>
      </c>
      <c r="L27" s="129"/>
      <c r="M27" s="130"/>
      <c r="N27" s="130"/>
      <c r="O27" s="130"/>
      <c r="P27" s="131"/>
      <c r="Q27" s="131"/>
      <c r="R27" s="131"/>
      <c r="S27" s="127"/>
      <c r="T27" s="170"/>
      <c r="U27" s="171"/>
      <c r="V27" s="134"/>
      <c r="W27" s="15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s="135" customFormat="1" ht="12.75" customHeight="1" outlineLevel="2">
      <c r="A28" s="3"/>
      <c r="B28" s="104"/>
      <c r="C28" s="104"/>
      <c r="D28" s="138" t="s">
        <v>3</v>
      </c>
      <c r="E28" s="123">
        <v>16</v>
      </c>
      <c r="F28" s="124" t="s">
        <v>131</v>
      </c>
      <c r="G28" s="125" t="s">
        <v>200</v>
      </c>
      <c r="H28" s="127">
        <v>40</v>
      </c>
      <c r="I28" s="126" t="s">
        <v>5</v>
      </c>
      <c r="J28" s="127"/>
      <c r="K28" s="128">
        <f t="shared" si="3"/>
        <v>0</v>
      </c>
      <c r="L28" s="129"/>
      <c r="M28" s="130"/>
      <c r="N28" s="130"/>
      <c r="O28" s="130"/>
      <c r="P28" s="131"/>
      <c r="Q28" s="131"/>
      <c r="R28" s="131"/>
      <c r="S28" s="127"/>
      <c r="T28" s="170"/>
      <c r="U28" s="171"/>
      <c r="V28" s="134"/>
      <c r="W28" s="15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53" s="2" customFormat="1" ht="12.75" customHeight="1" outlineLevel="2">
      <c r="A29" s="3"/>
      <c r="B29" s="104"/>
      <c r="C29" s="104"/>
      <c r="D29" s="138" t="s">
        <v>3</v>
      </c>
      <c r="E29" s="123">
        <v>17</v>
      </c>
      <c r="F29" s="124" t="s">
        <v>182</v>
      </c>
      <c r="G29" s="125" t="s">
        <v>201</v>
      </c>
      <c r="H29" s="127">
        <v>60</v>
      </c>
      <c r="I29" s="126" t="s">
        <v>5</v>
      </c>
      <c r="J29" s="127"/>
      <c r="K29" s="128">
        <f t="shared" si="3"/>
        <v>0</v>
      </c>
      <c r="L29" s="129"/>
      <c r="M29" s="130"/>
      <c r="N29" s="130"/>
      <c r="O29" s="130"/>
      <c r="P29" s="131"/>
      <c r="Q29" s="131"/>
      <c r="R29" s="131"/>
      <c r="S29" s="127"/>
      <c r="T29" s="170"/>
      <c r="U29" s="171"/>
      <c r="V29" s="134"/>
      <c r="W29" s="15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</row>
    <row r="30" spans="1:243" s="135" customFormat="1" ht="12.75" customHeight="1" outlineLevel="2">
      <c r="A30" s="3"/>
      <c r="B30" s="104"/>
      <c r="C30" s="104"/>
      <c r="D30" s="138" t="s">
        <v>3</v>
      </c>
      <c r="E30" s="123">
        <v>18</v>
      </c>
      <c r="F30" s="124" t="s">
        <v>132</v>
      </c>
      <c r="G30" s="125" t="s">
        <v>202</v>
      </c>
      <c r="H30" s="127">
        <v>40</v>
      </c>
      <c r="I30" s="126" t="s">
        <v>5</v>
      </c>
      <c r="J30" s="127"/>
      <c r="K30" s="128">
        <f t="shared" si="3"/>
        <v>0</v>
      </c>
      <c r="L30" s="129"/>
      <c r="M30" s="130"/>
      <c r="N30" s="130"/>
      <c r="O30" s="130"/>
      <c r="P30" s="131"/>
      <c r="Q30" s="131"/>
      <c r="R30" s="131"/>
      <c r="S30" s="127"/>
      <c r="T30" s="170"/>
      <c r="U30" s="171"/>
      <c r="V30" s="13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135" customFormat="1" ht="12.75" customHeight="1" outlineLevel="2">
      <c r="A31" s="3"/>
      <c r="B31" s="104"/>
      <c r="C31" s="104"/>
      <c r="D31" s="138" t="s">
        <v>3</v>
      </c>
      <c r="E31" s="123">
        <v>19</v>
      </c>
      <c r="F31" s="124" t="s">
        <v>132</v>
      </c>
      <c r="G31" s="125" t="s">
        <v>203</v>
      </c>
      <c r="H31" s="127">
        <v>115</v>
      </c>
      <c r="I31" s="126" t="s">
        <v>5</v>
      </c>
      <c r="J31" s="127"/>
      <c r="K31" s="128">
        <f t="shared" si="3"/>
        <v>0</v>
      </c>
      <c r="L31" s="129"/>
      <c r="M31" s="130"/>
      <c r="N31" s="130"/>
      <c r="O31" s="130"/>
      <c r="P31" s="131"/>
      <c r="Q31" s="131"/>
      <c r="R31" s="131"/>
      <c r="S31" s="127"/>
      <c r="T31" s="170"/>
      <c r="U31" s="171"/>
      <c r="V31" s="134"/>
      <c r="W31" s="15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135" customFormat="1" ht="12.75" customHeight="1" outlineLevel="2">
      <c r="A32" s="3"/>
      <c r="B32" s="104"/>
      <c r="C32" s="104"/>
      <c r="D32" s="138" t="s">
        <v>3</v>
      </c>
      <c r="E32" s="123">
        <v>20</v>
      </c>
      <c r="F32" s="124" t="s">
        <v>132</v>
      </c>
      <c r="G32" s="125" t="s">
        <v>204</v>
      </c>
      <c r="H32" s="127">
        <v>60</v>
      </c>
      <c r="I32" s="126" t="s">
        <v>5</v>
      </c>
      <c r="J32" s="127"/>
      <c r="K32" s="128">
        <f t="shared" si="3"/>
        <v>0</v>
      </c>
      <c r="L32" s="129"/>
      <c r="M32" s="130"/>
      <c r="N32" s="130"/>
      <c r="O32" s="130"/>
      <c r="P32" s="131"/>
      <c r="Q32" s="131"/>
      <c r="R32" s="131"/>
      <c r="S32" s="127"/>
      <c r="T32" s="170"/>
      <c r="U32" s="171"/>
      <c r="V32" s="134"/>
      <c r="W32" s="15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135" customFormat="1" ht="12.75" customHeight="1" outlineLevel="2">
      <c r="A33" s="3"/>
      <c r="B33" s="104"/>
      <c r="C33" s="104"/>
      <c r="D33" s="138" t="s">
        <v>3</v>
      </c>
      <c r="E33" s="123">
        <v>21</v>
      </c>
      <c r="F33" s="124" t="s">
        <v>132</v>
      </c>
      <c r="G33" s="125" t="s">
        <v>205</v>
      </c>
      <c r="H33" s="127">
        <v>25</v>
      </c>
      <c r="I33" s="126" t="s">
        <v>5</v>
      </c>
      <c r="J33" s="127"/>
      <c r="K33" s="128">
        <f t="shared" si="3"/>
        <v>0</v>
      </c>
      <c r="L33" s="129"/>
      <c r="M33" s="130"/>
      <c r="N33" s="130"/>
      <c r="O33" s="130"/>
      <c r="P33" s="131"/>
      <c r="Q33" s="131"/>
      <c r="R33" s="131"/>
      <c r="S33" s="127"/>
      <c r="T33" s="170"/>
      <c r="U33" s="171"/>
      <c r="V33" s="134"/>
      <c r="W33" s="15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53" s="2" customFormat="1" ht="12.75" customHeight="1" outlineLevel="2">
      <c r="A34" s="3"/>
      <c r="B34" s="104"/>
      <c r="C34" s="104"/>
      <c r="D34" s="138" t="s">
        <v>3</v>
      </c>
      <c r="E34" s="123">
        <v>22</v>
      </c>
      <c r="F34" s="124" t="s">
        <v>138</v>
      </c>
      <c r="G34" s="125" t="s">
        <v>206</v>
      </c>
      <c r="H34" s="127">
        <v>45</v>
      </c>
      <c r="I34" s="126" t="s">
        <v>5</v>
      </c>
      <c r="J34" s="127"/>
      <c r="K34" s="128">
        <f t="shared" si="3"/>
        <v>0</v>
      </c>
      <c r="L34" s="129"/>
      <c r="M34" s="130"/>
      <c r="N34" s="130"/>
      <c r="O34" s="130"/>
      <c r="P34" s="131"/>
      <c r="Q34" s="131"/>
      <c r="R34" s="131"/>
      <c r="S34" s="127"/>
      <c r="T34" s="170"/>
      <c r="U34" s="171"/>
      <c r="V34" s="134"/>
      <c r="W34" s="15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</row>
    <row r="35" spans="1:253" s="2" customFormat="1" ht="12.75" customHeight="1" outlineLevel="2">
      <c r="A35" s="3"/>
      <c r="B35" s="104"/>
      <c r="C35" s="104"/>
      <c r="D35" s="138" t="s">
        <v>3</v>
      </c>
      <c r="E35" s="123">
        <v>23</v>
      </c>
      <c r="F35" s="124" t="s">
        <v>137</v>
      </c>
      <c r="G35" s="125" t="s">
        <v>207</v>
      </c>
      <c r="H35" s="127">
        <v>45</v>
      </c>
      <c r="I35" s="126" t="s">
        <v>5</v>
      </c>
      <c r="J35" s="127"/>
      <c r="K35" s="128">
        <f t="shared" si="3"/>
        <v>0</v>
      </c>
      <c r="L35" s="129"/>
      <c r="M35" s="130"/>
      <c r="N35" s="130"/>
      <c r="O35" s="130"/>
      <c r="P35" s="131"/>
      <c r="Q35" s="131"/>
      <c r="R35" s="131"/>
      <c r="S35" s="127"/>
      <c r="T35" s="170"/>
      <c r="U35" s="171"/>
      <c r="V35" s="134"/>
      <c r="W35" s="15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</row>
    <row r="36" spans="1:253" s="2" customFormat="1" ht="12.75" customHeight="1" outlineLevel="2">
      <c r="A36" s="3"/>
      <c r="B36" s="104"/>
      <c r="C36" s="104"/>
      <c r="D36" s="138" t="s">
        <v>3</v>
      </c>
      <c r="E36" s="123">
        <v>24</v>
      </c>
      <c r="F36" s="124" t="s">
        <v>140</v>
      </c>
      <c r="G36" s="125" t="s">
        <v>139</v>
      </c>
      <c r="H36" s="127">
        <v>12</v>
      </c>
      <c r="I36" s="126" t="s">
        <v>8</v>
      </c>
      <c r="J36" s="127"/>
      <c r="K36" s="128">
        <f t="shared" si="3"/>
        <v>0</v>
      </c>
      <c r="L36" s="129"/>
      <c r="M36" s="130"/>
      <c r="N36" s="130"/>
      <c r="O36" s="130"/>
      <c r="P36" s="131"/>
      <c r="Q36" s="131"/>
      <c r="R36" s="131"/>
      <c r="S36" s="127"/>
      <c r="T36" s="170"/>
      <c r="U36" s="171"/>
      <c r="V36" s="134"/>
      <c r="W36" s="15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</row>
    <row r="37" spans="1:253" s="2" customFormat="1" ht="12.75" customHeight="1" outlineLevel="2">
      <c r="A37" s="3"/>
      <c r="B37" s="104"/>
      <c r="C37" s="104"/>
      <c r="D37" s="138" t="s">
        <v>3</v>
      </c>
      <c r="E37" s="123">
        <v>25</v>
      </c>
      <c r="F37" s="124" t="s">
        <v>142</v>
      </c>
      <c r="G37" s="125" t="s">
        <v>141</v>
      </c>
      <c r="H37" s="127">
        <v>9</v>
      </c>
      <c r="I37" s="126" t="s">
        <v>8</v>
      </c>
      <c r="J37" s="127"/>
      <c r="K37" s="128">
        <f t="shared" si="3"/>
        <v>0</v>
      </c>
      <c r="L37" s="129"/>
      <c r="M37" s="130"/>
      <c r="N37" s="130"/>
      <c r="O37" s="130"/>
      <c r="P37" s="131"/>
      <c r="Q37" s="131"/>
      <c r="R37" s="131"/>
      <c r="S37" s="127"/>
      <c r="T37" s="170"/>
      <c r="U37" s="171"/>
      <c r="V37" s="134"/>
      <c r="W37" s="15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</row>
    <row r="38" spans="1:253" s="2" customFormat="1" ht="12.75" customHeight="1" outlineLevel="2">
      <c r="A38" s="3"/>
      <c r="B38" s="104"/>
      <c r="C38" s="104"/>
      <c r="D38" s="138" t="s">
        <v>3</v>
      </c>
      <c r="E38" s="123">
        <v>26</v>
      </c>
      <c r="F38" s="124" t="s">
        <v>143</v>
      </c>
      <c r="G38" s="125" t="s">
        <v>144</v>
      </c>
      <c r="H38" s="127">
        <v>22</v>
      </c>
      <c r="I38" s="126" t="s">
        <v>8</v>
      </c>
      <c r="J38" s="127"/>
      <c r="K38" s="128">
        <f t="shared" si="3"/>
        <v>0</v>
      </c>
      <c r="L38" s="129"/>
      <c r="M38" s="130"/>
      <c r="N38" s="130"/>
      <c r="O38" s="130"/>
      <c r="P38" s="131"/>
      <c r="Q38" s="131"/>
      <c r="R38" s="131"/>
      <c r="S38" s="127"/>
      <c r="T38" s="170"/>
      <c r="U38" s="171"/>
      <c r="V38" s="134"/>
      <c r="W38" s="15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</row>
    <row r="39" spans="1:253" s="2" customFormat="1" ht="12.75" customHeight="1" outlineLevel="2">
      <c r="A39" s="3"/>
      <c r="B39" s="104"/>
      <c r="C39" s="104"/>
      <c r="D39" s="138" t="s">
        <v>3</v>
      </c>
      <c r="E39" s="123">
        <v>27</v>
      </c>
      <c r="F39" s="124" t="s">
        <v>143</v>
      </c>
      <c r="G39" s="125" t="s">
        <v>145</v>
      </c>
      <c r="H39" s="127">
        <v>11</v>
      </c>
      <c r="I39" s="126" t="s">
        <v>8</v>
      </c>
      <c r="J39" s="127"/>
      <c r="K39" s="128">
        <f t="shared" si="3"/>
        <v>0</v>
      </c>
      <c r="L39" s="129"/>
      <c r="M39" s="130"/>
      <c r="N39" s="130"/>
      <c r="O39" s="130"/>
      <c r="P39" s="131"/>
      <c r="Q39" s="131"/>
      <c r="R39" s="131"/>
      <c r="S39" s="127"/>
      <c r="T39" s="170"/>
      <c r="U39" s="171"/>
      <c r="V39" s="134"/>
      <c r="W39" s="15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</row>
    <row r="40" spans="1:253" s="2" customFormat="1" ht="12.75" customHeight="1" outlineLevel="2">
      <c r="A40" s="3"/>
      <c r="B40" s="104"/>
      <c r="C40" s="104"/>
      <c r="D40" s="138" t="s">
        <v>3</v>
      </c>
      <c r="E40" s="123">
        <v>28</v>
      </c>
      <c r="F40" s="124" t="s">
        <v>146</v>
      </c>
      <c r="G40" s="125" t="s">
        <v>147</v>
      </c>
      <c r="H40" s="127">
        <v>8</v>
      </c>
      <c r="I40" s="126" t="s">
        <v>8</v>
      </c>
      <c r="J40" s="127"/>
      <c r="K40" s="128">
        <f t="shared" si="3"/>
        <v>0</v>
      </c>
      <c r="L40" s="129"/>
      <c r="M40" s="130"/>
      <c r="N40" s="130"/>
      <c r="O40" s="130"/>
      <c r="P40" s="131"/>
      <c r="Q40" s="131"/>
      <c r="R40" s="131"/>
      <c r="S40" s="127"/>
      <c r="T40" s="170"/>
      <c r="U40" s="171"/>
      <c r="V40" s="134"/>
      <c r="W40" s="15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</row>
    <row r="41" spans="1:253" s="2" customFormat="1" ht="12.75" customHeight="1" outlineLevel="2">
      <c r="A41" s="3"/>
      <c r="B41" s="104"/>
      <c r="C41" s="104"/>
      <c r="D41" s="138" t="s">
        <v>3</v>
      </c>
      <c r="E41" s="123">
        <v>29</v>
      </c>
      <c r="F41" s="124" t="s">
        <v>146</v>
      </c>
      <c r="G41" s="125" t="s">
        <v>173</v>
      </c>
      <c r="H41" s="127">
        <v>8</v>
      </c>
      <c r="I41" s="126" t="s">
        <v>8</v>
      </c>
      <c r="J41" s="127"/>
      <c r="K41" s="128">
        <f t="shared" si="3"/>
        <v>0</v>
      </c>
      <c r="L41" s="129"/>
      <c r="M41" s="130"/>
      <c r="N41" s="130"/>
      <c r="O41" s="130"/>
      <c r="P41" s="131"/>
      <c r="Q41" s="131"/>
      <c r="R41" s="131"/>
      <c r="S41" s="127"/>
      <c r="T41" s="170"/>
      <c r="U41" s="171"/>
      <c r="V41" s="134"/>
      <c r="W41" s="15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</row>
    <row r="42" spans="1:253" s="2" customFormat="1" ht="12.75" customHeight="1" outlineLevel="2">
      <c r="A42" s="3"/>
      <c r="B42" s="104"/>
      <c r="C42" s="104"/>
      <c r="D42" s="138" t="s">
        <v>3</v>
      </c>
      <c r="E42" s="123">
        <v>30</v>
      </c>
      <c r="F42" s="124" t="s">
        <v>146</v>
      </c>
      <c r="G42" s="125" t="s">
        <v>190</v>
      </c>
      <c r="H42" s="127">
        <v>20</v>
      </c>
      <c r="I42" s="126" t="s">
        <v>8</v>
      </c>
      <c r="J42" s="127"/>
      <c r="K42" s="128">
        <f t="shared" si="3"/>
        <v>0</v>
      </c>
      <c r="L42" s="129"/>
      <c r="M42" s="130"/>
      <c r="N42" s="130"/>
      <c r="O42" s="130"/>
      <c r="P42" s="131"/>
      <c r="Q42" s="131"/>
      <c r="R42" s="131"/>
      <c r="S42" s="127"/>
      <c r="T42" s="170"/>
      <c r="U42" s="171"/>
      <c r="V42" s="134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</row>
    <row r="43" spans="1:253" s="2" customFormat="1" ht="12.75" customHeight="1" outlineLevel="2">
      <c r="A43" s="3"/>
      <c r="B43" s="104"/>
      <c r="C43" s="104"/>
      <c r="D43" s="138" t="s">
        <v>3</v>
      </c>
      <c r="E43" s="123">
        <v>31</v>
      </c>
      <c r="F43" s="124" t="s">
        <v>149</v>
      </c>
      <c r="G43" s="125" t="s">
        <v>208</v>
      </c>
      <c r="H43" s="127">
        <v>16</v>
      </c>
      <c r="I43" s="126" t="s">
        <v>8</v>
      </c>
      <c r="J43" s="127"/>
      <c r="K43" s="128">
        <f t="shared" si="3"/>
        <v>0</v>
      </c>
      <c r="L43" s="129"/>
      <c r="M43" s="130"/>
      <c r="N43" s="130"/>
      <c r="O43" s="130"/>
      <c r="P43" s="131"/>
      <c r="Q43" s="131"/>
      <c r="R43" s="131"/>
      <c r="S43" s="127"/>
      <c r="T43" s="170"/>
      <c r="U43" s="171"/>
      <c r="V43" s="134"/>
      <c r="W43" s="15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</row>
    <row r="44" spans="1:243" s="135" customFormat="1" ht="12.75" customHeight="1" outlineLevel="2">
      <c r="A44" s="3"/>
      <c r="B44" s="104"/>
      <c r="C44" s="104"/>
      <c r="D44" s="138" t="s">
        <v>3</v>
      </c>
      <c r="E44" s="123">
        <v>32</v>
      </c>
      <c r="F44" s="124" t="s">
        <v>150</v>
      </c>
      <c r="G44" s="125" t="s">
        <v>209</v>
      </c>
      <c r="H44" s="127">
        <v>10</v>
      </c>
      <c r="I44" s="126" t="s">
        <v>8</v>
      </c>
      <c r="J44" s="127"/>
      <c r="K44" s="128">
        <f t="shared" si="3"/>
        <v>0</v>
      </c>
      <c r="L44" s="129"/>
      <c r="M44" s="130"/>
      <c r="N44" s="130"/>
      <c r="O44" s="130"/>
      <c r="P44" s="131"/>
      <c r="Q44" s="131"/>
      <c r="R44" s="131"/>
      <c r="S44" s="127"/>
      <c r="T44" s="170"/>
      <c r="U44" s="171"/>
      <c r="V44" s="134"/>
      <c r="W44" s="15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135" customFormat="1" ht="12.75" customHeight="1" outlineLevel="2">
      <c r="A45" s="3"/>
      <c r="B45" s="104"/>
      <c r="C45" s="104"/>
      <c r="D45" s="138" t="s">
        <v>3</v>
      </c>
      <c r="E45" s="123">
        <v>33</v>
      </c>
      <c r="F45" s="124" t="s">
        <v>151</v>
      </c>
      <c r="G45" s="125" t="s">
        <v>210</v>
      </c>
      <c r="H45" s="127">
        <v>4</v>
      </c>
      <c r="I45" s="126" t="s">
        <v>8</v>
      </c>
      <c r="J45" s="127"/>
      <c r="K45" s="128">
        <f t="shared" si="3"/>
        <v>0</v>
      </c>
      <c r="L45" s="129"/>
      <c r="M45" s="130"/>
      <c r="N45" s="130"/>
      <c r="O45" s="130"/>
      <c r="P45" s="131"/>
      <c r="Q45" s="131"/>
      <c r="R45" s="131"/>
      <c r="S45" s="127"/>
      <c r="T45" s="170"/>
      <c r="U45" s="171"/>
      <c r="V45" s="134"/>
      <c r="W45" s="15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53" s="2" customFormat="1" ht="12.75" customHeight="1" outlineLevel="2">
      <c r="A46" s="3"/>
      <c r="B46" s="104"/>
      <c r="C46" s="104"/>
      <c r="D46" s="138" t="s">
        <v>3</v>
      </c>
      <c r="E46" s="123">
        <v>34</v>
      </c>
      <c r="F46" s="124" t="s">
        <v>153</v>
      </c>
      <c r="G46" s="125" t="s">
        <v>211</v>
      </c>
      <c r="H46" s="127">
        <v>4</v>
      </c>
      <c r="I46" s="126" t="s">
        <v>8</v>
      </c>
      <c r="J46" s="127"/>
      <c r="K46" s="128">
        <f t="shared" si="3"/>
        <v>0</v>
      </c>
      <c r="L46" s="129"/>
      <c r="M46" s="130"/>
      <c r="N46" s="130"/>
      <c r="O46" s="130"/>
      <c r="P46" s="131"/>
      <c r="Q46" s="131"/>
      <c r="R46" s="131"/>
      <c r="S46" s="127"/>
      <c r="T46" s="170"/>
      <c r="U46" s="171"/>
      <c r="V46" s="134"/>
      <c r="W46" s="15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</row>
    <row r="47" spans="1:253" s="2" customFormat="1" ht="12.75" customHeight="1" outlineLevel="2">
      <c r="A47" s="3"/>
      <c r="B47" s="104"/>
      <c r="C47" s="104"/>
      <c r="D47" s="138" t="s">
        <v>3</v>
      </c>
      <c r="E47" s="123">
        <v>35</v>
      </c>
      <c r="F47" s="124" t="s">
        <v>154</v>
      </c>
      <c r="G47" s="125" t="s">
        <v>212</v>
      </c>
      <c r="H47" s="127">
        <v>2</v>
      </c>
      <c r="I47" s="126" t="s">
        <v>8</v>
      </c>
      <c r="J47" s="127"/>
      <c r="K47" s="128">
        <f t="shared" si="3"/>
        <v>0</v>
      </c>
      <c r="L47" s="129"/>
      <c r="M47" s="130"/>
      <c r="N47" s="130"/>
      <c r="O47" s="130"/>
      <c r="P47" s="131"/>
      <c r="Q47" s="131"/>
      <c r="R47" s="131"/>
      <c r="S47" s="127"/>
      <c r="T47" s="170"/>
      <c r="U47" s="171"/>
      <c r="V47" s="134"/>
      <c r="W47" s="15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</row>
    <row r="48" spans="1:253" s="2" customFormat="1" ht="12.75" customHeight="1" outlineLevel="2">
      <c r="A48" s="3"/>
      <c r="B48" s="104"/>
      <c r="C48" s="104"/>
      <c r="D48" s="138" t="s">
        <v>3</v>
      </c>
      <c r="E48" s="123">
        <v>36</v>
      </c>
      <c r="F48" s="124" t="s">
        <v>152</v>
      </c>
      <c r="G48" s="125" t="s">
        <v>213</v>
      </c>
      <c r="H48" s="127">
        <v>2</v>
      </c>
      <c r="I48" s="126" t="s">
        <v>8</v>
      </c>
      <c r="J48" s="127"/>
      <c r="K48" s="128">
        <f t="shared" si="3"/>
        <v>0</v>
      </c>
      <c r="L48" s="129"/>
      <c r="M48" s="130"/>
      <c r="N48" s="130"/>
      <c r="O48" s="130"/>
      <c r="P48" s="131"/>
      <c r="Q48" s="131"/>
      <c r="R48" s="131"/>
      <c r="S48" s="127"/>
      <c r="T48" s="170"/>
      <c r="U48" s="171"/>
      <c r="V48" s="134"/>
      <c r="W48" s="15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</row>
    <row r="49" spans="1:253" s="2" customFormat="1" ht="12.75" customHeight="1" outlineLevel="2">
      <c r="A49" s="3"/>
      <c r="B49" s="104"/>
      <c r="C49" s="104"/>
      <c r="D49" s="138" t="s">
        <v>3</v>
      </c>
      <c r="E49" s="123">
        <v>37</v>
      </c>
      <c r="F49" s="124" t="s">
        <v>155</v>
      </c>
      <c r="G49" s="125" t="s">
        <v>214</v>
      </c>
      <c r="H49" s="127">
        <v>2</v>
      </c>
      <c r="I49" s="126" t="s">
        <v>8</v>
      </c>
      <c r="J49" s="127"/>
      <c r="K49" s="128">
        <f t="shared" si="3"/>
        <v>0</v>
      </c>
      <c r="L49" s="129"/>
      <c r="M49" s="130"/>
      <c r="N49" s="130"/>
      <c r="O49" s="130"/>
      <c r="P49" s="131"/>
      <c r="Q49" s="131"/>
      <c r="R49" s="131"/>
      <c r="S49" s="127"/>
      <c r="T49" s="170"/>
      <c r="U49" s="171"/>
      <c r="V49" s="134"/>
      <c r="W49" s="15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</row>
    <row r="50" spans="1:253" s="2" customFormat="1" ht="12.75" customHeight="1" outlineLevel="2">
      <c r="A50" s="3"/>
      <c r="B50" s="104"/>
      <c r="C50" s="104"/>
      <c r="D50" s="138" t="s">
        <v>3</v>
      </c>
      <c r="E50" s="123">
        <v>38</v>
      </c>
      <c r="F50" s="124" t="s">
        <v>156</v>
      </c>
      <c r="G50" s="125" t="s">
        <v>215</v>
      </c>
      <c r="H50" s="127">
        <v>1</v>
      </c>
      <c r="I50" s="126" t="s">
        <v>8</v>
      </c>
      <c r="J50" s="127"/>
      <c r="K50" s="128">
        <f t="shared" si="3"/>
        <v>0</v>
      </c>
      <c r="L50" s="129"/>
      <c r="M50" s="130"/>
      <c r="N50" s="130"/>
      <c r="O50" s="130"/>
      <c r="P50" s="131"/>
      <c r="Q50" s="131"/>
      <c r="R50" s="131"/>
      <c r="S50" s="127"/>
      <c r="T50" s="170"/>
      <c r="U50" s="171"/>
      <c r="V50" s="134"/>
      <c r="W50" s="15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</row>
    <row r="51" spans="1:253" s="2" customFormat="1" ht="12.75" customHeight="1" outlineLevel="2">
      <c r="A51" s="3"/>
      <c r="B51" s="104"/>
      <c r="C51" s="104"/>
      <c r="D51" s="138" t="s">
        <v>3</v>
      </c>
      <c r="E51" s="123">
        <v>39</v>
      </c>
      <c r="F51" s="124" t="s">
        <v>157</v>
      </c>
      <c r="G51" s="125" t="s">
        <v>158</v>
      </c>
      <c r="H51" s="127">
        <v>18</v>
      </c>
      <c r="I51" s="126" t="s">
        <v>8</v>
      </c>
      <c r="J51" s="127"/>
      <c r="K51" s="128">
        <f t="shared" si="3"/>
        <v>0</v>
      </c>
      <c r="L51" s="129"/>
      <c r="M51" s="130"/>
      <c r="N51" s="130"/>
      <c r="O51" s="130"/>
      <c r="P51" s="131"/>
      <c r="Q51" s="131"/>
      <c r="R51" s="131"/>
      <c r="S51" s="127"/>
      <c r="T51" s="170"/>
      <c r="U51" s="171"/>
      <c r="V51" s="134"/>
      <c r="W51" s="15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</row>
    <row r="52" spans="1:253" s="2" customFormat="1" ht="12.75" customHeight="1" outlineLevel="2">
      <c r="A52" s="3"/>
      <c r="B52" s="104"/>
      <c r="C52" s="104"/>
      <c r="D52" s="138" t="s">
        <v>3</v>
      </c>
      <c r="E52" s="123">
        <v>40</v>
      </c>
      <c r="F52" s="124" t="s">
        <v>160</v>
      </c>
      <c r="G52" s="125" t="s">
        <v>159</v>
      </c>
      <c r="H52" s="127">
        <v>19</v>
      </c>
      <c r="I52" s="126" t="s">
        <v>8</v>
      </c>
      <c r="J52" s="127"/>
      <c r="K52" s="128">
        <f t="shared" si="3"/>
        <v>0</v>
      </c>
      <c r="L52" s="129"/>
      <c r="M52" s="130"/>
      <c r="N52" s="130"/>
      <c r="O52" s="130"/>
      <c r="P52" s="131"/>
      <c r="Q52" s="131"/>
      <c r="R52" s="131"/>
      <c r="S52" s="127"/>
      <c r="T52" s="170"/>
      <c r="U52" s="171"/>
      <c r="V52" s="134"/>
      <c r="W52" s="15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</row>
    <row r="53" spans="1:253" s="2" customFormat="1" ht="12.75" customHeight="1" outlineLevel="2">
      <c r="A53" s="3"/>
      <c r="B53" s="104"/>
      <c r="C53" s="104"/>
      <c r="D53" s="138" t="s">
        <v>3</v>
      </c>
      <c r="E53" s="123">
        <v>41</v>
      </c>
      <c r="F53" s="124" t="s">
        <v>180</v>
      </c>
      <c r="G53" s="125" t="s">
        <v>181</v>
      </c>
      <c r="H53" s="127">
        <v>8</v>
      </c>
      <c r="I53" s="126" t="s">
        <v>8</v>
      </c>
      <c r="J53" s="127"/>
      <c r="K53" s="128">
        <f t="shared" si="3"/>
        <v>0</v>
      </c>
      <c r="L53" s="129"/>
      <c r="M53" s="130"/>
      <c r="N53" s="130"/>
      <c r="O53" s="130"/>
      <c r="P53" s="131"/>
      <c r="Q53" s="131"/>
      <c r="R53" s="131"/>
      <c r="S53" s="127"/>
      <c r="T53" s="170"/>
      <c r="U53" s="171"/>
      <c r="V53" s="134"/>
      <c r="W53" s="15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</row>
    <row r="54" spans="1:253" s="2" customFormat="1" ht="12.75" customHeight="1" outlineLevel="2">
      <c r="A54" s="3"/>
      <c r="B54" s="104"/>
      <c r="C54" s="104"/>
      <c r="D54" s="141"/>
      <c r="E54" s="123"/>
      <c r="F54" s="176"/>
      <c r="G54" s="177"/>
      <c r="H54" s="178"/>
      <c r="I54" s="179"/>
      <c r="J54" s="178"/>
      <c r="K54" s="180"/>
      <c r="L54" s="129"/>
      <c r="M54" s="130"/>
      <c r="N54" s="130"/>
      <c r="O54" s="130"/>
      <c r="P54" s="131"/>
      <c r="Q54" s="131"/>
      <c r="R54" s="131"/>
      <c r="S54" s="127"/>
      <c r="T54" s="170"/>
      <c r="U54" s="171"/>
      <c r="V54" s="134"/>
      <c r="W54" s="15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</row>
    <row r="55" spans="1:253" s="2" customFormat="1" ht="12.75" customHeight="1" outlineLevel="2">
      <c r="A55" s="3"/>
      <c r="B55" s="104"/>
      <c r="C55" s="104"/>
      <c r="D55" s="138"/>
      <c r="E55" s="123"/>
      <c r="F55" s="181"/>
      <c r="G55" s="182"/>
      <c r="H55" s="183"/>
      <c r="I55" s="184"/>
      <c r="J55" s="183"/>
      <c r="K55" s="185"/>
      <c r="L55" s="129"/>
      <c r="M55" s="130"/>
      <c r="N55" s="130"/>
      <c r="O55" s="130"/>
      <c r="P55" s="131"/>
      <c r="Q55" s="131"/>
      <c r="R55" s="131"/>
      <c r="S55" s="127"/>
      <c r="T55" s="170"/>
      <c r="U55" s="171"/>
      <c r="V55" s="134"/>
      <c r="W55" s="15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</row>
    <row r="56" spans="1:253" s="2" customFormat="1" ht="12.75" customHeight="1" outlineLevel="2">
      <c r="A56" s="3"/>
      <c r="B56" s="104"/>
      <c r="C56" s="104"/>
      <c r="D56" s="138"/>
      <c r="E56" s="123"/>
      <c r="F56" s="181"/>
      <c r="G56" s="182"/>
      <c r="H56" s="183"/>
      <c r="I56" s="184"/>
      <c r="J56" s="183"/>
      <c r="K56" s="185"/>
      <c r="L56" s="129"/>
      <c r="M56" s="130"/>
      <c r="N56" s="130"/>
      <c r="O56" s="130"/>
      <c r="P56" s="131"/>
      <c r="Q56" s="131"/>
      <c r="R56" s="131"/>
      <c r="S56" s="127"/>
      <c r="T56" s="170"/>
      <c r="U56" s="171"/>
      <c r="V56" s="134"/>
      <c r="W56" s="15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</row>
    <row r="57" spans="1:253" s="2" customFormat="1" ht="12.75" customHeight="1" outlineLevel="2">
      <c r="A57" s="3"/>
      <c r="B57" s="104"/>
      <c r="C57" s="104"/>
      <c r="D57" s="138" t="s">
        <v>3</v>
      </c>
      <c r="E57" s="123">
        <v>45</v>
      </c>
      <c r="F57" s="124" t="s">
        <v>165</v>
      </c>
      <c r="G57" s="125" t="s">
        <v>164</v>
      </c>
      <c r="H57" s="127">
        <v>29</v>
      </c>
      <c r="I57" s="126" t="s">
        <v>8</v>
      </c>
      <c r="J57" s="127"/>
      <c r="K57" s="128">
        <f>H57*J57</f>
        <v>0</v>
      </c>
      <c r="L57" s="129"/>
      <c r="M57" s="130"/>
      <c r="N57" s="130"/>
      <c r="O57" s="130"/>
      <c r="P57" s="131"/>
      <c r="Q57" s="131"/>
      <c r="R57" s="131"/>
      <c r="S57" s="127"/>
      <c r="T57" s="170"/>
      <c r="U57" s="171"/>
      <c r="V57" s="134"/>
      <c r="W57" s="15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</row>
    <row r="58" spans="1:243" s="135" customFormat="1" ht="12.75" customHeight="1" outlineLevel="2">
      <c r="A58" s="3"/>
      <c r="B58" s="104"/>
      <c r="C58" s="104"/>
      <c r="D58" s="138" t="s">
        <v>3</v>
      </c>
      <c r="E58" s="123">
        <v>46</v>
      </c>
      <c r="F58" s="124" t="s">
        <v>166</v>
      </c>
      <c r="G58" s="125" t="s">
        <v>167</v>
      </c>
      <c r="H58" s="127">
        <v>68</v>
      </c>
      <c r="I58" s="126" t="s">
        <v>8</v>
      </c>
      <c r="J58" s="127"/>
      <c r="K58" s="128">
        <f>H58*J58</f>
        <v>0</v>
      </c>
      <c r="L58" s="129"/>
      <c r="M58" s="130"/>
      <c r="N58" s="130"/>
      <c r="O58" s="130"/>
      <c r="P58" s="131"/>
      <c r="Q58" s="131"/>
      <c r="R58" s="131"/>
      <c r="S58" s="127"/>
      <c r="T58" s="170"/>
      <c r="U58" s="171"/>
      <c r="V58" s="134"/>
      <c r="W58" s="15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35" customFormat="1" ht="12.75" customHeight="1" outlineLevel="2">
      <c r="A59" s="3"/>
      <c r="B59" s="104"/>
      <c r="C59" s="104"/>
      <c r="D59" s="138" t="s">
        <v>3</v>
      </c>
      <c r="E59" s="123">
        <v>47</v>
      </c>
      <c r="F59" s="124" t="s">
        <v>168</v>
      </c>
      <c r="G59" s="125" t="s">
        <v>169</v>
      </c>
      <c r="H59" s="127">
        <v>575</v>
      </c>
      <c r="I59" s="126" t="s">
        <v>5</v>
      </c>
      <c r="J59" s="127"/>
      <c r="K59" s="128">
        <f>H59*J59</f>
        <v>0</v>
      </c>
      <c r="L59" s="129"/>
      <c r="M59" s="130"/>
      <c r="N59" s="130"/>
      <c r="O59" s="130"/>
      <c r="P59" s="131"/>
      <c r="Q59" s="131"/>
      <c r="R59" s="131"/>
      <c r="S59" s="127"/>
      <c r="T59" s="170"/>
      <c r="U59" s="171"/>
      <c r="V59" s="134"/>
      <c r="W59" s="15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53" s="2" customFormat="1" ht="12.75" customHeight="1" outlineLevel="2">
      <c r="A60" s="3"/>
      <c r="B60" s="104"/>
      <c r="C60" s="104"/>
      <c r="D60" s="138"/>
      <c r="E60" s="195"/>
      <c r="F60" s="203"/>
      <c r="G60" s="188"/>
      <c r="H60" s="189"/>
      <c r="I60" s="190"/>
      <c r="J60" s="189"/>
      <c r="K60" s="191"/>
      <c r="L60" s="129"/>
      <c r="M60" s="130"/>
      <c r="N60" s="130"/>
      <c r="O60" s="130"/>
      <c r="P60" s="131"/>
      <c r="Q60" s="131"/>
      <c r="R60" s="131"/>
      <c r="S60" s="127"/>
      <c r="T60" s="170"/>
      <c r="U60" s="171"/>
      <c r="V60" s="134"/>
      <c r="W60" s="15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</row>
    <row r="61" spans="1:253" s="2" customFormat="1" ht="12.75" customHeight="1" outlineLevel="2">
      <c r="A61" s="3"/>
      <c r="B61" s="104"/>
      <c r="C61" s="104"/>
      <c r="D61" s="138"/>
      <c r="E61" s="195"/>
      <c r="F61" s="203"/>
      <c r="G61" s="188"/>
      <c r="H61" s="189"/>
      <c r="I61" s="190"/>
      <c r="J61" s="189"/>
      <c r="K61" s="191"/>
      <c r="L61" s="129"/>
      <c r="M61" s="130"/>
      <c r="N61" s="130"/>
      <c r="O61" s="130"/>
      <c r="P61" s="131"/>
      <c r="Q61" s="131"/>
      <c r="R61" s="131"/>
      <c r="S61" s="127"/>
      <c r="T61" s="170"/>
      <c r="U61" s="171"/>
      <c r="V61" s="134"/>
      <c r="W61" s="15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</row>
    <row r="62" spans="1:253" s="2" customFormat="1" ht="12.75" customHeight="1" outlineLevel="2">
      <c r="A62" s="3"/>
      <c r="B62" s="104"/>
      <c r="C62" s="104"/>
      <c r="D62" s="138"/>
      <c r="E62" s="195"/>
      <c r="F62" s="203"/>
      <c r="G62" s="188"/>
      <c r="H62" s="189"/>
      <c r="I62" s="190"/>
      <c r="J62" s="189"/>
      <c r="K62" s="191"/>
      <c r="L62" s="129"/>
      <c r="M62" s="130"/>
      <c r="N62" s="130"/>
      <c r="O62" s="130"/>
      <c r="P62" s="131"/>
      <c r="Q62" s="131"/>
      <c r="R62" s="131"/>
      <c r="S62" s="127"/>
      <c r="T62" s="170"/>
      <c r="U62" s="171"/>
      <c r="V62" s="134"/>
      <c r="W62" s="15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</row>
    <row r="63" spans="1:253" s="2" customFormat="1" ht="12.75" customHeight="1" outlineLevel="2">
      <c r="A63" s="3"/>
      <c r="B63" s="104"/>
      <c r="C63" s="104"/>
      <c r="D63" s="138"/>
      <c r="E63" s="195"/>
      <c r="F63" s="203"/>
      <c r="G63" s="188"/>
      <c r="H63" s="189"/>
      <c r="I63" s="190"/>
      <c r="J63" s="189"/>
      <c r="K63" s="191"/>
      <c r="L63" s="129"/>
      <c r="M63" s="130"/>
      <c r="N63" s="130"/>
      <c r="O63" s="130"/>
      <c r="P63" s="131"/>
      <c r="Q63" s="131"/>
      <c r="R63" s="131"/>
      <c r="S63" s="127"/>
      <c r="T63" s="170"/>
      <c r="U63" s="171"/>
      <c r="V63" s="134"/>
      <c r="W63" s="15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</row>
    <row r="64" spans="1:253" s="2" customFormat="1" ht="12.75" customHeight="1" outlineLevel="2">
      <c r="A64" s="3"/>
      <c r="B64" s="104"/>
      <c r="C64" s="104"/>
      <c r="D64" s="138"/>
      <c r="E64" s="195"/>
      <c r="F64" s="203"/>
      <c r="G64" s="188"/>
      <c r="H64" s="189"/>
      <c r="I64" s="190"/>
      <c r="J64" s="189"/>
      <c r="K64" s="191"/>
      <c r="L64" s="129"/>
      <c r="M64" s="130"/>
      <c r="N64" s="130"/>
      <c r="O64" s="130"/>
      <c r="P64" s="131"/>
      <c r="Q64" s="131"/>
      <c r="R64" s="131"/>
      <c r="S64" s="127"/>
      <c r="T64" s="170"/>
      <c r="U64" s="171"/>
      <c r="V64" s="134"/>
      <c r="W64" s="15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</row>
    <row r="65" spans="1:253" s="2" customFormat="1" ht="12.75" customHeight="1" outlineLevel="2">
      <c r="A65" s="3"/>
      <c r="B65" s="104"/>
      <c r="C65" s="104"/>
      <c r="D65" s="138"/>
      <c r="E65" s="195"/>
      <c r="F65" s="203"/>
      <c r="G65" s="188"/>
      <c r="H65" s="189"/>
      <c r="I65" s="190"/>
      <c r="J65" s="189"/>
      <c r="K65" s="191"/>
      <c r="L65" s="129"/>
      <c r="M65" s="130"/>
      <c r="N65" s="130"/>
      <c r="O65" s="130"/>
      <c r="P65" s="131"/>
      <c r="Q65" s="131"/>
      <c r="R65" s="131"/>
      <c r="S65" s="127"/>
      <c r="T65" s="170"/>
      <c r="U65" s="171"/>
      <c r="V65" s="134"/>
      <c r="W65" s="15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</row>
    <row r="66" spans="1:253" s="2" customFormat="1" ht="12.75" customHeight="1" outlineLevel="2">
      <c r="A66" s="3"/>
      <c r="B66" s="104"/>
      <c r="C66" s="104"/>
      <c r="D66" s="138"/>
      <c r="E66" s="195"/>
      <c r="F66" s="203"/>
      <c r="G66" s="188"/>
      <c r="H66" s="189"/>
      <c r="I66" s="190"/>
      <c r="J66" s="189"/>
      <c r="K66" s="191"/>
      <c r="L66" s="129"/>
      <c r="M66" s="130"/>
      <c r="N66" s="130"/>
      <c r="O66" s="130"/>
      <c r="P66" s="131"/>
      <c r="Q66" s="131"/>
      <c r="R66" s="131"/>
      <c r="S66" s="127"/>
      <c r="T66" s="170"/>
      <c r="U66" s="171"/>
      <c r="V66" s="134"/>
      <c r="W66" s="15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</row>
    <row r="67" spans="1:253" s="2" customFormat="1" ht="12.75" customHeight="1" outlineLevel="2">
      <c r="A67" s="3"/>
      <c r="B67" s="104"/>
      <c r="C67" s="104"/>
      <c r="D67" s="138"/>
      <c r="E67" s="195"/>
      <c r="F67" s="203"/>
      <c r="G67" s="188"/>
      <c r="H67" s="189"/>
      <c r="I67" s="190"/>
      <c r="J67" s="189"/>
      <c r="K67" s="191"/>
      <c r="L67" s="129"/>
      <c r="M67" s="130"/>
      <c r="N67" s="130"/>
      <c r="O67" s="130"/>
      <c r="P67" s="131"/>
      <c r="Q67" s="131"/>
      <c r="R67" s="131"/>
      <c r="S67" s="127"/>
      <c r="T67" s="170"/>
      <c r="U67" s="171"/>
      <c r="V67" s="134"/>
      <c r="W67" s="155"/>
      <c r="IJ67" s="135"/>
      <c r="IK67" s="135"/>
      <c r="IL67" s="135"/>
      <c r="IM67" s="135"/>
      <c r="IN67" s="135"/>
      <c r="IO67" s="135"/>
      <c r="IP67" s="135"/>
      <c r="IQ67" s="135"/>
      <c r="IR67" s="135"/>
      <c r="IS67" s="135"/>
    </row>
    <row r="68" spans="1:23" ht="12.75" customHeight="1" outlineLevel="2">
      <c r="A68" s="3"/>
      <c r="B68" s="104"/>
      <c r="C68" s="104"/>
      <c r="D68" s="138" t="s">
        <v>3</v>
      </c>
      <c r="E68" s="123">
        <v>60</v>
      </c>
      <c r="F68" s="124"/>
      <c r="G68" s="137" t="s">
        <v>241</v>
      </c>
      <c r="H68" s="127">
        <v>2</v>
      </c>
      <c r="I68" s="136" t="s">
        <v>8</v>
      </c>
      <c r="J68" s="127"/>
      <c r="K68" s="128">
        <f>H68*J68</f>
        <v>0</v>
      </c>
      <c r="L68" s="129"/>
      <c r="M68" s="130"/>
      <c r="N68" s="130"/>
      <c r="O68" s="130"/>
      <c r="P68" s="131"/>
      <c r="Q68" s="131"/>
      <c r="R68" s="131"/>
      <c r="S68" s="127"/>
      <c r="T68" s="132"/>
      <c r="U68" s="133"/>
      <c r="V68" s="134"/>
      <c r="W68" s="155"/>
    </row>
    <row r="69" spans="1:253" s="2" customFormat="1" ht="12.75" customHeight="1" outlineLevel="2">
      <c r="A69" s="3"/>
      <c r="B69" s="104"/>
      <c r="C69" s="104"/>
      <c r="D69" s="138" t="s">
        <v>3</v>
      </c>
      <c r="E69" s="123">
        <v>61</v>
      </c>
      <c r="F69" s="124"/>
      <c r="G69" s="125" t="s">
        <v>170</v>
      </c>
      <c r="H69" s="127">
        <v>28</v>
      </c>
      <c r="I69" s="126" t="s">
        <v>8</v>
      </c>
      <c r="J69" s="127"/>
      <c r="K69" s="128">
        <f>H69*J69</f>
        <v>0</v>
      </c>
      <c r="L69" s="129"/>
      <c r="M69" s="130"/>
      <c r="N69" s="130"/>
      <c r="O69" s="130"/>
      <c r="P69" s="131"/>
      <c r="Q69" s="131"/>
      <c r="R69" s="131"/>
      <c r="S69" s="127"/>
      <c r="T69" s="170"/>
      <c r="U69" s="171"/>
      <c r="V69" s="134"/>
      <c r="W69" s="155"/>
      <c r="IJ69" s="135"/>
      <c r="IK69" s="135"/>
      <c r="IL69" s="135"/>
      <c r="IM69" s="135"/>
      <c r="IN69" s="135"/>
      <c r="IO69" s="135"/>
      <c r="IP69" s="135"/>
      <c r="IQ69" s="135"/>
      <c r="IR69" s="135"/>
      <c r="IS69" s="135"/>
    </row>
    <row r="70" spans="1:253" s="2" customFormat="1" ht="12.75" customHeight="1" outlineLevel="2">
      <c r="A70" s="3"/>
      <c r="B70" s="104"/>
      <c r="C70" s="104"/>
      <c r="D70" s="138" t="s">
        <v>3</v>
      </c>
      <c r="E70" s="123">
        <v>62</v>
      </c>
      <c r="F70" s="124"/>
      <c r="G70" s="125" t="s">
        <v>161</v>
      </c>
      <c r="H70" s="127">
        <v>2</v>
      </c>
      <c r="I70" s="126" t="s">
        <v>8</v>
      </c>
      <c r="J70" s="127"/>
      <c r="K70" s="128">
        <f>H70*J70</f>
        <v>0</v>
      </c>
      <c r="L70" s="129"/>
      <c r="M70" s="130"/>
      <c r="N70" s="130"/>
      <c r="O70" s="130"/>
      <c r="P70" s="131"/>
      <c r="Q70" s="131"/>
      <c r="R70" s="131"/>
      <c r="S70" s="127"/>
      <c r="T70" s="170"/>
      <c r="U70" s="171"/>
      <c r="V70" s="134"/>
      <c r="W70" s="155"/>
      <c r="IJ70" s="135"/>
      <c r="IK70" s="135"/>
      <c r="IL70" s="135"/>
      <c r="IM70" s="135"/>
      <c r="IN70" s="135"/>
      <c r="IO70" s="135"/>
      <c r="IP70" s="135"/>
      <c r="IQ70" s="135"/>
      <c r="IR70" s="135"/>
      <c r="IS70" s="135"/>
    </row>
    <row r="71" spans="1:253" s="2" customFormat="1" ht="12.75" customHeight="1" outlineLevel="2">
      <c r="A71" s="3"/>
      <c r="B71" s="104"/>
      <c r="C71" s="104"/>
      <c r="D71" s="138" t="s">
        <v>3</v>
      </c>
      <c r="E71" s="123">
        <v>63</v>
      </c>
      <c r="F71" s="124"/>
      <c r="G71" s="125" t="s">
        <v>162</v>
      </c>
      <c r="H71" s="127">
        <v>1</v>
      </c>
      <c r="I71" s="126" t="s">
        <v>8</v>
      </c>
      <c r="J71" s="127"/>
      <c r="K71" s="128">
        <f>H71*J71</f>
        <v>0</v>
      </c>
      <c r="L71" s="129"/>
      <c r="M71" s="130"/>
      <c r="N71" s="130"/>
      <c r="O71" s="130"/>
      <c r="P71" s="131"/>
      <c r="Q71" s="131"/>
      <c r="R71" s="131"/>
      <c r="S71" s="127"/>
      <c r="T71" s="170"/>
      <c r="U71" s="171"/>
      <c r="V71" s="134"/>
      <c r="W71" s="15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</row>
    <row r="72" spans="1:253" s="2" customFormat="1" ht="12.75" customHeight="1" outlineLevel="2">
      <c r="A72" s="3"/>
      <c r="B72" s="104"/>
      <c r="C72" s="104"/>
      <c r="D72" s="138" t="s">
        <v>3</v>
      </c>
      <c r="E72" s="123">
        <v>64</v>
      </c>
      <c r="F72" s="124"/>
      <c r="G72" s="125" t="s">
        <v>163</v>
      </c>
      <c r="H72" s="127">
        <v>1</v>
      </c>
      <c r="I72" s="126" t="s">
        <v>8</v>
      </c>
      <c r="J72" s="127"/>
      <c r="K72" s="128">
        <f>H72*J72</f>
        <v>0</v>
      </c>
      <c r="L72" s="129"/>
      <c r="M72" s="130"/>
      <c r="N72" s="130"/>
      <c r="O72" s="130"/>
      <c r="P72" s="131"/>
      <c r="Q72" s="131"/>
      <c r="R72" s="131"/>
      <c r="S72" s="127"/>
      <c r="T72" s="170"/>
      <c r="U72" s="171"/>
      <c r="V72" s="134"/>
      <c r="W72" s="15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</row>
    <row r="73" spans="1:253" s="2" customFormat="1" ht="12.75" customHeight="1" outlineLevel="2">
      <c r="A73" s="3"/>
      <c r="B73" s="104"/>
      <c r="C73" s="104"/>
      <c r="D73" s="138"/>
      <c r="E73" s="195"/>
      <c r="F73" s="203"/>
      <c r="G73" s="188"/>
      <c r="H73" s="189"/>
      <c r="I73" s="190"/>
      <c r="J73" s="189"/>
      <c r="K73" s="191"/>
      <c r="L73" s="129"/>
      <c r="M73" s="130"/>
      <c r="N73" s="130"/>
      <c r="O73" s="130"/>
      <c r="P73" s="131"/>
      <c r="Q73" s="131"/>
      <c r="R73" s="131"/>
      <c r="S73" s="127"/>
      <c r="T73" s="170"/>
      <c r="U73" s="171"/>
      <c r="V73" s="134"/>
      <c r="W73" s="15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</row>
    <row r="74" spans="1:243" s="135" customFormat="1" ht="12.75" customHeight="1" outlineLevel="2">
      <c r="A74" s="3"/>
      <c r="B74" s="104"/>
      <c r="C74" s="104"/>
      <c r="D74" s="156"/>
      <c r="E74" s="197"/>
      <c r="F74" s="204"/>
      <c r="G74" s="199"/>
      <c r="H74" s="200"/>
      <c r="I74" s="201"/>
      <c r="J74" s="200"/>
      <c r="K74" s="202"/>
      <c r="L74" s="129"/>
      <c r="M74" s="130"/>
      <c r="N74" s="130"/>
      <c r="O74" s="130"/>
      <c r="P74" s="131"/>
      <c r="Q74" s="131"/>
      <c r="R74" s="131"/>
      <c r="S74" s="127"/>
      <c r="T74" s="170"/>
      <c r="U74" s="171"/>
      <c r="V74" s="134"/>
      <c r="W74" s="155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53" s="2" customFormat="1" ht="12.75" customHeight="1" outlineLevel="2">
      <c r="A75" s="3"/>
      <c r="B75" s="104"/>
      <c r="C75" s="104"/>
      <c r="D75" s="163" t="s">
        <v>3</v>
      </c>
      <c r="E75" s="164">
        <v>67</v>
      </c>
      <c r="F75" s="165"/>
      <c r="G75" s="166" t="s">
        <v>216</v>
      </c>
      <c r="H75" s="167">
        <v>10</v>
      </c>
      <c r="I75" s="168" t="s">
        <v>217</v>
      </c>
      <c r="J75" s="167"/>
      <c r="K75" s="169">
        <f>SUM(K13:K74)*H75%</f>
        <v>0</v>
      </c>
      <c r="L75" s="129"/>
      <c r="M75" s="130"/>
      <c r="N75" s="130"/>
      <c r="O75" s="130"/>
      <c r="P75" s="131"/>
      <c r="Q75" s="131"/>
      <c r="R75" s="131"/>
      <c r="S75" s="127"/>
      <c r="T75" s="170"/>
      <c r="U75" s="171"/>
      <c r="V75" s="134"/>
      <c r="IJ75" s="135"/>
      <c r="IK75" s="135"/>
      <c r="IL75" s="135"/>
      <c r="IM75" s="135"/>
      <c r="IN75" s="135"/>
      <c r="IO75" s="135"/>
      <c r="IP75" s="135"/>
      <c r="IQ75" s="135"/>
      <c r="IR75" s="135"/>
      <c r="IS75" s="135"/>
    </row>
    <row r="76" spans="1:243" s="135" customFormat="1" ht="12.75" customHeight="1" outlineLevel="2">
      <c r="A76" s="3"/>
      <c r="B76" s="104"/>
      <c r="C76" s="104"/>
      <c r="D76" s="139" t="s">
        <v>4</v>
      </c>
      <c r="E76" s="142"/>
      <c r="F76" s="140">
        <v>1</v>
      </c>
      <c r="G76" s="125" t="s">
        <v>171</v>
      </c>
      <c r="H76" s="127">
        <v>2</v>
      </c>
      <c r="I76" s="126" t="s">
        <v>8</v>
      </c>
      <c r="J76" s="127"/>
      <c r="K76" s="128">
        <f aca="true" t="shared" si="4" ref="K76:K95">H76*J76</f>
        <v>0</v>
      </c>
      <c r="L76" s="129"/>
      <c r="M76" s="130"/>
      <c r="N76" s="130"/>
      <c r="O76" s="130"/>
      <c r="P76" s="131"/>
      <c r="Q76" s="131"/>
      <c r="R76" s="131"/>
      <c r="S76" s="127"/>
      <c r="T76" s="170"/>
      <c r="U76" s="171"/>
      <c r="V76" s="134"/>
      <c r="W76" s="15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135" customFormat="1" ht="12.75" customHeight="1" outlineLevel="2">
      <c r="A77" s="3"/>
      <c r="B77" s="104"/>
      <c r="C77" s="104"/>
      <c r="D77" s="139" t="s">
        <v>4</v>
      </c>
      <c r="E77" s="123"/>
      <c r="F77" s="153">
        <v>2</v>
      </c>
      <c r="G77" s="125" t="s">
        <v>185</v>
      </c>
      <c r="H77" s="127">
        <v>2</v>
      </c>
      <c r="I77" s="126" t="s">
        <v>8</v>
      </c>
      <c r="J77" s="127"/>
      <c r="K77" s="128">
        <f t="shared" si="4"/>
        <v>0</v>
      </c>
      <c r="L77" s="129"/>
      <c r="M77" s="130"/>
      <c r="N77" s="130"/>
      <c r="O77" s="130"/>
      <c r="P77" s="131"/>
      <c r="Q77" s="131"/>
      <c r="R77" s="131"/>
      <c r="S77" s="127"/>
      <c r="T77" s="170"/>
      <c r="U77" s="171"/>
      <c r="V77" s="134"/>
      <c r="W77" s="15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135" customFormat="1" ht="12.75" customHeight="1" outlineLevel="2">
      <c r="A78" s="3"/>
      <c r="B78" s="104"/>
      <c r="C78" s="104"/>
      <c r="D78" s="139" t="s">
        <v>4</v>
      </c>
      <c r="E78" s="123"/>
      <c r="F78" s="140">
        <v>3</v>
      </c>
      <c r="G78" s="125" t="s">
        <v>191</v>
      </c>
      <c r="H78" s="127">
        <v>4</v>
      </c>
      <c r="I78" s="126" t="s">
        <v>8</v>
      </c>
      <c r="J78" s="127"/>
      <c r="K78" s="128">
        <f t="shared" si="4"/>
        <v>0</v>
      </c>
      <c r="L78" s="129"/>
      <c r="M78" s="130"/>
      <c r="N78" s="130"/>
      <c r="O78" s="130"/>
      <c r="P78" s="131"/>
      <c r="Q78" s="131"/>
      <c r="R78" s="131"/>
      <c r="S78" s="127"/>
      <c r="T78" s="170"/>
      <c r="U78" s="171"/>
      <c r="V78" s="134"/>
      <c r="W78" s="15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135" customFormat="1" ht="12.75" customHeight="1" outlineLevel="2">
      <c r="A79" s="3"/>
      <c r="B79" s="104"/>
      <c r="C79" s="104"/>
      <c r="D79" s="139" t="s">
        <v>4</v>
      </c>
      <c r="E79" s="123"/>
      <c r="F79" s="153">
        <v>4</v>
      </c>
      <c r="G79" s="125" t="s">
        <v>192</v>
      </c>
      <c r="H79" s="127">
        <v>2</v>
      </c>
      <c r="I79" s="126" t="s">
        <v>8</v>
      </c>
      <c r="J79" s="127"/>
      <c r="K79" s="128">
        <f t="shared" si="4"/>
        <v>0</v>
      </c>
      <c r="L79" s="129"/>
      <c r="M79" s="130"/>
      <c r="N79" s="130"/>
      <c r="O79" s="130"/>
      <c r="P79" s="131"/>
      <c r="Q79" s="131"/>
      <c r="R79" s="131"/>
      <c r="S79" s="127"/>
      <c r="T79" s="170"/>
      <c r="U79" s="171"/>
      <c r="V79" s="134"/>
      <c r="W79" s="15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135" customFormat="1" ht="12.75" customHeight="1" outlineLevel="2">
      <c r="A80" s="3"/>
      <c r="B80" s="104"/>
      <c r="C80" s="104"/>
      <c r="D80" s="139" t="s">
        <v>4</v>
      </c>
      <c r="E80" s="123"/>
      <c r="F80" s="140">
        <v>5</v>
      </c>
      <c r="G80" s="125" t="s">
        <v>107</v>
      </c>
      <c r="H80" s="127">
        <v>30</v>
      </c>
      <c r="I80" s="126" t="s">
        <v>8</v>
      </c>
      <c r="J80" s="127"/>
      <c r="K80" s="128">
        <f t="shared" si="4"/>
        <v>0</v>
      </c>
      <c r="L80" s="129"/>
      <c r="M80" s="130"/>
      <c r="N80" s="130"/>
      <c r="O80" s="130"/>
      <c r="P80" s="131"/>
      <c r="Q80" s="131"/>
      <c r="R80" s="131"/>
      <c r="S80" s="127"/>
      <c r="T80" s="170"/>
      <c r="U80" s="171"/>
      <c r="V80" s="134"/>
      <c r="W80" s="155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135" customFormat="1" ht="12.75" customHeight="1" outlineLevel="2">
      <c r="A81" s="3"/>
      <c r="B81" s="104"/>
      <c r="C81" s="104"/>
      <c r="D81" s="139" t="s">
        <v>4</v>
      </c>
      <c r="E81" s="123"/>
      <c r="F81" s="153">
        <v>6</v>
      </c>
      <c r="G81" s="125" t="s">
        <v>109</v>
      </c>
      <c r="H81" s="127">
        <v>16</v>
      </c>
      <c r="I81" s="126" t="s">
        <v>8</v>
      </c>
      <c r="J81" s="127"/>
      <c r="K81" s="128">
        <f t="shared" si="4"/>
        <v>0</v>
      </c>
      <c r="L81" s="129"/>
      <c r="M81" s="130"/>
      <c r="N81" s="130"/>
      <c r="O81" s="130"/>
      <c r="P81" s="131"/>
      <c r="Q81" s="131"/>
      <c r="R81" s="131"/>
      <c r="S81" s="127"/>
      <c r="T81" s="170"/>
      <c r="U81" s="171"/>
      <c r="V81" s="134"/>
      <c r="W81" s="155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53" s="2" customFormat="1" ht="12.75" customHeight="1" outlineLevel="2">
      <c r="A82" s="3"/>
      <c r="B82" s="104"/>
      <c r="C82" s="104"/>
      <c r="D82" s="139" t="s">
        <v>4</v>
      </c>
      <c r="E82" s="123"/>
      <c r="F82" s="140">
        <v>7</v>
      </c>
      <c r="G82" s="125" t="s">
        <v>110</v>
      </c>
      <c r="H82" s="127">
        <v>10</v>
      </c>
      <c r="I82" s="126" t="s">
        <v>8</v>
      </c>
      <c r="J82" s="127"/>
      <c r="K82" s="128">
        <f t="shared" si="4"/>
        <v>0</v>
      </c>
      <c r="L82" s="129"/>
      <c r="M82" s="130"/>
      <c r="N82" s="130"/>
      <c r="O82" s="130"/>
      <c r="P82" s="131"/>
      <c r="Q82" s="131"/>
      <c r="R82" s="131"/>
      <c r="S82" s="127"/>
      <c r="T82" s="170"/>
      <c r="U82" s="171"/>
      <c r="V82" s="134"/>
      <c r="W82" s="155"/>
      <c r="IJ82" s="135"/>
      <c r="IK82" s="135"/>
      <c r="IL82" s="135"/>
      <c r="IM82" s="135"/>
      <c r="IN82" s="135"/>
      <c r="IO82" s="135"/>
      <c r="IP82" s="135"/>
      <c r="IQ82" s="135"/>
      <c r="IR82" s="135"/>
      <c r="IS82" s="135"/>
    </row>
    <row r="83" spans="1:243" s="135" customFormat="1" ht="12.75" customHeight="1" outlineLevel="2">
      <c r="A83" s="3"/>
      <c r="B83" s="104"/>
      <c r="C83" s="104"/>
      <c r="D83" s="139" t="s">
        <v>4</v>
      </c>
      <c r="E83" s="123"/>
      <c r="F83" s="153">
        <v>8</v>
      </c>
      <c r="G83" s="125" t="s">
        <v>111</v>
      </c>
      <c r="H83" s="127">
        <v>4</v>
      </c>
      <c r="I83" s="126" t="s">
        <v>8</v>
      </c>
      <c r="J83" s="127"/>
      <c r="K83" s="128">
        <f t="shared" si="4"/>
        <v>0</v>
      </c>
      <c r="L83" s="129"/>
      <c r="M83" s="130"/>
      <c r="N83" s="130"/>
      <c r="O83" s="130"/>
      <c r="P83" s="131"/>
      <c r="Q83" s="131"/>
      <c r="R83" s="131"/>
      <c r="S83" s="127"/>
      <c r="T83" s="170"/>
      <c r="U83" s="171"/>
      <c r="V83" s="134"/>
      <c r="W83" s="155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135" customFormat="1" ht="12.75" customHeight="1" outlineLevel="2">
      <c r="A84" s="3"/>
      <c r="B84" s="104"/>
      <c r="C84" s="104"/>
      <c r="D84" s="139" t="s">
        <v>4</v>
      </c>
      <c r="E84" s="123"/>
      <c r="F84" s="140">
        <v>9</v>
      </c>
      <c r="G84" s="125" t="s">
        <v>108</v>
      </c>
      <c r="H84" s="127">
        <v>35</v>
      </c>
      <c r="I84" s="126" t="s">
        <v>8</v>
      </c>
      <c r="J84" s="127"/>
      <c r="K84" s="128">
        <f t="shared" si="4"/>
        <v>0</v>
      </c>
      <c r="L84" s="129"/>
      <c r="M84" s="130"/>
      <c r="N84" s="130"/>
      <c r="O84" s="130"/>
      <c r="P84" s="131"/>
      <c r="Q84" s="131"/>
      <c r="R84" s="131"/>
      <c r="S84" s="127"/>
      <c r="T84" s="170"/>
      <c r="U84" s="171"/>
      <c r="V84" s="134"/>
      <c r="W84" s="155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135" customFormat="1" ht="12.75" customHeight="1" outlineLevel="2">
      <c r="A85" s="3"/>
      <c r="B85" s="104"/>
      <c r="C85" s="104"/>
      <c r="D85" s="139" t="s">
        <v>4</v>
      </c>
      <c r="E85" s="123"/>
      <c r="F85" s="153">
        <v>10</v>
      </c>
      <c r="G85" s="125" t="s">
        <v>116</v>
      </c>
      <c r="H85" s="127">
        <v>1</v>
      </c>
      <c r="I85" s="126" t="s">
        <v>8</v>
      </c>
      <c r="J85" s="127"/>
      <c r="K85" s="128">
        <f t="shared" si="4"/>
        <v>0</v>
      </c>
      <c r="L85" s="129"/>
      <c r="M85" s="130"/>
      <c r="N85" s="130"/>
      <c r="O85" s="130"/>
      <c r="P85" s="131"/>
      <c r="Q85" s="131"/>
      <c r="R85" s="131"/>
      <c r="S85" s="127"/>
      <c r="T85" s="170"/>
      <c r="U85" s="171"/>
      <c r="V85" s="134"/>
      <c r="W85" s="155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s="135" customFormat="1" ht="12.75" customHeight="1" outlineLevel="2">
      <c r="A86" s="3"/>
      <c r="B86" s="104"/>
      <c r="C86" s="104"/>
      <c r="D86" s="139" t="s">
        <v>4</v>
      </c>
      <c r="E86" s="123"/>
      <c r="F86" s="140">
        <v>11</v>
      </c>
      <c r="G86" s="125" t="s">
        <v>117</v>
      </c>
      <c r="H86" s="127">
        <v>1</v>
      </c>
      <c r="I86" s="126" t="s">
        <v>8</v>
      </c>
      <c r="J86" s="127"/>
      <c r="K86" s="128">
        <f t="shared" si="4"/>
        <v>0</v>
      </c>
      <c r="L86" s="129"/>
      <c r="M86" s="130"/>
      <c r="N86" s="130"/>
      <c r="O86" s="130"/>
      <c r="P86" s="131"/>
      <c r="Q86" s="131"/>
      <c r="R86" s="131"/>
      <c r="S86" s="127"/>
      <c r="T86" s="170"/>
      <c r="U86" s="171"/>
      <c r="V86" s="134"/>
      <c r="W86" s="155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s="135" customFormat="1" ht="12.75" customHeight="1" outlineLevel="2">
      <c r="A87" s="3"/>
      <c r="B87" s="104"/>
      <c r="C87" s="104"/>
      <c r="D87" s="139" t="s">
        <v>4</v>
      </c>
      <c r="E87" s="123"/>
      <c r="F87" s="153">
        <v>12</v>
      </c>
      <c r="G87" s="125" t="s">
        <v>114</v>
      </c>
      <c r="H87" s="127">
        <v>2</v>
      </c>
      <c r="I87" s="126" t="s">
        <v>8</v>
      </c>
      <c r="J87" s="127"/>
      <c r="K87" s="128">
        <f t="shared" si="4"/>
        <v>0</v>
      </c>
      <c r="L87" s="129"/>
      <c r="M87" s="130"/>
      <c r="N87" s="130"/>
      <c r="O87" s="130"/>
      <c r="P87" s="131"/>
      <c r="Q87" s="131"/>
      <c r="R87" s="131"/>
      <c r="S87" s="127"/>
      <c r="T87" s="170"/>
      <c r="U87" s="171"/>
      <c r="V87" s="134"/>
      <c r="W87" s="155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135" customFormat="1" ht="12.75" customHeight="1" outlineLevel="2">
      <c r="A88" s="3"/>
      <c r="B88" s="104"/>
      <c r="C88" s="104"/>
      <c r="D88" s="139" t="s">
        <v>4</v>
      </c>
      <c r="E88" s="123"/>
      <c r="F88" s="140">
        <v>13</v>
      </c>
      <c r="G88" s="125" t="s">
        <v>115</v>
      </c>
      <c r="H88" s="127">
        <v>2</v>
      </c>
      <c r="I88" s="126" t="s">
        <v>8</v>
      </c>
      <c r="J88" s="127"/>
      <c r="K88" s="128">
        <f t="shared" si="4"/>
        <v>0</v>
      </c>
      <c r="L88" s="129"/>
      <c r="M88" s="130"/>
      <c r="N88" s="130"/>
      <c r="O88" s="130"/>
      <c r="P88" s="131"/>
      <c r="Q88" s="131"/>
      <c r="R88" s="131"/>
      <c r="S88" s="127"/>
      <c r="T88" s="170"/>
      <c r="U88" s="171"/>
      <c r="V88" s="134"/>
      <c r="W88" s="155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135" customFormat="1" ht="12.75" customHeight="1" outlineLevel="2">
      <c r="A89" s="3"/>
      <c r="B89" s="104"/>
      <c r="C89" s="104"/>
      <c r="D89" s="139" t="s">
        <v>4</v>
      </c>
      <c r="E89" s="123"/>
      <c r="F89" s="153">
        <v>14</v>
      </c>
      <c r="G89" s="125" t="s">
        <v>118</v>
      </c>
      <c r="H89" s="127">
        <v>1</v>
      </c>
      <c r="I89" s="126" t="s">
        <v>8</v>
      </c>
      <c r="J89" s="127"/>
      <c r="K89" s="128">
        <f t="shared" si="4"/>
        <v>0</v>
      </c>
      <c r="L89" s="129"/>
      <c r="M89" s="130"/>
      <c r="N89" s="130"/>
      <c r="O89" s="130"/>
      <c r="P89" s="131"/>
      <c r="Q89" s="131"/>
      <c r="R89" s="131"/>
      <c r="S89" s="127"/>
      <c r="T89" s="170"/>
      <c r="U89" s="171"/>
      <c r="V89" s="134"/>
      <c r="W89" s="155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135" customFormat="1" ht="12.75" customHeight="1" outlineLevel="2">
      <c r="A90" s="3"/>
      <c r="B90" s="104"/>
      <c r="C90" s="104"/>
      <c r="D90" s="139" t="s">
        <v>4</v>
      </c>
      <c r="E90" s="123"/>
      <c r="F90" s="140">
        <v>15</v>
      </c>
      <c r="G90" s="125" t="s">
        <v>119</v>
      </c>
      <c r="H90" s="127">
        <v>1</v>
      </c>
      <c r="I90" s="126" t="s">
        <v>8</v>
      </c>
      <c r="J90" s="127"/>
      <c r="K90" s="128">
        <f t="shared" si="4"/>
        <v>0</v>
      </c>
      <c r="L90" s="129"/>
      <c r="M90" s="130"/>
      <c r="N90" s="130"/>
      <c r="O90" s="130"/>
      <c r="P90" s="131"/>
      <c r="Q90" s="131"/>
      <c r="R90" s="131"/>
      <c r="S90" s="127"/>
      <c r="T90" s="170"/>
      <c r="U90" s="171"/>
      <c r="V90" s="134"/>
      <c r="W90" s="155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135" customFormat="1" ht="12.75" customHeight="1" outlineLevel="2">
      <c r="A91" s="3"/>
      <c r="B91" s="104"/>
      <c r="C91" s="104"/>
      <c r="D91" s="139" t="s">
        <v>4</v>
      </c>
      <c r="E91" s="123"/>
      <c r="F91" s="153">
        <v>16</v>
      </c>
      <c r="G91" s="125" t="s">
        <v>113</v>
      </c>
      <c r="H91" s="127">
        <v>39</v>
      </c>
      <c r="I91" s="126" t="s">
        <v>8</v>
      </c>
      <c r="J91" s="127"/>
      <c r="K91" s="128">
        <f t="shared" si="4"/>
        <v>0</v>
      </c>
      <c r="L91" s="129"/>
      <c r="M91" s="130"/>
      <c r="N91" s="130"/>
      <c r="O91" s="130"/>
      <c r="P91" s="131"/>
      <c r="Q91" s="131"/>
      <c r="R91" s="131"/>
      <c r="S91" s="127"/>
      <c r="T91" s="170"/>
      <c r="U91" s="171"/>
      <c r="V91" s="134"/>
      <c r="W91" s="155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s="135" customFormat="1" ht="12.75" customHeight="1" outlineLevel="2">
      <c r="A92" s="3"/>
      <c r="B92" s="104"/>
      <c r="C92" s="104"/>
      <c r="D92" s="139" t="s">
        <v>4</v>
      </c>
      <c r="E92" s="123"/>
      <c r="F92" s="140">
        <v>17</v>
      </c>
      <c r="G92" s="125" t="s">
        <v>179</v>
      </c>
      <c r="H92" s="127">
        <v>8</v>
      </c>
      <c r="I92" s="126" t="s">
        <v>8</v>
      </c>
      <c r="J92" s="127"/>
      <c r="K92" s="128">
        <f t="shared" si="4"/>
        <v>0</v>
      </c>
      <c r="L92" s="129"/>
      <c r="M92" s="130"/>
      <c r="N92" s="130"/>
      <c r="O92" s="130"/>
      <c r="P92" s="131"/>
      <c r="Q92" s="131"/>
      <c r="R92" s="131"/>
      <c r="S92" s="127"/>
      <c r="T92" s="170"/>
      <c r="U92" s="171"/>
      <c r="V92" s="134"/>
      <c r="W92" s="155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s="135" customFormat="1" ht="12.75" customHeight="1" outlineLevel="2">
      <c r="A93" s="3"/>
      <c r="B93" s="104"/>
      <c r="C93" s="104"/>
      <c r="D93" s="139" t="s">
        <v>4</v>
      </c>
      <c r="E93" s="123"/>
      <c r="F93" s="153">
        <v>18</v>
      </c>
      <c r="G93" s="125" t="s">
        <v>112</v>
      </c>
      <c r="H93" s="127">
        <v>3</v>
      </c>
      <c r="I93" s="126" t="s">
        <v>8</v>
      </c>
      <c r="J93" s="127"/>
      <c r="K93" s="128">
        <f t="shared" si="4"/>
        <v>0</v>
      </c>
      <c r="L93" s="129"/>
      <c r="M93" s="130"/>
      <c r="N93" s="130"/>
      <c r="O93" s="130"/>
      <c r="P93" s="131"/>
      <c r="Q93" s="131"/>
      <c r="R93" s="131"/>
      <c r="S93" s="127"/>
      <c r="T93" s="170"/>
      <c r="U93" s="171"/>
      <c r="V93" s="134"/>
      <c r="W93" s="155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135" customFormat="1" ht="12.75" customHeight="1" outlineLevel="2">
      <c r="A94" s="3"/>
      <c r="B94" s="104"/>
      <c r="C94" s="104"/>
      <c r="D94" s="194"/>
      <c r="E94" s="195"/>
      <c r="F94" s="193"/>
      <c r="G94" s="188"/>
      <c r="H94" s="189"/>
      <c r="I94" s="190"/>
      <c r="J94" s="189"/>
      <c r="K94" s="191">
        <f t="shared" si="4"/>
        <v>0</v>
      </c>
      <c r="L94" s="129"/>
      <c r="M94" s="130"/>
      <c r="N94" s="130"/>
      <c r="O94" s="130"/>
      <c r="P94" s="131"/>
      <c r="Q94" s="131"/>
      <c r="R94" s="131"/>
      <c r="S94" s="127"/>
      <c r="T94" s="170"/>
      <c r="U94" s="171"/>
      <c r="V94" s="134"/>
      <c r="W94" s="155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135" customFormat="1" ht="12.75" customHeight="1" outlineLevel="2">
      <c r="A95" s="3"/>
      <c r="B95" s="104"/>
      <c r="C95" s="104"/>
      <c r="D95" s="194"/>
      <c r="E95" s="195"/>
      <c r="F95" s="192"/>
      <c r="G95" s="188"/>
      <c r="H95" s="189"/>
      <c r="I95" s="190"/>
      <c r="J95" s="189"/>
      <c r="K95" s="191">
        <f t="shared" si="4"/>
        <v>0</v>
      </c>
      <c r="L95" s="129"/>
      <c r="M95" s="130"/>
      <c r="N95" s="130"/>
      <c r="O95" s="130"/>
      <c r="P95" s="131"/>
      <c r="Q95" s="131"/>
      <c r="R95" s="131"/>
      <c r="S95" s="127"/>
      <c r="T95" s="170"/>
      <c r="U95" s="171"/>
      <c r="V95" s="134"/>
      <c r="W95" s="155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3" ht="12.75" customHeight="1" outlineLevel="2">
      <c r="A96" s="3"/>
      <c r="B96" s="104"/>
      <c r="C96" s="104"/>
      <c r="D96" s="139" t="s">
        <v>4</v>
      </c>
      <c r="E96" s="123"/>
      <c r="F96" s="140">
        <v>21</v>
      </c>
      <c r="G96" s="137" t="s">
        <v>240</v>
      </c>
      <c r="H96" s="127">
        <v>1</v>
      </c>
      <c r="I96" s="136" t="s">
        <v>8</v>
      </c>
      <c r="J96" s="127"/>
      <c r="K96" s="128">
        <f>H96*J96</f>
        <v>0</v>
      </c>
      <c r="L96" s="129"/>
      <c r="M96" s="130"/>
      <c r="N96" s="130"/>
      <c r="O96" s="130"/>
      <c r="P96" s="131"/>
      <c r="Q96" s="131"/>
      <c r="R96" s="131"/>
      <c r="S96" s="127"/>
      <c r="T96" s="132"/>
      <c r="U96" s="133"/>
      <c r="V96" s="134"/>
      <c r="W96" s="155"/>
    </row>
    <row r="97" spans="1:23" ht="12.75" customHeight="1" outlineLevel="2">
      <c r="A97" s="3"/>
      <c r="B97" s="104"/>
      <c r="C97" s="104"/>
      <c r="D97" s="139" t="s">
        <v>4</v>
      </c>
      <c r="E97" s="123"/>
      <c r="F97" s="153">
        <v>22</v>
      </c>
      <c r="G97" s="137" t="s">
        <v>241</v>
      </c>
      <c r="H97" s="127">
        <v>2</v>
      </c>
      <c r="I97" s="136" t="s">
        <v>8</v>
      </c>
      <c r="J97" s="127"/>
      <c r="K97" s="128">
        <f aca="true" t="shared" si="5" ref="K97:K132">H97*J97</f>
        <v>0</v>
      </c>
      <c r="L97" s="129"/>
      <c r="M97" s="130"/>
      <c r="N97" s="130"/>
      <c r="O97" s="130"/>
      <c r="P97" s="131"/>
      <c r="Q97" s="131"/>
      <c r="R97" s="131"/>
      <c r="S97" s="127"/>
      <c r="T97" s="132"/>
      <c r="U97" s="133"/>
      <c r="V97" s="134"/>
      <c r="W97" s="155"/>
    </row>
    <row r="98" spans="1:243" s="135" customFormat="1" ht="12.75" customHeight="1" outlineLevel="2">
      <c r="A98" s="3"/>
      <c r="B98" s="104"/>
      <c r="C98" s="104"/>
      <c r="D98" s="139" t="s">
        <v>4</v>
      </c>
      <c r="E98" s="123"/>
      <c r="F98" s="140">
        <v>23</v>
      </c>
      <c r="G98" s="125" t="s">
        <v>96</v>
      </c>
      <c r="H98" s="127">
        <v>290</v>
      </c>
      <c r="I98" s="126" t="s">
        <v>5</v>
      </c>
      <c r="J98" s="127"/>
      <c r="K98" s="128">
        <f t="shared" si="5"/>
        <v>0</v>
      </c>
      <c r="L98" s="129"/>
      <c r="M98" s="130"/>
      <c r="N98" s="130"/>
      <c r="O98" s="130"/>
      <c r="P98" s="131"/>
      <c r="Q98" s="131"/>
      <c r="R98" s="131"/>
      <c r="S98" s="127"/>
      <c r="T98" s="170"/>
      <c r="U98" s="171"/>
      <c r="V98" s="134"/>
      <c r="W98" s="155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1:243" s="135" customFormat="1" ht="12.75" customHeight="1" outlineLevel="2">
      <c r="A99" s="3"/>
      <c r="B99" s="104"/>
      <c r="C99" s="104"/>
      <c r="D99" s="139" t="s">
        <v>4</v>
      </c>
      <c r="E99" s="123"/>
      <c r="F99" s="153">
        <v>24</v>
      </c>
      <c r="G99" s="125" t="s">
        <v>97</v>
      </c>
      <c r="H99" s="127">
        <v>255</v>
      </c>
      <c r="I99" s="126" t="s">
        <v>5</v>
      </c>
      <c r="J99" s="127"/>
      <c r="K99" s="128">
        <f t="shared" si="5"/>
        <v>0</v>
      </c>
      <c r="L99" s="129"/>
      <c r="M99" s="130"/>
      <c r="N99" s="130"/>
      <c r="O99" s="130"/>
      <c r="P99" s="131"/>
      <c r="Q99" s="131"/>
      <c r="R99" s="131"/>
      <c r="S99" s="127"/>
      <c r="T99" s="170"/>
      <c r="U99" s="171"/>
      <c r="V99" s="134"/>
      <c r="W99" s="155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s="135" customFormat="1" ht="12.75" customHeight="1" outlineLevel="2">
      <c r="A100" s="3"/>
      <c r="B100" s="104"/>
      <c r="C100" s="104"/>
      <c r="D100" s="139" t="s">
        <v>4</v>
      </c>
      <c r="E100" s="123"/>
      <c r="F100" s="140">
        <v>25</v>
      </c>
      <c r="G100" s="125" t="s">
        <v>102</v>
      </c>
      <c r="H100" s="127">
        <v>90</v>
      </c>
      <c r="I100" s="126" t="s">
        <v>5</v>
      </c>
      <c r="J100" s="127"/>
      <c r="K100" s="128">
        <f t="shared" si="5"/>
        <v>0</v>
      </c>
      <c r="L100" s="129"/>
      <c r="M100" s="130"/>
      <c r="N100" s="130"/>
      <c r="O100" s="130"/>
      <c r="P100" s="131"/>
      <c r="Q100" s="131"/>
      <c r="R100" s="131"/>
      <c r="S100" s="127"/>
      <c r="T100" s="170"/>
      <c r="U100" s="171"/>
      <c r="V100" s="134"/>
      <c r="W100" s="155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s="135" customFormat="1" ht="12.75" customHeight="1" outlineLevel="2">
      <c r="A101" s="3"/>
      <c r="B101" s="104"/>
      <c r="C101" s="104"/>
      <c r="D101" s="139" t="s">
        <v>4</v>
      </c>
      <c r="E101" s="123"/>
      <c r="F101" s="153">
        <v>26</v>
      </c>
      <c r="G101" s="125" t="s">
        <v>172</v>
      </c>
      <c r="H101" s="127">
        <v>40</v>
      </c>
      <c r="I101" s="126" t="s">
        <v>5</v>
      </c>
      <c r="J101" s="127"/>
      <c r="K101" s="128">
        <f t="shared" si="5"/>
        <v>0</v>
      </c>
      <c r="L101" s="129"/>
      <c r="M101" s="130"/>
      <c r="N101" s="130"/>
      <c r="O101" s="130"/>
      <c r="P101" s="131"/>
      <c r="Q101" s="131"/>
      <c r="R101" s="131"/>
      <c r="S101" s="127"/>
      <c r="T101" s="170"/>
      <c r="U101" s="171"/>
      <c r="V101" s="134"/>
      <c r="W101" s="155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1:243" s="135" customFormat="1" ht="12.75" customHeight="1" outlineLevel="2">
      <c r="A102" s="3"/>
      <c r="B102" s="104"/>
      <c r="C102" s="104"/>
      <c r="D102" s="139" t="s">
        <v>4</v>
      </c>
      <c r="E102" s="123"/>
      <c r="F102" s="140">
        <v>27</v>
      </c>
      <c r="G102" s="125" t="s">
        <v>183</v>
      </c>
      <c r="H102" s="127">
        <v>60</v>
      </c>
      <c r="I102" s="126" t="s">
        <v>5</v>
      </c>
      <c r="J102" s="127"/>
      <c r="K102" s="128">
        <f t="shared" si="5"/>
        <v>0</v>
      </c>
      <c r="L102" s="129"/>
      <c r="M102" s="130"/>
      <c r="N102" s="130"/>
      <c r="O102" s="130"/>
      <c r="P102" s="131"/>
      <c r="Q102" s="131"/>
      <c r="R102" s="131"/>
      <c r="S102" s="127"/>
      <c r="T102" s="170"/>
      <c r="U102" s="171"/>
      <c r="V102" s="134"/>
      <c r="W102" s="155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1:243" s="135" customFormat="1" ht="12.75" customHeight="1" outlineLevel="2">
      <c r="A103" s="3"/>
      <c r="B103" s="104"/>
      <c r="C103" s="104"/>
      <c r="D103" s="139" t="s">
        <v>4</v>
      </c>
      <c r="E103" s="123"/>
      <c r="F103" s="153">
        <v>28</v>
      </c>
      <c r="G103" s="125" t="s">
        <v>99</v>
      </c>
      <c r="H103" s="127">
        <v>93</v>
      </c>
      <c r="I103" s="126" t="s">
        <v>5</v>
      </c>
      <c r="J103" s="127"/>
      <c r="K103" s="128">
        <f t="shared" si="5"/>
        <v>0</v>
      </c>
      <c r="L103" s="129"/>
      <c r="M103" s="130"/>
      <c r="N103" s="130"/>
      <c r="O103" s="130"/>
      <c r="P103" s="131"/>
      <c r="Q103" s="131"/>
      <c r="R103" s="131"/>
      <c r="S103" s="127"/>
      <c r="T103" s="170"/>
      <c r="U103" s="171"/>
      <c r="V103" s="134"/>
      <c r="W103" s="155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1:243" s="135" customFormat="1" ht="12.75" customHeight="1" outlineLevel="2">
      <c r="A104" s="3"/>
      <c r="B104" s="104"/>
      <c r="C104" s="104"/>
      <c r="D104" s="139" t="s">
        <v>4</v>
      </c>
      <c r="E104" s="123"/>
      <c r="F104" s="140">
        <v>29</v>
      </c>
      <c r="G104" s="125" t="s">
        <v>98</v>
      </c>
      <c r="H104" s="127">
        <v>33</v>
      </c>
      <c r="I104" s="126" t="s">
        <v>5</v>
      </c>
      <c r="J104" s="127"/>
      <c r="K104" s="128">
        <f t="shared" si="5"/>
        <v>0</v>
      </c>
      <c r="L104" s="129"/>
      <c r="M104" s="130"/>
      <c r="N104" s="130"/>
      <c r="O104" s="130"/>
      <c r="P104" s="131"/>
      <c r="Q104" s="131"/>
      <c r="R104" s="131"/>
      <c r="S104" s="127"/>
      <c r="T104" s="170"/>
      <c r="U104" s="171"/>
      <c r="V104" s="134"/>
      <c r="W104" s="155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1:243" s="135" customFormat="1" ht="12.75" customHeight="1" outlineLevel="2">
      <c r="A105" s="3"/>
      <c r="B105" s="104"/>
      <c r="C105" s="104"/>
      <c r="D105" s="139" t="s">
        <v>4</v>
      </c>
      <c r="E105" s="123"/>
      <c r="F105" s="153">
        <v>30</v>
      </c>
      <c r="G105" s="125" t="s">
        <v>134</v>
      </c>
      <c r="H105" s="127">
        <v>45</v>
      </c>
      <c r="I105" s="126" t="s">
        <v>5</v>
      </c>
      <c r="J105" s="127"/>
      <c r="K105" s="128">
        <f t="shared" si="5"/>
        <v>0</v>
      </c>
      <c r="L105" s="129"/>
      <c r="M105" s="130"/>
      <c r="N105" s="130"/>
      <c r="O105" s="130"/>
      <c r="P105" s="131"/>
      <c r="Q105" s="131"/>
      <c r="R105" s="131"/>
      <c r="S105" s="127"/>
      <c r="T105" s="170"/>
      <c r="U105" s="171"/>
      <c r="V105" s="134"/>
      <c r="W105" s="155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43" s="135" customFormat="1" ht="12.75" customHeight="1" outlineLevel="2">
      <c r="A106" s="3"/>
      <c r="B106" s="104"/>
      <c r="C106" s="104"/>
      <c r="D106" s="139" t="s">
        <v>4</v>
      </c>
      <c r="E106" s="123"/>
      <c r="F106" s="140">
        <v>31</v>
      </c>
      <c r="G106" s="125" t="s">
        <v>133</v>
      </c>
      <c r="H106" s="127">
        <v>45</v>
      </c>
      <c r="I106" s="126" t="s">
        <v>5</v>
      </c>
      <c r="J106" s="127"/>
      <c r="K106" s="128">
        <f t="shared" si="5"/>
        <v>0</v>
      </c>
      <c r="L106" s="129"/>
      <c r="M106" s="130"/>
      <c r="N106" s="130"/>
      <c r="O106" s="130"/>
      <c r="P106" s="131"/>
      <c r="Q106" s="131"/>
      <c r="R106" s="131"/>
      <c r="S106" s="127"/>
      <c r="T106" s="170"/>
      <c r="U106" s="171"/>
      <c r="V106" s="134"/>
      <c r="W106" s="155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253" s="2" customFormat="1" ht="12.75" customHeight="1" outlineLevel="2">
      <c r="A107" s="3"/>
      <c r="B107" s="104"/>
      <c r="C107" s="104"/>
      <c r="D107" s="194"/>
      <c r="E107" s="195"/>
      <c r="F107" s="192"/>
      <c r="G107" s="188"/>
      <c r="H107" s="189"/>
      <c r="I107" s="190"/>
      <c r="J107" s="189"/>
      <c r="K107" s="191">
        <f t="shared" si="5"/>
        <v>0</v>
      </c>
      <c r="L107" s="129"/>
      <c r="M107" s="130"/>
      <c r="N107" s="130"/>
      <c r="O107" s="130"/>
      <c r="P107" s="131"/>
      <c r="Q107" s="131"/>
      <c r="R107" s="131"/>
      <c r="S107" s="127"/>
      <c r="T107" s="170"/>
      <c r="U107" s="171"/>
      <c r="V107" s="134"/>
      <c r="W107" s="15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</row>
    <row r="108" spans="1:253" s="2" customFormat="1" ht="12.75" customHeight="1" outlineLevel="2">
      <c r="A108" s="3"/>
      <c r="B108" s="104"/>
      <c r="C108" s="104"/>
      <c r="D108" s="194"/>
      <c r="E108" s="195"/>
      <c r="F108" s="193"/>
      <c r="G108" s="188"/>
      <c r="H108" s="189"/>
      <c r="I108" s="190"/>
      <c r="J108" s="189"/>
      <c r="K108" s="191">
        <f t="shared" si="5"/>
        <v>0</v>
      </c>
      <c r="L108" s="129"/>
      <c r="M108" s="130"/>
      <c r="N108" s="130"/>
      <c r="O108" s="130"/>
      <c r="P108" s="131"/>
      <c r="Q108" s="131"/>
      <c r="R108" s="131"/>
      <c r="S108" s="127"/>
      <c r="T108" s="170"/>
      <c r="U108" s="171"/>
      <c r="V108" s="134"/>
      <c r="W108" s="15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</row>
    <row r="109" spans="1:243" s="135" customFormat="1" ht="12.75" customHeight="1" outlineLevel="2">
      <c r="A109" s="3"/>
      <c r="B109" s="104"/>
      <c r="C109" s="104"/>
      <c r="D109" s="139" t="s">
        <v>4</v>
      </c>
      <c r="E109" s="123"/>
      <c r="F109" s="153">
        <v>34</v>
      </c>
      <c r="G109" s="125" t="s">
        <v>106</v>
      </c>
      <c r="H109" s="127">
        <v>30</v>
      </c>
      <c r="I109" s="126" t="s">
        <v>8</v>
      </c>
      <c r="J109" s="127"/>
      <c r="K109" s="128">
        <f t="shared" si="5"/>
        <v>0</v>
      </c>
      <c r="L109" s="129"/>
      <c r="M109" s="130"/>
      <c r="N109" s="130"/>
      <c r="O109" s="130"/>
      <c r="P109" s="131"/>
      <c r="Q109" s="131"/>
      <c r="R109" s="131"/>
      <c r="S109" s="127"/>
      <c r="T109" s="170"/>
      <c r="U109" s="171"/>
      <c r="V109" s="134"/>
      <c r="W109" s="155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1:243" s="135" customFormat="1" ht="12.75" customHeight="1" outlineLevel="2">
      <c r="A110" s="3"/>
      <c r="B110" s="104"/>
      <c r="C110" s="104"/>
      <c r="D110" s="139" t="s">
        <v>4</v>
      </c>
      <c r="E110" s="123"/>
      <c r="F110" s="140">
        <v>35</v>
      </c>
      <c r="G110" s="125" t="s">
        <v>103</v>
      </c>
      <c r="H110" s="127">
        <v>51</v>
      </c>
      <c r="I110" s="126" t="s">
        <v>8</v>
      </c>
      <c r="J110" s="127"/>
      <c r="K110" s="128">
        <f t="shared" si="5"/>
        <v>0</v>
      </c>
      <c r="L110" s="129"/>
      <c r="M110" s="130"/>
      <c r="N110" s="130"/>
      <c r="O110" s="130"/>
      <c r="P110" s="131"/>
      <c r="Q110" s="131"/>
      <c r="R110" s="131"/>
      <c r="S110" s="127"/>
      <c r="T110" s="170"/>
      <c r="U110" s="171"/>
      <c r="V110" s="134"/>
      <c r="W110" s="155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1:243" s="135" customFormat="1" ht="12.75" customHeight="1" outlineLevel="2">
      <c r="A111" s="3"/>
      <c r="B111" s="104"/>
      <c r="C111" s="104"/>
      <c r="D111" s="139" t="s">
        <v>4</v>
      </c>
      <c r="E111" s="123"/>
      <c r="F111" s="153">
        <v>36</v>
      </c>
      <c r="G111" s="125" t="s">
        <v>104</v>
      </c>
      <c r="H111" s="127">
        <v>9</v>
      </c>
      <c r="I111" s="126" t="s">
        <v>8</v>
      </c>
      <c r="J111" s="127"/>
      <c r="K111" s="128">
        <f t="shared" si="5"/>
        <v>0</v>
      </c>
      <c r="L111" s="129"/>
      <c r="M111" s="130"/>
      <c r="N111" s="130"/>
      <c r="O111" s="130"/>
      <c r="P111" s="131"/>
      <c r="Q111" s="131"/>
      <c r="R111" s="131"/>
      <c r="S111" s="127"/>
      <c r="T111" s="170"/>
      <c r="U111" s="171"/>
      <c r="V111" s="134"/>
      <c r="W111" s="155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</row>
    <row r="112" spans="1:243" s="135" customFormat="1" ht="12.75" customHeight="1" outlineLevel="2">
      <c r="A112" s="3"/>
      <c r="B112" s="104"/>
      <c r="C112" s="104"/>
      <c r="D112" s="139" t="s">
        <v>4</v>
      </c>
      <c r="E112" s="123"/>
      <c r="F112" s="140">
        <v>37</v>
      </c>
      <c r="G112" s="125" t="s">
        <v>189</v>
      </c>
      <c r="H112" s="127">
        <v>4</v>
      </c>
      <c r="I112" s="126" t="s">
        <v>8</v>
      </c>
      <c r="J112" s="127"/>
      <c r="K112" s="128">
        <f t="shared" si="5"/>
        <v>0</v>
      </c>
      <c r="L112" s="129"/>
      <c r="M112" s="130"/>
      <c r="N112" s="130"/>
      <c r="O112" s="130"/>
      <c r="P112" s="131"/>
      <c r="Q112" s="131"/>
      <c r="R112" s="131"/>
      <c r="S112" s="127"/>
      <c r="T112" s="170"/>
      <c r="U112" s="171"/>
      <c r="V112" s="134"/>
      <c r="W112" s="155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1:243" s="135" customFormat="1" ht="12.75" customHeight="1" outlineLevel="2">
      <c r="A113" s="3"/>
      <c r="B113" s="104"/>
      <c r="C113" s="104"/>
      <c r="D113" s="139" t="s">
        <v>4</v>
      </c>
      <c r="E113" s="123"/>
      <c r="F113" s="153">
        <v>38</v>
      </c>
      <c r="G113" s="125" t="s">
        <v>105</v>
      </c>
      <c r="H113" s="127">
        <v>16</v>
      </c>
      <c r="I113" s="126" t="s">
        <v>8</v>
      </c>
      <c r="J113" s="127"/>
      <c r="K113" s="128">
        <f t="shared" si="5"/>
        <v>0</v>
      </c>
      <c r="L113" s="129"/>
      <c r="M113" s="130"/>
      <c r="N113" s="130"/>
      <c r="O113" s="130"/>
      <c r="P113" s="131"/>
      <c r="Q113" s="131"/>
      <c r="R113" s="131"/>
      <c r="S113" s="127"/>
      <c r="T113" s="170"/>
      <c r="U113" s="171"/>
      <c r="V113" s="134"/>
      <c r="W113" s="155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1:243" s="135" customFormat="1" ht="12.75" customHeight="1" outlineLevel="2">
      <c r="A114" s="3"/>
      <c r="B114" s="104"/>
      <c r="C114" s="104"/>
      <c r="D114" s="139" t="s">
        <v>4</v>
      </c>
      <c r="E114" s="123"/>
      <c r="F114" s="140">
        <v>39</v>
      </c>
      <c r="G114" s="125" t="s">
        <v>101</v>
      </c>
      <c r="H114" s="127">
        <v>4</v>
      </c>
      <c r="I114" s="126" t="s">
        <v>8</v>
      </c>
      <c r="J114" s="127"/>
      <c r="K114" s="128">
        <f t="shared" si="5"/>
        <v>0</v>
      </c>
      <c r="L114" s="129"/>
      <c r="M114" s="130"/>
      <c r="N114" s="130"/>
      <c r="O114" s="130"/>
      <c r="P114" s="131"/>
      <c r="Q114" s="131"/>
      <c r="R114" s="131"/>
      <c r="S114" s="127"/>
      <c r="T114" s="170"/>
      <c r="U114" s="171"/>
      <c r="V114" s="134"/>
      <c r="W114" s="155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s="135" customFormat="1" ht="12.75" customHeight="1" outlineLevel="2">
      <c r="A115" s="3"/>
      <c r="B115" s="104"/>
      <c r="C115" s="104"/>
      <c r="D115" s="139"/>
      <c r="E115" s="123"/>
      <c r="F115" s="192"/>
      <c r="G115" s="188"/>
      <c r="H115" s="189"/>
      <c r="I115" s="190"/>
      <c r="J115" s="189"/>
      <c r="K115" s="191">
        <f t="shared" si="5"/>
        <v>0</v>
      </c>
      <c r="L115" s="129"/>
      <c r="M115" s="130"/>
      <c r="N115" s="130"/>
      <c r="O115" s="130"/>
      <c r="P115" s="131"/>
      <c r="Q115" s="131"/>
      <c r="R115" s="131"/>
      <c r="S115" s="127"/>
      <c r="T115" s="170"/>
      <c r="U115" s="171"/>
      <c r="V115" s="134"/>
      <c r="W115" s="155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s="135" customFormat="1" ht="12.75" customHeight="1" outlineLevel="2">
      <c r="A116" s="3"/>
      <c r="B116" s="104"/>
      <c r="C116" s="104"/>
      <c r="D116" s="139"/>
      <c r="E116" s="123"/>
      <c r="F116" s="193"/>
      <c r="G116" s="188"/>
      <c r="H116" s="189"/>
      <c r="I116" s="190"/>
      <c r="J116" s="189"/>
      <c r="K116" s="191">
        <f t="shared" si="5"/>
        <v>0</v>
      </c>
      <c r="L116" s="129"/>
      <c r="M116" s="130"/>
      <c r="N116" s="130"/>
      <c r="O116" s="130"/>
      <c r="P116" s="131"/>
      <c r="Q116" s="131"/>
      <c r="R116" s="131"/>
      <c r="S116" s="127"/>
      <c r="T116" s="170"/>
      <c r="U116" s="171"/>
      <c r="V116" s="134"/>
      <c r="W116" s="155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3" s="135" customFormat="1" ht="12.75" customHeight="1" outlineLevel="2">
      <c r="A117" s="3"/>
      <c r="B117" s="104"/>
      <c r="C117" s="104"/>
      <c r="D117" s="139"/>
      <c r="E117" s="123"/>
      <c r="F117" s="192"/>
      <c r="G117" s="188"/>
      <c r="H117" s="189"/>
      <c r="I117" s="190"/>
      <c r="J117" s="189"/>
      <c r="K117" s="191">
        <f t="shared" si="5"/>
        <v>0</v>
      </c>
      <c r="L117" s="129"/>
      <c r="M117" s="130"/>
      <c r="N117" s="130"/>
      <c r="O117" s="130"/>
      <c r="P117" s="131"/>
      <c r="Q117" s="131"/>
      <c r="R117" s="131"/>
      <c r="S117" s="127"/>
      <c r="T117" s="170"/>
      <c r="U117" s="171"/>
      <c r="V117" s="134"/>
      <c r="W117" s="155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1:243" s="135" customFormat="1" ht="12.75" customHeight="1" outlineLevel="2">
      <c r="A118" s="3"/>
      <c r="B118" s="104"/>
      <c r="C118" s="104"/>
      <c r="D118" s="139"/>
      <c r="E118" s="123"/>
      <c r="F118" s="193"/>
      <c r="G118" s="188"/>
      <c r="H118" s="189"/>
      <c r="I118" s="190"/>
      <c r="J118" s="189"/>
      <c r="K118" s="191">
        <f t="shared" si="5"/>
        <v>0</v>
      </c>
      <c r="L118" s="129"/>
      <c r="M118" s="130"/>
      <c r="N118" s="130"/>
      <c r="O118" s="130"/>
      <c r="P118" s="131"/>
      <c r="Q118" s="131"/>
      <c r="R118" s="131"/>
      <c r="S118" s="127"/>
      <c r="T118" s="170"/>
      <c r="U118" s="171"/>
      <c r="V118" s="134"/>
      <c r="W118" s="155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1:243" s="135" customFormat="1" ht="12.75" customHeight="1" outlineLevel="2">
      <c r="A119" s="3"/>
      <c r="B119" s="104"/>
      <c r="C119" s="104"/>
      <c r="D119" s="139"/>
      <c r="E119" s="123"/>
      <c r="F119" s="192"/>
      <c r="G119" s="188"/>
      <c r="H119" s="189"/>
      <c r="I119" s="190"/>
      <c r="J119" s="189"/>
      <c r="K119" s="191">
        <f t="shared" si="5"/>
        <v>0</v>
      </c>
      <c r="L119" s="129"/>
      <c r="M119" s="130"/>
      <c r="N119" s="130"/>
      <c r="O119" s="130"/>
      <c r="P119" s="131"/>
      <c r="Q119" s="131"/>
      <c r="R119" s="131"/>
      <c r="S119" s="127"/>
      <c r="T119" s="170"/>
      <c r="U119" s="171"/>
      <c r="V119" s="134"/>
      <c r="W119" s="155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1:243" s="135" customFormat="1" ht="12.75" customHeight="1" outlineLevel="2">
      <c r="A120" s="3"/>
      <c r="B120" s="104"/>
      <c r="C120" s="104"/>
      <c r="D120" s="139"/>
      <c r="E120" s="123"/>
      <c r="F120" s="186"/>
      <c r="G120" s="182"/>
      <c r="H120" s="183"/>
      <c r="I120" s="184"/>
      <c r="J120" s="183"/>
      <c r="K120" s="185">
        <f t="shared" si="5"/>
        <v>0</v>
      </c>
      <c r="L120" s="129"/>
      <c r="M120" s="130"/>
      <c r="N120" s="130"/>
      <c r="O120" s="130"/>
      <c r="P120" s="131"/>
      <c r="Q120" s="131"/>
      <c r="R120" s="131"/>
      <c r="S120" s="127"/>
      <c r="T120" s="170"/>
      <c r="U120" s="171"/>
      <c r="V120" s="134"/>
      <c r="W120" s="155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1:243" s="135" customFormat="1" ht="12.75" customHeight="1" outlineLevel="2">
      <c r="A121" s="3"/>
      <c r="B121" s="104"/>
      <c r="C121" s="104"/>
      <c r="D121" s="139"/>
      <c r="E121" s="123"/>
      <c r="F121" s="187"/>
      <c r="G121" s="182"/>
      <c r="H121" s="183"/>
      <c r="I121" s="184"/>
      <c r="J121" s="183"/>
      <c r="K121" s="185">
        <f t="shared" si="5"/>
        <v>0</v>
      </c>
      <c r="L121" s="129"/>
      <c r="M121" s="130"/>
      <c r="N121" s="130"/>
      <c r="O121" s="130"/>
      <c r="P121" s="131"/>
      <c r="Q121" s="131"/>
      <c r="R121" s="131"/>
      <c r="S121" s="127"/>
      <c r="T121" s="170"/>
      <c r="U121" s="171"/>
      <c r="V121" s="134"/>
      <c r="W121" s="155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1:243" s="135" customFormat="1" ht="12.75" customHeight="1" outlineLevel="2">
      <c r="A122" s="3"/>
      <c r="B122" s="104"/>
      <c r="C122" s="104"/>
      <c r="D122" s="139"/>
      <c r="E122" s="123"/>
      <c r="F122" s="186"/>
      <c r="G122" s="182"/>
      <c r="H122" s="183"/>
      <c r="I122" s="184"/>
      <c r="J122" s="183"/>
      <c r="K122" s="185">
        <f t="shared" si="5"/>
        <v>0</v>
      </c>
      <c r="L122" s="129"/>
      <c r="M122" s="130"/>
      <c r="N122" s="130"/>
      <c r="O122" s="130"/>
      <c r="P122" s="131"/>
      <c r="Q122" s="131"/>
      <c r="R122" s="131"/>
      <c r="S122" s="127"/>
      <c r="T122" s="170"/>
      <c r="U122" s="171"/>
      <c r="V122" s="134"/>
      <c r="W122" s="155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43" s="135" customFormat="1" ht="12.75" customHeight="1" outlineLevel="2">
      <c r="A123" s="3"/>
      <c r="B123" s="104"/>
      <c r="C123" s="104"/>
      <c r="D123" s="139" t="s">
        <v>4</v>
      </c>
      <c r="E123" s="123"/>
      <c r="F123" s="153">
        <v>48</v>
      </c>
      <c r="G123" s="125" t="s">
        <v>121</v>
      </c>
      <c r="H123" s="127">
        <v>8</v>
      </c>
      <c r="I123" s="126" t="s">
        <v>8</v>
      </c>
      <c r="J123" s="127"/>
      <c r="K123" s="128">
        <f t="shared" si="5"/>
        <v>0</v>
      </c>
      <c r="L123" s="129"/>
      <c r="M123" s="130"/>
      <c r="N123" s="130"/>
      <c r="O123" s="130"/>
      <c r="P123" s="131"/>
      <c r="Q123" s="131"/>
      <c r="R123" s="131"/>
      <c r="S123" s="127"/>
      <c r="T123" s="170"/>
      <c r="U123" s="171"/>
      <c r="V123" s="134"/>
      <c r="W123" s="155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s="135" customFormat="1" ht="12.75" customHeight="1" outlineLevel="2">
      <c r="A124" s="3"/>
      <c r="B124" s="104"/>
      <c r="C124" s="104"/>
      <c r="D124" s="139" t="s">
        <v>4</v>
      </c>
      <c r="E124" s="123"/>
      <c r="F124" s="140">
        <v>49</v>
      </c>
      <c r="G124" s="125" t="s">
        <v>174</v>
      </c>
      <c r="H124" s="127">
        <v>8</v>
      </c>
      <c r="I124" s="126" t="s">
        <v>5</v>
      </c>
      <c r="J124" s="127"/>
      <c r="K124" s="128">
        <f t="shared" si="5"/>
        <v>0</v>
      </c>
      <c r="L124" s="129"/>
      <c r="M124" s="130"/>
      <c r="N124" s="130"/>
      <c r="O124" s="130"/>
      <c r="P124" s="131"/>
      <c r="Q124" s="131"/>
      <c r="R124" s="131"/>
      <c r="S124" s="127"/>
      <c r="T124" s="170"/>
      <c r="U124" s="171"/>
      <c r="V124" s="134"/>
      <c r="W124" s="155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s="135" customFormat="1" ht="12.75" customHeight="1" outlineLevel="2">
      <c r="A125" s="3"/>
      <c r="B125" s="104"/>
      <c r="C125" s="104"/>
      <c r="D125" s="139" t="s">
        <v>4</v>
      </c>
      <c r="E125" s="123"/>
      <c r="F125" s="153">
        <v>50</v>
      </c>
      <c r="G125" s="125" t="s">
        <v>184</v>
      </c>
      <c r="H125" s="127">
        <v>15</v>
      </c>
      <c r="I125" s="126" t="s">
        <v>5</v>
      </c>
      <c r="J125" s="127"/>
      <c r="K125" s="128">
        <f t="shared" si="5"/>
        <v>0</v>
      </c>
      <c r="L125" s="129"/>
      <c r="M125" s="130"/>
      <c r="N125" s="130"/>
      <c r="O125" s="130"/>
      <c r="P125" s="131"/>
      <c r="Q125" s="131"/>
      <c r="R125" s="131"/>
      <c r="S125" s="127"/>
      <c r="T125" s="170"/>
      <c r="U125" s="171"/>
      <c r="V125" s="134"/>
      <c r="W125" s="155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43" s="135" customFormat="1" ht="12.75" customHeight="1" outlineLevel="2">
      <c r="A126" s="3"/>
      <c r="B126" s="104"/>
      <c r="C126" s="104"/>
      <c r="D126" s="139" t="s">
        <v>4</v>
      </c>
      <c r="E126" s="123"/>
      <c r="F126" s="140">
        <v>51</v>
      </c>
      <c r="G126" s="125" t="s">
        <v>135</v>
      </c>
      <c r="H126" s="127">
        <v>60</v>
      </c>
      <c r="I126" s="126" t="s">
        <v>5</v>
      </c>
      <c r="J126" s="127"/>
      <c r="K126" s="128">
        <f t="shared" si="5"/>
        <v>0</v>
      </c>
      <c r="L126" s="129"/>
      <c r="M126" s="130"/>
      <c r="N126" s="130"/>
      <c r="O126" s="130"/>
      <c r="P126" s="131"/>
      <c r="Q126" s="131"/>
      <c r="R126" s="131"/>
      <c r="S126" s="127"/>
      <c r="T126" s="170"/>
      <c r="U126" s="171"/>
      <c r="V126" s="134"/>
      <c r="W126" s="155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243" s="135" customFormat="1" ht="12.75" customHeight="1" outlineLevel="2">
      <c r="A127" s="3"/>
      <c r="B127" s="104"/>
      <c r="C127" s="104"/>
      <c r="D127" s="139" t="s">
        <v>4</v>
      </c>
      <c r="E127" s="123"/>
      <c r="F127" s="153">
        <v>52</v>
      </c>
      <c r="G127" s="125" t="s">
        <v>186</v>
      </c>
      <c r="H127" s="127">
        <v>1</v>
      </c>
      <c r="I127" s="126" t="s">
        <v>8</v>
      </c>
      <c r="J127" s="127"/>
      <c r="K127" s="128">
        <f t="shared" si="5"/>
        <v>0</v>
      </c>
      <c r="L127" s="129"/>
      <c r="M127" s="130"/>
      <c r="N127" s="130"/>
      <c r="O127" s="130"/>
      <c r="P127" s="131"/>
      <c r="Q127" s="131"/>
      <c r="R127" s="131"/>
      <c r="S127" s="127"/>
      <c r="T127" s="170"/>
      <c r="U127" s="171"/>
      <c r="V127" s="134"/>
      <c r="W127" s="155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1:243" s="135" customFormat="1" ht="12.75" customHeight="1" outlineLevel="2">
      <c r="A128" s="3"/>
      <c r="B128" s="104"/>
      <c r="C128" s="104"/>
      <c r="D128" s="194"/>
      <c r="E128" s="195"/>
      <c r="F128" s="193"/>
      <c r="G128" s="188"/>
      <c r="H128" s="189"/>
      <c r="I128" s="190"/>
      <c r="J128" s="189"/>
      <c r="K128" s="191">
        <f t="shared" si="5"/>
        <v>0</v>
      </c>
      <c r="L128" s="129"/>
      <c r="M128" s="130"/>
      <c r="N128" s="130"/>
      <c r="O128" s="130"/>
      <c r="P128" s="131"/>
      <c r="Q128" s="131"/>
      <c r="R128" s="131"/>
      <c r="S128" s="127"/>
      <c r="T128" s="170"/>
      <c r="U128" s="171"/>
      <c r="V128" s="134"/>
      <c r="W128" s="155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1:243" s="135" customFormat="1" ht="12.75" customHeight="1" outlineLevel="2">
      <c r="A129" s="3"/>
      <c r="B129" s="104"/>
      <c r="C129" s="104"/>
      <c r="D129" s="194"/>
      <c r="E129" s="195"/>
      <c r="F129" s="192"/>
      <c r="G129" s="188"/>
      <c r="H129" s="189"/>
      <c r="I129" s="190"/>
      <c r="J129" s="189"/>
      <c r="K129" s="191">
        <f t="shared" si="5"/>
        <v>0</v>
      </c>
      <c r="L129" s="129"/>
      <c r="M129" s="130"/>
      <c r="N129" s="130"/>
      <c r="O129" s="130"/>
      <c r="P129" s="131"/>
      <c r="Q129" s="131"/>
      <c r="R129" s="131"/>
      <c r="S129" s="127"/>
      <c r="T129" s="170"/>
      <c r="U129" s="171"/>
      <c r="V129" s="134"/>
      <c r="W129" s="155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1:243" s="135" customFormat="1" ht="12.75" customHeight="1" outlineLevel="2">
      <c r="A130" s="3"/>
      <c r="B130" s="104"/>
      <c r="C130" s="104"/>
      <c r="D130" s="139" t="s">
        <v>4</v>
      </c>
      <c r="E130" s="123"/>
      <c r="F130" s="140">
        <v>55</v>
      </c>
      <c r="G130" s="125" t="s">
        <v>100</v>
      </c>
      <c r="H130" s="127">
        <v>80</v>
      </c>
      <c r="I130" s="126" t="s">
        <v>5</v>
      </c>
      <c r="J130" s="127"/>
      <c r="K130" s="128">
        <f t="shared" si="5"/>
        <v>0</v>
      </c>
      <c r="L130" s="129"/>
      <c r="M130" s="130"/>
      <c r="N130" s="130"/>
      <c r="O130" s="130"/>
      <c r="P130" s="131"/>
      <c r="Q130" s="131"/>
      <c r="R130" s="131"/>
      <c r="S130" s="127"/>
      <c r="T130" s="170"/>
      <c r="U130" s="171"/>
      <c r="V130" s="134"/>
      <c r="W130" s="155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s="135" customFormat="1" ht="12.75" customHeight="1" outlineLevel="2">
      <c r="A131" s="3"/>
      <c r="B131" s="104"/>
      <c r="C131" s="104"/>
      <c r="D131" s="139" t="s">
        <v>4</v>
      </c>
      <c r="E131" s="123"/>
      <c r="F131" s="153">
        <v>56</v>
      </c>
      <c r="G131" s="125" t="s">
        <v>94</v>
      </c>
      <c r="H131" s="127">
        <v>24</v>
      </c>
      <c r="I131" s="126" t="s">
        <v>8</v>
      </c>
      <c r="J131" s="127"/>
      <c r="K131" s="128">
        <f t="shared" si="5"/>
        <v>0</v>
      </c>
      <c r="L131" s="129"/>
      <c r="M131" s="130"/>
      <c r="N131" s="130"/>
      <c r="O131" s="130"/>
      <c r="P131" s="131"/>
      <c r="Q131" s="131"/>
      <c r="R131" s="131"/>
      <c r="S131" s="127"/>
      <c r="T131" s="170"/>
      <c r="U131" s="171"/>
      <c r="V131" s="134"/>
      <c r="W131" s="155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s="135" customFormat="1" ht="12.75" customHeight="1" outlineLevel="2">
      <c r="A132" s="3"/>
      <c r="B132" s="104"/>
      <c r="C132" s="104"/>
      <c r="D132" s="139" t="s">
        <v>4</v>
      </c>
      <c r="E132" s="123"/>
      <c r="F132" s="140">
        <v>57</v>
      </c>
      <c r="G132" s="125" t="s">
        <v>95</v>
      </c>
      <c r="H132" s="127">
        <v>55</v>
      </c>
      <c r="I132" s="126" t="s">
        <v>8</v>
      </c>
      <c r="J132" s="127"/>
      <c r="K132" s="128">
        <f t="shared" si="5"/>
        <v>0</v>
      </c>
      <c r="L132" s="129"/>
      <c r="M132" s="130"/>
      <c r="N132" s="130"/>
      <c r="O132" s="130"/>
      <c r="P132" s="131"/>
      <c r="Q132" s="131"/>
      <c r="R132" s="131"/>
      <c r="S132" s="127"/>
      <c r="T132" s="170"/>
      <c r="U132" s="171"/>
      <c r="V132" s="134"/>
      <c r="W132" s="155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s="135" customFormat="1" ht="12.75" customHeight="1" outlineLevel="2">
      <c r="A133" s="3"/>
      <c r="B133" s="104"/>
      <c r="C133" s="104"/>
      <c r="D133" s="196"/>
      <c r="E133" s="197"/>
      <c r="F133" s="198"/>
      <c r="G133" s="199"/>
      <c r="H133" s="200"/>
      <c r="I133" s="201"/>
      <c r="J133" s="200"/>
      <c r="K133" s="202"/>
      <c r="L133" s="129"/>
      <c r="M133" s="130"/>
      <c r="N133" s="130"/>
      <c r="O133" s="130"/>
      <c r="P133" s="131"/>
      <c r="Q133" s="131"/>
      <c r="R133" s="131"/>
      <c r="S133" s="127"/>
      <c r="T133" s="170"/>
      <c r="U133" s="171"/>
      <c r="V133" s="134"/>
      <c r="W133" s="155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</row>
    <row r="134" spans="1:243" s="135" customFormat="1" ht="12.75" customHeight="1" outlineLevel="2">
      <c r="A134" s="3"/>
      <c r="B134" s="104"/>
      <c r="C134" s="104"/>
      <c r="D134" s="172" t="s">
        <v>4</v>
      </c>
      <c r="E134" s="164"/>
      <c r="F134" s="173">
        <v>59</v>
      </c>
      <c r="G134" s="174" t="s">
        <v>218</v>
      </c>
      <c r="H134" s="167">
        <v>6</v>
      </c>
      <c r="I134" s="168" t="s">
        <v>217</v>
      </c>
      <c r="J134" s="167"/>
      <c r="K134" s="169">
        <f>SUM(K76:K133)*H134%</f>
        <v>0</v>
      </c>
      <c r="L134" s="129"/>
      <c r="M134" s="130"/>
      <c r="N134" s="130"/>
      <c r="O134" s="130"/>
      <c r="P134" s="131"/>
      <c r="Q134" s="131"/>
      <c r="R134" s="131"/>
      <c r="S134" s="127"/>
      <c r="T134" s="170"/>
      <c r="U134" s="171"/>
      <c r="V134" s="134"/>
      <c r="W134" s="155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</row>
    <row r="135" spans="1:22" ht="12.75" customHeight="1" outlineLevel="2">
      <c r="A135" s="3"/>
      <c r="B135" s="104"/>
      <c r="C135" s="104"/>
      <c r="D135" s="205" t="s">
        <v>3</v>
      </c>
      <c r="E135" s="123"/>
      <c r="F135" s="153">
        <v>60</v>
      </c>
      <c r="G135" s="137" t="s">
        <v>246</v>
      </c>
      <c r="H135" s="127">
        <v>1</v>
      </c>
      <c r="I135" s="136" t="s">
        <v>245</v>
      </c>
      <c r="J135" s="127"/>
      <c r="K135" s="128">
        <f>H135*J135</f>
        <v>0</v>
      </c>
      <c r="L135" s="129"/>
      <c r="M135" s="130"/>
      <c r="N135" s="130"/>
      <c r="O135" s="130"/>
      <c r="P135" s="131"/>
      <c r="Q135" s="131"/>
      <c r="R135" s="131"/>
      <c r="S135" s="127"/>
      <c r="T135" s="132"/>
      <c r="U135" s="133"/>
      <c r="V135" s="134"/>
    </row>
  </sheetData>
  <mergeCells count="4">
    <mergeCell ref="D3:F3"/>
    <mergeCell ref="G3:K3"/>
    <mergeCell ref="D4:F4"/>
    <mergeCell ref="H4:I4"/>
  </mergeCells>
  <printOptions/>
  <pageMargins left="0.7874015748031497" right="0.5905511811023623" top="0.3937007874015748" bottom="0.5905511811023623" header="0.5118110236220472" footer="0.11811023622047245"/>
  <pageSetup firstPageNumber="1" useFirstPageNumber="1" horizontalDpi="300" verticalDpi="300" orientation="portrait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Jan7</dc:creator>
  <cp:keywords/>
  <dc:description/>
  <cp:lastModifiedBy>kovarik</cp:lastModifiedBy>
  <cp:lastPrinted>2017-03-05T07:37:38Z</cp:lastPrinted>
  <dcterms:created xsi:type="dcterms:W3CDTF">2017-02-16T09:30:12Z</dcterms:created>
  <dcterms:modified xsi:type="dcterms:W3CDTF">2017-04-20T08:07:30Z</dcterms:modified>
  <cp:category/>
  <cp:version/>
  <cp:contentType/>
  <cp:contentStatus/>
</cp:coreProperties>
</file>