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610" windowHeight="10425" activeTab="2"/>
  </bookViews>
  <sheets>
    <sheet name="Rozpočet" sheetId="1" r:id="rId1"/>
    <sheet name="Rekapitulace rozpočtu" sheetId="2" r:id="rId2"/>
    <sheet name="Výkaz" sheetId="3" r:id="rId3"/>
    <sheet name="Krycí list" sheetId="4" r:id="rId4"/>
  </sheets>
  <definedNames>
    <definedName name="_xlnm.Print_Titles" localSheetId="1">'Rekapitulace rozpočtu'!$8:$9</definedName>
    <definedName name="_xlnm.Print_Titles" localSheetId="0">'Rozpočet'!$5:$8</definedName>
    <definedName name="_xlnm.Print_Titles" localSheetId="2">'Výkaz'!$5:$8</definedName>
    <definedName name="_xlnm.Print_Area" localSheetId="3">'Krycí list'!$A$1:$K$44</definedName>
  </definedNames>
  <calcPr fullCalcOnLoad="1"/>
</workbook>
</file>

<file path=xl/sharedStrings.xml><?xml version="1.0" encoding="utf-8"?>
<sst xmlns="http://schemas.openxmlformats.org/spreadsheetml/2006/main" count="544" uniqueCount="269">
  <si>
    <t>Tonáž</t>
  </si>
  <si>
    <t>Datum  zpracování :</t>
  </si>
  <si>
    <t>Datum aktualizace :</t>
  </si>
  <si>
    <t>Poř.</t>
  </si>
  <si>
    <t>C E N A</t>
  </si>
  <si>
    <t>číslo</t>
  </si>
  <si>
    <t>Číslo</t>
  </si>
  <si>
    <t>jednotková</t>
  </si>
  <si>
    <t>Celková</t>
  </si>
  <si>
    <t>dodávky</t>
  </si>
  <si>
    <t>montáže</t>
  </si>
  <si>
    <t>pol.</t>
  </si>
  <si>
    <t>položky</t>
  </si>
  <si>
    <t>Název položky</t>
  </si>
  <si>
    <t>jednotka</t>
  </si>
  <si>
    <t>hmotnost</t>
  </si>
  <si>
    <t>Položkový rozpočet</t>
  </si>
  <si>
    <t>Název stavby :</t>
  </si>
  <si>
    <t>celkem</t>
  </si>
  <si>
    <t>Číslo stavby  :</t>
  </si>
  <si>
    <t>CENA (Kč)</t>
  </si>
  <si>
    <t>T</t>
  </si>
  <si>
    <t>Číslo SO  :</t>
  </si>
  <si>
    <t>Název SO :</t>
  </si>
  <si>
    <t>Datum:</t>
  </si>
  <si>
    <t>Oddíl</t>
  </si>
  <si>
    <t>Název</t>
  </si>
  <si>
    <t>Celkem</t>
  </si>
  <si>
    <t>Název SO:</t>
  </si>
  <si>
    <t>Číslo stavby:</t>
  </si>
  <si>
    <t>Číslo SO:</t>
  </si>
  <si>
    <t>Název stavby:</t>
  </si>
  <si>
    <t xml:space="preserve">Měrná </t>
  </si>
  <si>
    <t>Množství</t>
  </si>
  <si>
    <t>Jednotková</t>
  </si>
  <si>
    <t>Dodávka</t>
  </si>
  <si>
    <t>Montáž</t>
  </si>
  <si>
    <t>Rekapitulace rozpočtu</t>
  </si>
  <si>
    <t>Položkový výkaz výměr</t>
  </si>
  <si>
    <t>Stavba:</t>
  </si>
  <si>
    <t>Objekt:</t>
  </si>
  <si>
    <t>Objednatel:</t>
  </si>
  <si>
    <t>Projektant:</t>
  </si>
  <si>
    <t>Zhotovitel:</t>
  </si>
  <si>
    <t>Subdodavatel:</t>
  </si>
  <si>
    <t>Zpracovatel PP:</t>
  </si>
  <si>
    <t>Uživatel:</t>
  </si>
  <si>
    <t>Jiné údaje:</t>
  </si>
  <si>
    <t>Název MJ:</t>
  </si>
  <si>
    <t>JKSO:</t>
  </si>
  <si>
    <t>Reg. Číslo:</t>
  </si>
  <si>
    <t>Zakázka:</t>
  </si>
  <si>
    <t>Ev.č.typ.proj.:</t>
  </si>
  <si>
    <t>Počet MJ:</t>
  </si>
  <si>
    <t>IČO</t>
  </si>
  <si>
    <t>DIČ</t>
  </si>
  <si>
    <t>Rozpočtové náklady v korunách</t>
  </si>
  <si>
    <t>Základní rozpočtové náklady</t>
  </si>
  <si>
    <t>Vedlejší rozpočtové náklady</t>
  </si>
  <si>
    <t>ZRN prací montážních</t>
  </si>
  <si>
    <t>ZRN prací stavebních</t>
  </si>
  <si>
    <t>HSV</t>
  </si>
  <si>
    <t>PSV</t>
  </si>
  <si>
    <t>Celkové náklady</t>
  </si>
  <si>
    <t>Podpis</t>
  </si>
  <si>
    <t>Razítko</t>
  </si>
  <si>
    <t>Datum</t>
  </si>
  <si>
    <t>Krycí list rozpočtu</t>
  </si>
  <si>
    <t>ZRN celkem (ř. 1-4)</t>
  </si>
  <si>
    <t>HZS a jiné nákl. hl. II/III</t>
  </si>
  <si>
    <t>Jiné náklady</t>
  </si>
  <si>
    <t>Hlava II/III celkem (ř. 5-7)</t>
  </si>
  <si>
    <t>Hl. XI - HZS, revize, zkoušky</t>
  </si>
  <si>
    <t>Hl. XI - kompletační činnost</t>
  </si>
  <si>
    <t>Rezerva</t>
  </si>
  <si>
    <t>Součet (ř. 8-11)</t>
  </si>
  <si>
    <t>VRN celkem (ř. 13-24)</t>
  </si>
  <si>
    <t>Celkem (ř. 12+25)</t>
  </si>
  <si>
    <t>Název stavby v evid.</t>
  </si>
  <si>
    <t>Název objektu v evid.</t>
  </si>
  <si>
    <t>Číslo záznamu v evid.</t>
  </si>
  <si>
    <t>Cenová úroveň:</t>
  </si>
  <si>
    <t>Náklady na MJ:</t>
  </si>
  <si>
    <t>Celkem (ř. 26-29)</t>
  </si>
  <si>
    <t>2799</t>
  </si>
  <si>
    <t>Školní jídelna</t>
  </si>
  <si>
    <t>Oprava části 1.NP  (varny)</t>
  </si>
  <si>
    <t>3</t>
  </si>
  <si>
    <t>Svislé a kompletní konstrukce</t>
  </si>
  <si>
    <t>310 23-8211</t>
  </si>
  <si>
    <t>Zazdívka otvorů pl do 1 m2 ve zdivu nadzákladovém cihlami pálenými na MVC</t>
  </si>
  <si>
    <t>m3</t>
  </si>
  <si>
    <t>dozdívka u dveří ( montážní otvor)</t>
  </si>
  <si>
    <t>2,00*0,25</t>
  </si>
  <si>
    <t>346 27-2111</t>
  </si>
  <si>
    <t>Přizdívky ochranné tl 50 mm z pórobetonových přesných příčkovek Ytong objemové hmotnosti 500 kg/m3</t>
  </si>
  <si>
    <t>m2</t>
  </si>
  <si>
    <t>0,90*(0,20*2+0,40*2)*3</t>
  </si>
  <si>
    <t>0,20*0,40*3</t>
  </si>
  <si>
    <t>6</t>
  </si>
  <si>
    <t>Úpravy povrchů, podlahy a osazení výplně otvorů</t>
  </si>
  <si>
    <t>611 42-1431</t>
  </si>
  <si>
    <t>Oprava vnitřních omítek vápenných štukových stropů ŽB rovných v rozsahu do 50 %</t>
  </si>
  <si>
    <t>612 40-1391</t>
  </si>
  <si>
    <t>Omítka malých ploch vnitřních stěn do 1m2</t>
  </si>
  <si>
    <t>kus</t>
  </si>
  <si>
    <t>612 45-6211</t>
  </si>
  <si>
    <t>Postřik izolací nebo konstrukcí stěn MC</t>
  </si>
  <si>
    <t>54,25*1,80</t>
  </si>
  <si>
    <t>612 47-3182</t>
  </si>
  <si>
    <t>Vnitřní omítka zdiva vápenocementová ze suchých směsí štuková</t>
  </si>
  <si>
    <t>nad obklady</t>
  </si>
  <si>
    <t>54,25*0,30</t>
  </si>
  <si>
    <t>2,00*0,25*2</t>
  </si>
  <si>
    <t>629 99-1011</t>
  </si>
  <si>
    <t>Zakrytí výplní otvorů a svislých ploch fólií přilepenou lepící páskou</t>
  </si>
  <si>
    <t>84,68+30,00+10,00</t>
  </si>
  <si>
    <t>631 31-1131</t>
  </si>
  <si>
    <t>Doplnění dosavadních mazanin betonem prostým pl do 1 m2 tl přes 80 mm</t>
  </si>
  <si>
    <t>doplnění betonu po odstarnění vpustí</t>
  </si>
  <si>
    <t>0,50*0,50*0,10*6</t>
  </si>
  <si>
    <t>631 31-2511</t>
  </si>
  <si>
    <t>Mazanina tl do 80 mm z betonu prostého tř. C 12/15</t>
  </si>
  <si>
    <t>84,68*0,06</t>
  </si>
  <si>
    <t>631 31-9171</t>
  </si>
  <si>
    <t>Příplatek k mazanině tl do 80 mm za stržení povrchu spodní vrstvy před vložením výztuže</t>
  </si>
  <si>
    <t>631 36-1921</t>
  </si>
  <si>
    <t>Výztuž mazanin svařovanými sítěmi</t>
  </si>
  <si>
    <t>t</t>
  </si>
  <si>
    <t>84,68*1,341*0,001</t>
  </si>
  <si>
    <t>632 45-1136</t>
  </si>
  <si>
    <t>Potěr pískocementový tl do 50 mm na mazaninách hlazený dřevěným hladítkem</t>
  </si>
  <si>
    <t>634 11-1113</t>
  </si>
  <si>
    <t>Obvodová dilatace pružnou těsnicí páskou v 80 mm mezi stěnou a mazaninou</t>
  </si>
  <si>
    <t>m</t>
  </si>
  <si>
    <t>54,25+2*6,5</t>
  </si>
  <si>
    <t>642 94-2111</t>
  </si>
  <si>
    <t>Osazování zárubní nebo rámů dveřních kovových do 2,5 m2 na MC</t>
  </si>
  <si>
    <t>12/1</t>
  </si>
  <si>
    <t>Zárubeň ocelová CGH 110 90x197x11 cm L (P)</t>
  </si>
  <si>
    <t>711</t>
  </si>
  <si>
    <t>Izolace proti vodě a vlhkosti</t>
  </si>
  <si>
    <t>711 11-1001</t>
  </si>
  <si>
    <t>Provedení izolace proti zemní vlhkosti vodorovné za studena nátěrem penetračním</t>
  </si>
  <si>
    <t>84,68</t>
  </si>
  <si>
    <t>93,718  'Viz  711/2 (711111052)'</t>
  </si>
  <si>
    <t>711 11-1052</t>
  </si>
  <si>
    <t>Provedení izolace proti zemní vlhkosti vodorovné za studena 2x nátěr tekutou lepenkou</t>
  </si>
  <si>
    <t>podlaha</t>
  </si>
  <si>
    <t>stěny</t>
  </si>
  <si>
    <t>54,25*0,15</t>
  </si>
  <si>
    <t>pilířky</t>
  </si>
  <si>
    <t>0,15*(2*0,40+0,60*2)*3</t>
  </si>
  <si>
    <t>711 14-1559</t>
  </si>
  <si>
    <t>Provedení izolace proti zemní vlhkosti pásy přitavením vodorovné NAIP</t>
  </si>
  <si>
    <t>84,68+54,25*0,06</t>
  </si>
  <si>
    <t>998 71-1201</t>
  </si>
  <si>
    <t>Přesun hmot procentní pro izolace proti vodě, vlhkosti a plynům v objektech v do 6 m</t>
  </si>
  <si>
    <t>%</t>
  </si>
  <si>
    <t>1/1</t>
  </si>
  <si>
    <t>2/1</t>
  </si>
  <si>
    <t>kg</t>
  </si>
  <si>
    <t>3/1</t>
  </si>
  <si>
    <t>767</t>
  </si>
  <si>
    <t>Konstrukce zámečnické</t>
  </si>
  <si>
    <t>767 81-1100</t>
  </si>
  <si>
    <t>Montáž mřížek větracích VM-plast</t>
  </si>
  <si>
    <t>998 76-7201</t>
  </si>
  <si>
    <t>Přesun hmot procentní pro zámečnické konstrukce v objektech v do 6 m</t>
  </si>
  <si>
    <t>771</t>
  </si>
  <si>
    <t>Podlahy z dlaždic keramických</t>
  </si>
  <si>
    <t>771 57-4132</t>
  </si>
  <si>
    <t>Montáž podlah keramických režných protiskluzných lepených flexibilním lepidlem do 85 ks/m2</t>
  </si>
  <si>
    <t>771 59-1111</t>
  </si>
  <si>
    <t>Podlahy penetrace podkladu</t>
  </si>
  <si>
    <t>771 59-1115</t>
  </si>
  <si>
    <t>Podlahy spárování silikonem</t>
  </si>
  <si>
    <t>54,25+2*6,5+0,30*3+2,00*3</t>
  </si>
  <si>
    <t>1,80*16</t>
  </si>
  <si>
    <t>771 59-1165</t>
  </si>
  <si>
    <t>2*6,5+0,90*3</t>
  </si>
  <si>
    <t>998 77-1201</t>
  </si>
  <si>
    <t>Přesun hmot procentní pro podlahy z dlaždic v objektech v do 6 m</t>
  </si>
  <si>
    <t>Dlaždice keramická neglazovaná protiskluzná R11</t>
  </si>
  <si>
    <t>781</t>
  </si>
  <si>
    <t>Obklady keramické</t>
  </si>
  <si>
    <t>781 41-4114</t>
  </si>
  <si>
    <t>Montáž obkladaček vnitřních pórovinových pravoúhlých do 45 ks/m2 lepených flexibilním lepidlem</t>
  </si>
  <si>
    <t>stávající</t>
  </si>
  <si>
    <t>obklad pilíře</t>
  </si>
  <si>
    <t>(2*0,40+2*0,20)*0,90*3+0,20*0,40*3</t>
  </si>
  <si>
    <t>781 47-9194</t>
  </si>
  <si>
    <t>Příplatek k montáži obkladů vnitřních keramických hladkých za nerovný povrch</t>
  </si>
  <si>
    <t>101,130  'Viz  781/1 (781414114)'</t>
  </si>
  <si>
    <t>781 49-4111</t>
  </si>
  <si>
    <t>Plastové profily rohové lepené flexibilním lepidlem</t>
  </si>
  <si>
    <t>1,80*30+0,90*4*3</t>
  </si>
  <si>
    <t>781 49-5111</t>
  </si>
  <si>
    <t>Penetrace podkladu vnitřních obkladů</t>
  </si>
  <si>
    <t>(2*0,40+2*0,20)*0,90*3</t>
  </si>
  <si>
    <t>998 78-1201</t>
  </si>
  <si>
    <t>Přesun hmot procentní pro obklady keramické v objektech v do 6 m</t>
  </si>
  <si>
    <t>Obkladačka</t>
  </si>
  <si>
    <t>783</t>
  </si>
  <si>
    <t>Nátěry</t>
  </si>
  <si>
    <t>783 22-5600</t>
  </si>
  <si>
    <t>Nátěry syntetické kovových doplňkových konstrukcí barva standardní 2x email</t>
  </si>
  <si>
    <t>záruben</t>
  </si>
  <si>
    <t>1</t>
  </si>
  <si>
    <t>784</t>
  </si>
  <si>
    <t>Malby</t>
  </si>
  <si>
    <t>784 40-1800</t>
  </si>
  <si>
    <t>84,68+54,25*3,80+20,00</t>
  </si>
  <si>
    <t>-101,130  'Viz  781/1 (781414114)'</t>
  </si>
  <si>
    <t>9</t>
  </si>
  <si>
    <t>Ostatní konstrukce a práce bourací, přesun hmot, lešení</t>
  </si>
  <si>
    <t>952 90-1111</t>
  </si>
  <si>
    <t>Vyčištění budov bytové a občanské výstavby při výšce podlaží do 4 m</t>
  </si>
  <si>
    <t>96</t>
  </si>
  <si>
    <t>Bourání konstrukcí</t>
  </si>
  <si>
    <t>962 03-2231</t>
  </si>
  <si>
    <t>Bourání zdiva z cihel pálených nebo vápenopískových na MV nebo MVC</t>
  </si>
  <si>
    <t>zvětšení průchodu</t>
  </si>
  <si>
    <t>965 04-3341</t>
  </si>
  <si>
    <t>Bourání podkladů pod dlažby betonových s potěrem nebo teracem tl do 100 mm pl přes 4 m2</t>
  </si>
  <si>
    <t>965 04-9111</t>
  </si>
  <si>
    <t>Příplatek k bourání betonových mazanin za bourání se svařovanou sítí tl do 100 mm</t>
  </si>
  <si>
    <t>965 08-1713</t>
  </si>
  <si>
    <t>Bourání dlažby z dlaždic xylolitových nebo keramických pl přes 1 m2</t>
  </si>
  <si>
    <t>965 08-2923</t>
  </si>
  <si>
    <t>Odstranění násypů pod podlahy tl do 100 mm pl přes 2 m2</t>
  </si>
  <si>
    <t>84,68*0,05</t>
  </si>
  <si>
    <t>968 06-1125</t>
  </si>
  <si>
    <t>Vyvěšení nebo zavěšení dřevěných křídel dveří pl do 2 m2</t>
  </si>
  <si>
    <t>968 07-2456</t>
  </si>
  <si>
    <t>Vybourání kovových dveřních zárubní pl přes 2 m2</t>
  </si>
  <si>
    <t>0,90*1,97</t>
  </si>
  <si>
    <t>978 05-9531</t>
  </si>
  <si>
    <t>Odsekání a odebrání obkladů stěn z vnitřních obkládaček pl přes 2 m2</t>
  </si>
  <si>
    <t>54,25*2,10</t>
  </si>
  <si>
    <t>979 08-1111</t>
  </si>
  <si>
    <t>Odvoz suti a vybouraných hmot na skládku do 1 km</t>
  </si>
  <si>
    <t>979 08-1121</t>
  </si>
  <si>
    <t>Odvoz suti a vybouraných hmot na skládku ZKD 1 km přes 1 km</t>
  </si>
  <si>
    <t>979 08-1135</t>
  </si>
  <si>
    <t>Poplatek za skládku</t>
  </si>
  <si>
    <t>979 08-2111</t>
  </si>
  <si>
    <t>Vnitrostaveništní vodorovná doprava suti a vybouraných hmot do 10 m</t>
  </si>
  <si>
    <t>979 08-2121</t>
  </si>
  <si>
    <t>Vnitrostaveništní vodorovná doprava suti a vybouraných hmot ZKD 5 m přes 10 m</t>
  </si>
  <si>
    <t>Nabídka</t>
  </si>
  <si>
    <t>Demontáž  st.vybavení včetně odvozu do skladu a opětovná montáž  a dovoz  vybavení</t>
  </si>
  <si>
    <t>kpl</t>
  </si>
  <si>
    <t>99</t>
  </si>
  <si>
    <t>Přesun hmot</t>
  </si>
  <si>
    <t>999 28-1111</t>
  </si>
  <si>
    <t>Přesun hmot pro opravy a údržbu budov v do 25 m</t>
  </si>
  <si>
    <t xml:space="preserve">GZS                                     </t>
  </si>
  <si>
    <t>DPH 21%</t>
  </si>
  <si>
    <t>DPH ze specifikací 15%</t>
  </si>
  <si>
    <t>DPH ze specifikací 21%</t>
  </si>
  <si>
    <t>CÚ 2015</t>
  </si>
  <si>
    <t>Školní jídelna -Albrechtická 2,Krnov</t>
  </si>
  <si>
    <t>Lak asfaltový ALP</t>
  </si>
  <si>
    <t>Pás těžký asfaltovaný tl.4mm</t>
  </si>
  <si>
    <t>Dilatační spára z profilu rovná dil.lišta</t>
  </si>
  <si>
    <t>Lak asfaltový  ALP</t>
  </si>
  <si>
    <t>Nátěr hydroizolační - tekutá lepenka, vč.syst.doplňků</t>
  </si>
  <si>
    <t>Nátěr hydroizolační - tekutá lepenkavč.syst. doplňků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</si>
</sst>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00"/>
  </numFmts>
  <fonts count="47">
    <font>
      <sz val="10"/>
      <name val="Arial CE"/>
      <family val="0"/>
    </font>
    <font>
      <i/>
      <sz val="10"/>
      <color indexed="6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u val="single"/>
      <sz val="10"/>
      <color indexed="11"/>
      <name val="Arial CE"/>
      <family val="2"/>
    </font>
    <font>
      <i/>
      <sz val="10"/>
      <color indexed="1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" fontId="0" fillId="0" borderId="0" applyBorder="0" applyProtection="0">
      <alignment/>
    </xf>
    <xf numFmtId="4" fontId="0" fillId="20" borderId="0">
      <alignment/>
      <protection/>
    </xf>
    <xf numFmtId="49" fontId="1" fillId="20" borderId="0">
      <alignment horizontal="right"/>
      <protection/>
    </xf>
    <xf numFmtId="49" fontId="2" fillId="0" borderId="0" applyBorder="0" applyProtection="0">
      <alignment horizontal="center"/>
    </xf>
    <xf numFmtId="49" fontId="0" fillId="0" borderId="2" applyBorder="0" applyProtection="0">
      <alignment horizontal="left"/>
    </xf>
    <xf numFmtId="49" fontId="3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3" applyFill="0" applyBorder="0">
      <alignment vertical="center"/>
      <protection/>
    </xf>
    <xf numFmtId="164" fontId="0" fillId="0" borderId="0" applyBorder="0" applyProtection="0">
      <alignment/>
    </xf>
    <xf numFmtId="164" fontId="0" fillId="20" borderId="0" applyBorder="0">
      <alignment/>
      <protection/>
    </xf>
    <xf numFmtId="0" fontId="33" fillId="21" borderId="0" applyNumberFormat="0" applyBorder="0" applyAlignment="0" applyProtection="0"/>
    <xf numFmtId="0" fontId="34" fillId="2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0" borderId="2" applyBorder="0" applyProtection="0">
      <alignment horizontal="left"/>
    </xf>
    <xf numFmtId="164" fontId="0" fillId="0" borderId="0" applyBorder="0" applyProtection="0">
      <alignment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9" fontId="2" fillId="0" borderId="0" applyBorder="0" applyProtection="0">
      <alignment/>
    </xf>
    <xf numFmtId="0" fontId="0" fillId="0" borderId="2" applyBorder="0" applyProtection="0">
      <alignment horizontal="left"/>
    </xf>
    <xf numFmtId="0" fontId="4" fillId="0" borderId="0" applyBorder="0" applyProtection="0">
      <alignment horizontal="left"/>
    </xf>
    <xf numFmtId="0" fontId="39" fillId="23" borderId="0" applyNumberFormat="0" applyBorder="0" applyAlignment="0" applyProtection="0"/>
    <xf numFmtId="0" fontId="10" fillId="0" borderId="8" applyBorder="0">
      <alignment horizontal="left" vertical="center"/>
      <protection/>
    </xf>
    <xf numFmtId="49" fontId="0" fillId="0" borderId="0" applyBorder="0" applyProtection="0">
      <alignment horizontal="center"/>
    </xf>
    <xf numFmtId="164" fontId="0" fillId="0" borderId="0">
      <alignment/>
      <protection locked="0"/>
    </xf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10" fontId="0" fillId="0" borderId="0" applyProtection="0">
      <alignment/>
    </xf>
    <xf numFmtId="0" fontId="40" fillId="0" borderId="10" applyNumberFormat="0" applyFill="0" applyAlignment="0" applyProtection="0"/>
    <xf numFmtId="0" fontId="0" fillId="0" borderId="11" applyProtection="0">
      <alignment horizontal="center"/>
    </xf>
    <xf numFmtId="0" fontId="0" fillId="0" borderId="0" applyProtection="0">
      <alignment/>
    </xf>
    <xf numFmtId="4" fontId="0" fillId="0" borderId="12" applyProtection="0">
      <alignment/>
    </xf>
    <xf numFmtId="164" fontId="0" fillId="0" borderId="12">
      <alignment/>
      <protection/>
    </xf>
    <xf numFmtId="164" fontId="4" fillId="20" borderId="0" applyBorder="0">
      <alignment/>
      <protection/>
    </xf>
    <xf numFmtId="4" fontId="4" fillId="20" borderId="0" applyBorder="0">
      <alignment/>
      <protection/>
    </xf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49" fontId="4" fillId="0" borderId="8" applyNumberFormat="0" applyBorder="0">
      <alignment horizontal="left" vertical="center"/>
      <protection/>
    </xf>
    <xf numFmtId="0" fontId="9" fillId="20" borderId="0">
      <alignment horizontal="right"/>
      <protection/>
    </xf>
    <xf numFmtId="0" fontId="43" fillId="26" borderId="13" applyNumberFormat="0" applyAlignment="0" applyProtection="0"/>
    <xf numFmtId="0" fontId="4" fillId="0" borderId="0">
      <alignment/>
      <protection/>
    </xf>
    <xf numFmtId="0" fontId="4" fillId="0" borderId="0">
      <alignment horizontal="center"/>
      <protection/>
    </xf>
    <xf numFmtId="0" fontId="0" fillId="0" borderId="0">
      <alignment/>
      <protection/>
    </xf>
    <xf numFmtId="4" fontId="0" fillId="20" borderId="0">
      <alignment/>
      <protection/>
    </xf>
    <xf numFmtId="0" fontId="44" fillId="27" borderId="13" applyNumberFormat="0" applyAlignment="0" applyProtection="0"/>
    <xf numFmtId="0" fontId="45" fillId="27" borderId="14" applyNumberFormat="0" applyAlignment="0" applyProtection="0"/>
    <xf numFmtId="0" fontId="4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</cellStyleXfs>
  <cellXfs count="243">
    <xf numFmtId="0" fontId="0" fillId="0" borderId="0" xfId="0" applyAlignment="1">
      <alignment/>
    </xf>
    <xf numFmtId="4" fontId="0" fillId="0" borderId="12" xfId="69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165" fontId="6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165" fontId="0" fillId="0" borderId="0" xfId="0" applyNumberFormat="1" applyFont="1" applyAlignment="1" applyProtection="1">
      <alignment/>
      <protection locked="0"/>
    </xf>
    <xf numFmtId="14" fontId="0" fillId="0" borderId="0" xfId="0" applyNumberFormat="1" applyFont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2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Continuous"/>
      <protection locked="0"/>
    </xf>
    <xf numFmtId="0" fontId="0" fillId="0" borderId="18" xfId="0" applyFont="1" applyBorder="1" applyAlignment="1" applyProtection="1">
      <alignment horizontal="centerContinuous"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Continuous"/>
      <protection locked="0"/>
    </xf>
    <xf numFmtId="0" fontId="0" fillId="0" borderId="20" xfId="0" applyFont="1" applyBorder="1" applyAlignment="1" applyProtection="1">
      <alignment horizontal="centerContinuous"/>
      <protection locked="0"/>
    </xf>
    <xf numFmtId="0" fontId="0" fillId="0" borderId="21" xfId="0" applyFont="1" applyBorder="1" applyAlignment="1" applyProtection="1">
      <alignment horizontal="centerContinuous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165" fontId="0" fillId="0" borderId="20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8" xfId="67" applyFont="1" applyBorder="1" applyProtection="1">
      <alignment horizontal="center"/>
      <protection locked="0"/>
    </xf>
    <xf numFmtId="0" fontId="0" fillId="0" borderId="0" xfId="68" applyFont="1" applyProtection="1">
      <alignment/>
      <protection locked="0"/>
    </xf>
    <xf numFmtId="164" fontId="0" fillId="0" borderId="12" xfId="70">
      <alignment/>
      <protection/>
    </xf>
    <xf numFmtId="0" fontId="0" fillId="0" borderId="29" xfId="67" applyNumberFormat="1" applyFont="1" applyBorder="1" applyProtection="1">
      <alignment horizontal="center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33" xfId="69" applyBorder="1">
      <alignment/>
    </xf>
    <xf numFmtId="4" fontId="0" fillId="0" borderId="34" xfId="69" applyBorder="1">
      <alignment/>
    </xf>
    <xf numFmtId="165" fontId="0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7" fillId="0" borderId="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0" fillId="0" borderId="35" xfId="60" applyBorder="1">
      <alignment horizontal="left" vertical="center"/>
      <protection/>
    </xf>
    <xf numFmtId="0" fontId="10" fillId="0" borderId="41" xfId="60" applyBorder="1">
      <alignment horizontal="left" vertical="center"/>
      <protection/>
    </xf>
    <xf numFmtId="3" fontId="4" fillId="0" borderId="3" xfId="42" applyBorder="1">
      <alignment vertical="center"/>
      <protection/>
    </xf>
    <xf numFmtId="3" fontId="4" fillId="0" borderId="35" xfId="42" applyBorder="1">
      <alignment vertical="center"/>
      <protection/>
    </xf>
    <xf numFmtId="3" fontId="4" fillId="0" borderId="41" xfId="42" applyBorder="1">
      <alignment vertical="center"/>
      <protection/>
    </xf>
    <xf numFmtId="3" fontId="4" fillId="0" borderId="42" xfId="42" applyBorder="1">
      <alignment vertical="center"/>
      <protection/>
    </xf>
    <xf numFmtId="3" fontId="4" fillId="0" borderId="43" xfId="42" applyBorder="1">
      <alignment vertical="center"/>
      <protection/>
    </xf>
    <xf numFmtId="3" fontId="4" fillId="0" borderId="44" xfId="42" applyBorder="1">
      <alignment vertical="center"/>
      <protection/>
    </xf>
    <xf numFmtId="3" fontId="4" fillId="0" borderId="45" xfId="42" applyBorder="1">
      <alignment vertical="center"/>
      <protection/>
    </xf>
    <xf numFmtId="3" fontId="4" fillId="0" borderId="30" xfId="42" applyBorder="1">
      <alignment vertical="center"/>
      <protection/>
    </xf>
    <xf numFmtId="0" fontId="10" fillId="0" borderId="39" xfId="0" applyFont="1" applyBorder="1" applyAlignment="1">
      <alignment vertical="top"/>
    </xf>
    <xf numFmtId="3" fontId="4" fillId="34" borderId="42" xfId="42" applyFill="1" applyBorder="1">
      <alignment vertical="center"/>
      <protection/>
    </xf>
    <xf numFmtId="0" fontId="10" fillId="0" borderId="8" xfId="60" applyBorder="1" applyAlignment="1">
      <alignment horizontal="left" vertical="center"/>
      <protection/>
    </xf>
    <xf numFmtId="0" fontId="10" fillId="0" borderId="37" xfId="60" applyBorder="1" applyAlignment="1">
      <alignment horizontal="left" vertical="center"/>
      <protection/>
    </xf>
    <xf numFmtId="0" fontId="10" fillId="0" borderId="38" xfId="60" applyBorder="1" applyAlignment="1">
      <alignment horizontal="left" vertical="center"/>
      <protection/>
    </xf>
    <xf numFmtId="0" fontId="10" fillId="0" borderId="39" xfId="60" applyBorder="1" applyAlignment="1">
      <alignment horizontal="left" vertical="center"/>
      <protection/>
    </xf>
    <xf numFmtId="0" fontId="10" fillId="0" borderId="22" xfId="60" applyBorder="1" applyAlignment="1">
      <alignment horizontal="left" vertical="center"/>
      <protection/>
    </xf>
    <xf numFmtId="0" fontId="10" fillId="0" borderId="20" xfId="60" applyBorder="1" applyAlignment="1">
      <alignment horizontal="left" vertical="center"/>
      <protection/>
    </xf>
    <xf numFmtId="0" fontId="10" fillId="0" borderId="3" xfId="60" applyBorder="1">
      <alignment horizontal="left" vertical="center"/>
      <protection/>
    </xf>
    <xf numFmtId="0" fontId="10" fillId="0" borderId="46" xfId="60" applyBorder="1">
      <alignment horizontal="left" vertical="center"/>
      <protection/>
    </xf>
    <xf numFmtId="0" fontId="10" fillId="0" borderId="47" xfId="60" applyBorder="1">
      <alignment horizontal="left" vertical="center"/>
      <protection/>
    </xf>
    <xf numFmtId="0" fontId="11" fillId="0" borderId="0" xfId="0" applyFont="1" applyBorder="1" applyAlignment="1">
      <alignment horizontal="right"/>
    </xf>
    <xf numFmtId="3" fontId="4" fillId="0" borderId="21" xfId="42" applyBorder="1">
      <alignment vertical="center"/>
      <protection/>
    </xf>
    <xf numFmtId="3" fontId="4" fillId="0" borderId="48" xfId="42" applyBorder="1">
      <alignment vertical="center"/>
      <protection/>
    </xf>
    <xf numFmtId="49" fontId="2" fillId="0" borderId="0" xfId="37" applyProtection="1">
      <alignment horizontal="center"/>
      <protection/>
    </xf>
    <xf numFmtId="49" fontId="2" fillId="0" borderId="0" xfId="56">
      <alignment/>
    </xf>
    <xf numFmtId="0" fontId="4" fillId="0" borderId="0" xfId="79">
      <alignment horizontal="center"/>
      <protection/>
    </xf>
    <xf numFmtId="0" fontId="4" fillId="0" borderId="0" xfId="78">
      <alignment/>
      <protection/>
    </xf>
    <xf numFmtId="0" fontId="0" fillId="0" borderId="0" xfId="57" applyBorder="1" applyProtection="1">
      <alignment horizontal="left"/>
      <protection/>
    </xf>
    <xf numFmtId="49" fontId="0" fillId="0" borderId="0" xfId="49" applyBorder="1">
      <alignment horizontal="left"/>
    </xf>
    <xf numFmtId="164" fontId="0" fillId="0" borderId="0" xfId="50">
      <alignment/>
    </xf>
    <xf numFmtId="164" fontId="0" fillId="0" borderId="0" xfId="43">
      <alignment/>
    </xf>
    <xf numFmtId="164" fontId="0" fillId="20" borderId="0" xfId="44">
      <alignment/>
      <protection/>
    </xf>
    <xf numFmtId="4" fontId="0" fillId="0" borderId="0" xfId="34" applyProtection="1">
      <alignment/>
      <protection/>
    </xf>
    <xf numFmtId="4" fontId="0" fillId="20" borderId="0" xfId="35">
      <alignment/>
      <protection/>
    </xf>
    <xf numFmtId="49" fontId="0" fillId="0" borderId="0" xfId="61">
      <alignment horizontal="center"/>
    </xf>
    <xf numFmtId="49" fontId="0" fillId="0" borderId="0" xfId="38" applyBorder="1">
      <alignment horizontal="left"/>
    </xf>
    <xf numFmtId="0" fontId="0" fillId="0" borderId="0" xfId="80">
      <alignment/>
      <protection/>
    </xf>
    <xf numFmtId="0" fontId="4" fillId="0" borderId="0" xfId="58">
      <alignment horizontal="left"/>
    </xf>
    <xf numFmtId="164" fontId="4" fillId="20" borderId="0" xfId="71">
      <alignment/>
      <protection/>
    </xf>
    <xf numFmtId="4" fontId="4" fillId="20" borderId="0" xfId="72">
      <alignment/>
      <protection/>
    </xf>
    <xf numFmtId="0" fontId="0" fillId="0" borderId="11" xfId="67" applyProtection="1">
      <alignment horizontal="center"/>
      <protection locked="0"/>
    </xf>
    <xf numFmtId="0" fontId="0" fillId="0" borderId="0" xfId="68" applyProtection="1">
      <alignment/>
      <protection locked="0"/>
    </xf>
    <xf numFmtId="4" fontId="0" fillId="0" borderId="11" xfId="34" applyBorder="1" applyProtection="1">
      <alignment/>
      <protection locked="0"/>
    </xf>
    <xf numFmtId="49" fontId="0" fillId="0" borderId="0" xfId="61" quotePrefix="1">
      <alignment horizontal="center"/>
    </xf>
    <xf numFmtId="49" fontId="3" fillId="0" borderId="0" xfId="39">
      <alignment/>
    </xf>
    <xf numFmtId="10" fontId="0" fillId="0" borderId="0" xfId="65">
      <alignment/>
    </xf>
    <xf numFmtId="0" fontId="9" fillId="20" borderId="0" xfId="76">
      <alignment horizontal="right"/>
      <protection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49" xfId="0" applyFont="1" applyBorder="1" applyAlignment="1" applyProtection="1">
      <alignment/>
      <protection locked="0"/>
    </xf>
    <xf numFmtId="0" fontId="0" fillId="0" borderId="49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35" xfId="60" applyFont="1" applyBorder="1">
      <alignment horizontal="left" vertical="center"/>
      <protection/>
    </xf>
    <xf numFmtId="0" fontId="10" fillId="0" borderId="35" xfId="60" applyBorder="1">
      <alignment horizontal="left" vertical="center"/>
      <protection/>
    </xf>
    <xf numFmtId="0" fontId="10" fillId="0" borderId="50" xfId="60" applyBorder="1">
      <alignment horizontal="left" vertical="center"/>
      <protection/>
    </xf>
    <xf numFmtId="0" fontId="10" fillId="0" borderId="51" xfId="60" applyBorder="1">
      <alignment horizontal="left" vertical="center"/>
      <protection/>
    </xf>
    <xf numFmtId="0" fontId="10" fillId="0" borderId="37" xfId="60" applyBorder="1">
      <alignment horizontal="left" vertical="center"/>
      <protection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4" fillId="0" borderId="50" xfId="75" applyNumberFormat="1" applyBorder="1">
      <alignment horizontal="left" vertical="center"/>
      <protection/>
    </xf>
    <xf numFmtId="0" fontId="4" fillId="0" borderId="51" xfId="75" applyNumberFormat="1" applyBorder="1">
      <alignment horizontal="left" vertical="center"/>
      <protection/>
    </xf>
    <xf numFmtId="0" fontId="4" fillId="0" borderId="37" xfId="75" applyNumberFormat="1" applyBorder="1">
      <alignment horizontal="left" vertical="center"/>
      <protection/>
    </xf>
    <xf numFmtId="0" fontId="4" fillId="0" borderId="35" xfId="75" applyNumberFormat="1" applyBorder="1">
      <alignment horizontal="left" vertical="center"/>
      <protection/>
    </xf>
    <xf numFmtId="0" fontId="11" fillId="0" borderId="35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51" xfId="0" applyBorder="1" applyAlignment="1">
      <alignment/>
    </xf>
    <xf numFmtId="0" fontId="7" fillId="0" borderId="55" xfId="60" applyFont="1" applyBorder="1" applyAlignment="1">
      <alignment horizontal="center" vertical="center"/>
      <protection/>
    </xf>
    <xf numFmtId="0" fontId="7" fillId="0" borderId="39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11" fillId="0" borderId="51" xfId="0" applyFont="1" applyBorder="1" applyAlignment="1">
      <alignment horizontal="right"/>
    </xf>
    <xf numFmtId="0" fontId="11" fillId="0" borderId="57" xfId="0" applyFont="1" applyBorder="1" applyAlignment="1">
      <alignment horizontal="right"/>
    </xf>
    <xf numFmtId="0" fontId="4" fillId="0" borderId="56" xfId="75" applyNumberFormat="1" applyBorder="1">
      <alignment horizontal="left" vertical="center"/>
      <protection/>
    </xf>
    <xf numFmtId="0" fontId="4" fillId="0" borderId="19" xfId="75" applyNumberFormat="1" applyBorder="1">
      <alignment horizontal="left" vertical="center"/>
      <protection/>
    </xf>
    <xf numFmtId="0" fontId="4" fillId="0" borderId="21" xfId="75" applyNumberFormat="1" applyBorder="1">
      <alignment horizontal="left" vertical="center"/>
      <protection/>
    </xf>
    <xf numFmtId="0" fontId="4" fillId="0" borderId="57" xfId="75" applyNumberFormat="1" applyBorder="1">
      <alignment horizontal="left" vertical="center"/>
      <protection/>
    </xf>
    <xf numFmtId="0" fontId="12" fillId="20" borderId="58" xfId="0" applyFont="1" applyFill="1" applyBorder="1" applyAlignment="1" applyProtection="1">
      <alignment horizontal="center" vertical="center"/>
      <protection locked="0"/>
    </xf>
    <xf numFmtId="0" fontId="12" fillId="20" borderId="59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20" borderId="58" xfId="0" applyFont="1" applyFill="1" applyBorder="1" applyAlignment="1">
      <alignment horizontal="center" vertical="center"/>
    </xf>
    <xf numFmtId="0" fontId="13" fillId="20" borderId="59" xfId="0" applyFont="1" applyFill="1" applyBorder="1" applyAlignment="1">
      <alignment horizontal="center" vertical="center"/>
    </xf>
    <xf numFmtId="0" fontId="13" fillId="20" borderId="60" xfId="0" applyFont="1" applyFill="1" applyBorder="1" applyAlignment="1">
      <alignment horizontal="center" vertical="center"/>
    </xf>
    <xf numFmtId="0" fontId="4" fillId="0" borderId="52" xfId="75" applyNumberFormat="1" applyBorder="1">
      <alignment horizontal="left" vertical="center"/>
      <protection/>
    </xf>
    <xf numFmtId="0" fontId="4" fillId="0" borderId="26" xfId="75" applyNumberFormat="1" applyBorder="1">
      <alignment horizontal="left" vertical="center"/>
      <protection/>
    </xf>
    <xf numFmtId="0" fontId="10" fillId="0" borderId="50" xfId="60" applyBorder="1" applyAlignment="1">
      <alignment horizontal="center" vertical="center"/>
      <protection/>
    </xf>
    <xf numFmtId="0" fontId="10" fillId="0" borderId="37" xfId="60" applyBorder="1" applyAlignment="1">
      <alignment horizontal="center" vertical="center"/>
      <protection/>
    </xf>
    <xf numFmtId="3" fontId="4" fillId="0" borderId="35" xfId="42" applyBorder="1">
      <alignment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16" xfId="60" applyFont="1" applyBorder="1" applyAlignment="1">
      <alignment horizontal="center" vertical="center"/>
      <protection/>
    </xf>
    <xf numFmtId="0" fontId="4" fillId="0" borderId="6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0" borderId="63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69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70" xfId="0" applyFont="1" applyBorder="1" applyAlignment="1">
      <alignment/>
    </xf>
    <xf numFmtId="0" fontId="0" fillId="0" borderId="61" xfId="0" applyBorder="1" applyAlignment="1">
      <alignment/>
    </xf>
    <xf numFmtId="0" fontId="0" fillId="0" borderId="0" xfId="0" applyBorder="1" applyAlignment="1">
      <alignment/>
    </xf>
    <xf numFmtId="0" fontId="0" fillId="0" borderId="71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0" fillId="0" borderId="35" xfId="0" applyFont="1" applyBorder="1" applyAlignment="1">
      <alignment/>
    </xf>
    <xf numFmtId="0" fontId="10" fillId="0" borderId="50" xfId="0" applyFont="1" applyBorder="1" applyAlignment="1">
      <alignment/>
    </xf>
    <xf numFmtId="0" fontId="10" fillId="0" borderId="44" xfId="0" applyFont="1" applyBorder="1" applyAlignment="1">
      <alignment/>
    </xf>
    <xf numFmtId="0" fontId="13" fillId="20" borderId="72" xfId="0" applyFont="1" applyFill="1" applyBorder="1" applyAlignment="1">
      <alignment horizontal="center"/>
    </xf>
    <xf numFmtId="0" fontId="13" fillId="20" borderId="28" xfId="0" applyFont="1" applyFill="1" applyBorder="1" applyAlignment="1">
      <alignment horizontal="center"/>
    </xf>
    <xf numFmtId="0" fontId="13" fillId="20" borderId="64" xfId="0" applyFont="1" applyFill="1" applyBorder="1" applyAlignment="1">
      <alignment horizontal="center"/>
    </xf>
    <xf numFmtId="0" fontId="13" fillId="20" borderId="73" xfId="0" applyFont="1" applyFill="1" applyBorder="1" applyAlignment="1">
      <alignment horizontal="center"/>
    </xf>
    <xf numFmtId="0" fontId="10" fillId="0" borderId="50" xfId="0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25" xfId="0" applyFont="1" applyBorder="1" applyAlignment="1">
      <alignment/>
    </xf>
    <xf numFmtId="0" fontId="10" fillId="0" borderId="52" xfId="0" applyFont="1" applyBorder="1" applyAlignment="1">
      <alignment/>
    </xf>
    <xf numFmtId="0" fontId="10" fillId="0" borderId="74" xfId="0" applyFont="1" applyBorder="1" applyAlignment="1">
      <alignment/>
    </xf>
    <xf numFmtId="0" fontId="4" fillId="0" borderId="61" xfId="75" applyNumberFormat="1" applyBorder="1">
      <alignment horizontal="left" vertical="center"/>
      <protection/>
    </xf>
    <xf numFmtId="0" fontId="4" fillId="0" borderId="0" xfId="75" applyNumberFormat="1" applyBorder="1">
      <alignment horizontal="left" vertical="center"/>
      <protection/>
    </xf>
    <xf numFmtId="0" fontId="4" fillId="0" borderId="12" xfId="75" applyNumberFormat="1" applyBorder="1">
      <alignment horizontal="left" vertical="center"/>
      <protection/>
    </xf>
    <xf numFmtId="0" fontId="10" fillId="0" borderId="61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37" xfId="0" applyFont="1" applyBorder="1" applyAlignment="1">
      <alignment/>
    </xf>
    <xf numFmtId="0" fontId="11" fillId="0" borderId="50" xfId="75" applyNumberFormat="1" applyFont="1" applyBorder="1">
      <alignment horizontal="left" vertical="center"/>
      <protection/>
    </xf>
    <xf numFmtId="0" fontId="11" fillId="0" borderId="57" xfId="75" applyNumberFormat="1" applyFont="1" applyBorder="1">
      <alignment horizontal="left" vertical="center"/>
      <protection/>
    </xf>
    <xf numFmtId="0" fontId="11" fillId="0" borderId="25" xfId="0" applyFont="1" applyBorder="1" applyAlignment="1">
      <alignment horizontal="right"/>
    </xf>
    <xf numFmtId="0" fontId="11" fillId="0" borderId="52" xfId="0" applyFont="1" applyBorder="1" applyAlignment="1">
      <alignment horizontal="right"/>
    </xf>
    <xf numFmtId="0" fontId="4" fillId="0" borderId="75" xfId="75" applyNumberFormat="1" applyBorder="1">
      <alignment horizontal="left" vertical="center"/>
      <protection/>
    </xf>
    <xf numFmtId="0" fontId="4" fillId="0" borderId="17" xfId="75" applyNumberFormat="1" applyBorder="1">
      <alignment horizontal="left" vertical="center"/>
      <protection/>
    </xf>
    <xf numFmtId="0" fontId="4" fillId="0" borderId="76" xfId="75" applyNumberFormat="1" applyBorder="1">
      <alignment horizontal="left" vertical="center"/>
      <protection/>
    </xf>
    <xf numFmtId="0" fontId="11" fillId="0" borderId="69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57" xfId="60" applyBorder="1" applyAlignment="1">
      <alignment horizontal="center" vertical="center"/>
      <protection/>
    </xf>
    <xf numFmtId="0" fontId="4" fillId="0" borderId="53" xfId="75" applyNumberFormat="1" applyBorder="1">
      <alignment horizontal="left" vertical="center"/>
      <protection/>
    </xf>
    <xf numFmtId="0" fontId="4" fillId="0" borderId="27" xfId="75" applyNumberFormat="1" applyBorder="1">
      <alignment horizontal="left" vertical="center"/>
      <protection/>
    </xf>
    <xf numFmtId="3" fontId="4" fillId="0" borderId="44" xfId="42" applyBorder="1">
      <alignment vertical="center"/>
      <protection/>
    </xf>
    <xf numFmtId="0" fontId="10" fillId="0" borderId="44" xfId="60" applyFont="1" applyBorder="1">
      <alignment horizontal="left" vertical="center"/>
      <protection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aJednPolozky" xfId="34"/>
    <cellStyle name="CenaPolozkyCelk" xfId="35"/>
    <cellStyle name="CenaPolozkyHZSCelk" xfId="36"/>
    <cellStyle name="CisloOddilu" xfId="37"/>
    <cellStyle name="CisloPolozky" xfId="38"/>
    <cellStyle name="CisloSpecif" xfId="39"/>
    <cellStyle name="Comma" xfId="40"/>
    <cellStyle name="Comma [0]" xfId="41"/>
    <cellStyle name="Čísla v krycím listu" xfId="42"/>
    <cellStyle name="HmotnJednPolozky" xfId="43"/>
    <cellStyle name="HmotnPolozkyCelk" xfId="44"/>
    <cellStyle name="Chybně" xfId="45"/>
    <cellStyle name="Kontrolní buňka" xfId="46"/>
    <cellStyle name="Currency" xfId="47"/>
    <cellStyle name="Currency [0]" xfId="48"/>
    <cellStyle name="MJPolozky" xfId="49"/>
    <cellStyle name="MnozstviPolozky" xfId="50"/>
    <cellStyle name="Nadpis 1" xfId="51"/>
    <cellStyle name="Nadpis 2" xfId="52"/>
    <cellStyle name="Nadpis 3" xfId="53"/>
    <cellStyle name="Nadpis 4" xfId="54"/>
    <cellStyle name="Název" xfId="55"/>
    <cellStyle name="NazevOddilu" xfId="56"/>
    <cellStyle name="NazevPolozky" xfId="57"/>
    <cellStyle name="NazevSouctuOddilu" xfId="58"/>
    <cellStyle name="Neutrální" xfId="59"/>
    <cellStyle name="Pevné texty v krycím listu" xfId="60"/>
    <cellStyle name="PoradCisloPolozky" xfId="61"/>
    <cellStyle name="PorizovaniSkutecnosti" xfId="62"/>
    <cellStyle name="Poznámka" xfId="63"/>
    <cellStyle name="Percent" xfId="64"/>
    <cellStyle name="ProcentoPrirazPol" xfId="65"/>
    <cellStyle name="Propojená buňka" xfId="66"/>
    <cellStyle name="RekapCisloOdd" xfId="67"/>
    <cellStyle name="RekapNazOdd" xfId="68"/>
    <cellStyle name="RekapOddiluSoucet" xfId="69"/>
    <cellStyle name="RekapTonaz" xfId="70"/>
    <cellStyle name="SoucetHmotOddilu" xfId="71"/>
    <cellStyle name="SoucetMontaziOddilu" xfId="72"/>
    <cellStyle name="Správně" xfId="73"/>
    <cellStyle name="Text upozornění" xfId="74"/>
    <cellStyle name="Text v krycím listu" xfId="75"/>
    <cellStyle name="TonazSute" xfId="76"/>
    <cellStyle name="Vstup" xfId="77"/>
    <cellStyle name="VykazPolozka" xfId="78"/>
    <cellStyle name="VykazPorCisPolozky" xfId="79"/>
    <cellStyle name="VykazVzorec" xfId="80"/>
    <cellStyle name="VypocetSkutecnosti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K105"/>
  <sheetViews>
    <sheetView zoomScalePageLayoutView="0" workbookViewId="0" topLeftCell="A34">
      <selection activeCell="C43" sqref="C43"/>
    </sheetView>
  </sheetViews>
  <sheetFormatPr defaultColWidth="9.00390625" defaultRowHeight="12.75"/>
  <cols>
    <col min="1" max="1" width="5.75390625" style="0" customWidth="1"/>
    <col min="2" max="2" width="12.25390625" style="0" customWidth="1"/>
    <col min="3" max="3" width="45.875" style="0" customWidth="1"/>
    <col min="5" max="5" width="13.875" style="0" customWidth="1"/>
    <col min="6" max="6" width="12.625" style="0" customWidth="1"/>
    <col min="7" max="7" width="12.125" style="0" customWidth="1"/>
    <col min="8" max="9" width="14.875" style="0" customWidth="1"/>
    <col min="10" max="10" width="13.875" style="0" customWidth="1"/>
    <col min="11" max="11" width="14.25390625" style="0" customWidth="1"/>
  </cols>
  <sheetData>
    <row r="1" spans="1:11" ht="12.75">
      <c r="A1" s="2" t="s">
        <v>16</v>
      </c>
      <c r="B1" s="2"/>
      <c r="C1" s="3"/>
      <c r="D1" s="3"/>
      <c r="E1" s="3"/>
      <c r="F1" s="4"/>
      <c r="G1" s="129"/>
      <c r="H1" s="130"/>
      <c r="I1" s="130"/>
      <c r="J1" s="130"/>
      <c r="K1" s="130"/>
    </row>
    <row r="2" spans="1:11" ht="12.75">
      <c r="A2" s="5" t="s">
        <v>31</v>
      </c>
      <c r="B2" s="5"/>
      <c r="C2" s="6" t="s">
        <v>262</v>
      </c>
      <c r="D2" s="7"/>
      <c r="E2" s="7"/>
      <c r="F2" s="6"/>
      <c r="G2" s="8" t="s">
        <v>29</v>
      </c>
      <c r="H2" s="131" t="s">
        <v>84</v>
      </c>
      <c r="I2" s="131"/>
      <c r="J2" s="131"/>
      <c r="K2" s="131"/>
    </row>
    <row r="3" spans="1:11" ht="12.75">
      <c r="A3" s="5" t="s">
        <v>28</v>
      </c>
      <c r="B3" s="5"/>
      <c r="C3" s="9" t="s">
        <v>86</v>
      </c>
      <c r="D3" s="7"/>
      <c r="E3" s="7"/>
      <c r="F3" s="6"/>
      <c r="G3" s="8" t="s">
        <v>30</v>
      </c>
      <c r="H3" s="132" t="s">
        <v>85</v>
      </c>
      <c r="I3" s="132"/>
      <c r="J3" s="132"/>
      <c r="K3" s="132"/>
    </row>
    <row r="4" spans="1:11" ht="13.5" thickBot="1">
      <c r="A4" s="5" t="s">
        <v>1</v>
      </c>
      <c r="B4" s="5"/>
      <c r="C4" s="10">
        <v>42153</v>
      </c>
      <c r="D4" s="5"/>
      <c r="E4" s="5" t="s">
        <v>2</v>
      </c>
      <c r="F4" s="11"/>
      <c r="G4" s="12">
        <f>C4</f>
        <v>42153</v>
      </c>
      <c r="H4" s="133"/>
      <c r="I4" s="134"/>
      <c r="J4" s="134"/>
      <c r="K4" s="134"/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2:3" ht="15">
      <c r="B9" s="105" t="s">
        <v>87</v>
      </c>
      <c r="C9" s="106" t="s">
        <v>88</v>
      </c>
    </row>
    <row r="11" spans="1:11" ht="12.75">
      <c r="A11" s="116">
        <v>1</v>
      </c>
      <c r="B11" s="117" t="s">
        <v>89</v>
      </c>
      <c r="C11" s="109" t="s">
        <v>90</v>
      </c>
      <c r="D11" s="110" t="s">
        <v>91</v>
      </c>
      <c r="E11" s="111">
        <v>0.5</v>
      </c>
      <c r="F11" s="112">
        <v>1.7545</v>
      </c>
      <c r="G11" s="113">
        <f>E11*F11</f>
        <v>0.87725</v>
      </c>
      <c r="I11" s="115"/>
      <c r="J11" s="114"/>
      <c r="K11" s="115"/>
    </row>
    <row r="12" spans="1:11" ht="12.75">
      <c r="A12" s="116">
        <v>2</v>
      </c>
      <c r="B12" s="117" t="s">
        <v>94</v>
      </c>
      <c r="C12" s="109" t="s">
        <v>95</v>
      </c>
      <c r="D12" s="110" t="s">
        <v>96</v>
      </c>
      <c r="E12" s="111">
        <v>3.48</v>
      </c>
      <c r="F12" s="112">
        <v>0.0415</v>
      </c>
      <c r="G12" s="113">
        <f>E12*F12</f>
        <v>0.14442000000000002</v>
      </c>
      <c r="I12" s="115"/>
      <c r="J12" s="114"/>
      <c r="K12" s="115"/>
    </row>
    <row r="13" spans="3:11" ht="12.75">
      <c r="C13" s="119" t="str">
        <f>CONCATENATE(B9," celkem")</f>
        <v>3 celkem</v>
      </c>
      <c r="G13" s="120">
        <f>SUBTOTAL(9,G11:G12)</f>
        <v>1.02167</v>
      </c>
      <c r="I13" s="121"/>
      <c r="K13" s="121"/>
    </row>
    <row r="15" spans="2:3" ht="15">
      <c r="B15" s="105" t="s">
        <v>99</v>
      </c>
      <c r="C15" s="106" t="s">
        <v>100</v>
      </c>
    </row>
    <row r="17" spans="1:11" ht="12.75">
      <c r="A17" s="116">
        <v>1</v>
      </c>
      <c r="B17" s="117" t="s">
        <v>101</v>
      </c>
      <c r="C17" s="109" t="s">
        <v>102</v>
      </c>
      <c r="D17" s="110" t="s">
        <v>96</v>
      </c>
      <c r="E17" s="111">
        <v>20</v>
      </c>
      <c r="F17" s="112">
        <v>0.03054</v>
      </c>
      <c r="G17" s="113">
        <f aca="true" t="shared" si="0" ref="G17:G29">E17*F17</f>
        <v>0.6108</v>
      </c>
      <c r="I17" s="115"/>
      <c r="J17" s="114"/>
      <c r="K17" s="115"/>
    </row>
    <row r="18" spans="1:11" ht="12.75">
      <c r="A18" s="116">
        <v>2</v>
      </c>
      <c r="B18" s="117" t="s">
        <v>103</v>
      </c>
      <c r="C18" s="109" t="s">
        <v>104</v>
      </c>
      <c r="D18" s="110" t="s">
        <v>105</v>
      </c>
      <c r="E18" s="111">
        <v>4</v>
      </c>
      <c r="F18" s="112">
        <v>0.04392</v>
      </c>
      <c r="G18" s="113">
        <f t="shared" si="0"/>
        <v>0.17568</v>
      </c>
      <c r="I18" s="115"/>
      <c r="J18" s="114"/>
      <c r="K18" s="115"/>
    </row>
    <row r="19" spans="1:11" ht="12.75">
      <c r="A19" s="116">
        <v>3</v>
      </c>
      <c r="B19" s="117" t="s">
        <v>106</v>
      </c>
      <c r="C19" s="109" t="s">
        <v>107</v>
      </c>
      <c r="D19" s="110" t="s">
        <v>96</v>
      </c>
      <c r="E19" s="111">
        <v>97.65</v>
      </c>
      <c r="F19" s="112">
        <v>0.01314</v>
      </c>
      <c r="G19" s="113">
        <f t="shared" si="0"/>
        <v>1.2831210000000002</v>
      </c>
      <c r="I19" s="115"/>
      <c r="J19" s="114"/>
      <c r="K19" s="115"/>
    </row>
    <row r="20" spans="1:11" ht="12.75">
      <c r="A20" s="116">
        <v>4</v>
      </c>
      <c r="B20" s="117" t="s">
        <v>109</v>
      </c>
      <c r="C20" s="109" t="s">
        <v>110</v>
      </c>
      <c r="D20" s="110" t="s">
        <v>96</v>
      </c>
      <c r="E20" s="111">
        <v>17.275</v>
      </c>
      <c r="F20" s="112">
        <v>0.03497</v>
      </c>
      <c r="G20" s="113">
        <f t="shared" si="0"/>
        <v>0.6041067499999999</v>
      </c>
      <c r="I20" s="115"/>
      <c r="J20" s="114"/>
      <c r="K20" s="115"/>
    </row>
    <row r="21" spans="1:11" ht="12.75">
      <c r="A21" s="116">
        <v>5</v>
      </c>
      <c r="B21" s="117" t="s">
        <v>114</v>
      </c>
      <c r="C21" s="109" t="s">
        <v>115</v>
      </c>
      <c r="D21" s="110" t="s">
        <v>96</v>
      </c>
      <c r="E21" s="111">
        <v>124.68</v>
      </c>
      <c r="F21" s="112">
        <v>0.00012</v>
      </c>
      <c r="G21" s="113">
        <f t="shared" si="0"/>
        <v>0.014961600000000002</v>
      </c>
      <c r="I21" s="115"/>
      <c r="J21" s="114"/>
      <c r="K21" s="115"/>
    </row>
    <row r="22" spans="1:11" ht="12.75">
      <c r="A22" s="116">
        <v>6</v>
      </c>
      <c r="B22" s="117" t="s">
        <v>117</v>
      </c>
      <c r="C22" s="109" t="s">
        <v>118</v>
      </c>
      <c r="D22" s="110" t="s">
        <v>91</v>
      </c>
      <c r="E22" s="111">
        <v>0.15</v>
      </c>
      <c r="F22" s="112">
        <v>2.234</v>
      </c>
      <c r="G22" s="113">
        <f t="shared" si="0"/>
        <v>0.3351</v>
      </c>
      <c r="I22" s="115"/>
      <c r="J22" s="114"/>
      <c r="K22" s="115"/>
    </row>
    <row r="23" spans="1:11" ht="12.75">
      <c r="A23" s="116">
        <v>7</v>
      </c>
      <c r="B23" s="117" t="s">
        <v>121</v>
      </c>
      <c r="C23" s="109" t="s">
        <v>122</v>
      </c>
      <c r="D23" s="110" t="s">
        <v>91</v>
      </c>
      <c r="E23" s="111">
        <v>5.081</v>
      </c>
      <c r="F23" s="112">
        <v>2.25634</v>
      </c>
      <c r="G23" s="113">
        <f t="shared" si="0"/>
        <v>11.46446354</v>
      </c>
      <c r="I23" s="115"/>
      <c r="J23" s="114"/>
      <c r="K23" s="115"/>
    </row>
    <row r="24" spans="1:11" ht="12.75">
      <c r="A24" s="116">
        <v>8</v>
      </c>
      <c r="B24" s="117" t="s">
        <v>124</v>
      </c>
      <c r="C24" s="109" t="s">
        <v>125</v>
      </c>
      <c r="D24" s="110" t="s">
        <v>91</v>
      </c>
      <c r="E24" s="111">
        <v>5.081</v>
      </c>
      <c r="F24" s="112">
        <v>0</v>
      </c>
      <c r="G24" s="113">
        <f t="shared" si="0"/>
        <v>0</v>
      </c>
      <c r="I24" s="115"/>
      <c r="J24" s="114"/>
      <c r="K24" s="115"/>
    </row>
    <row r="25" spans="1:11" ht="12.75">
      <c r="A25" s="116">
        <v>9</v>
      </c>
      <c r="B25" s="117" t="s">
        <v>126</v>
      </c>
      <c r="C25" s="109" t="s">
        <v>127</v>
      </c>
      <c r="D25" s="110" t="s">
        <v>128</v>
      </c>
      <c r="E25" s="111">
        <v>0.114</v>
      </c>
      <c r="F25" s="112">
        <v>1.05878</v>
      </c>
      <c r="G25" s="113">
        <f t="shared" si="0"/>
        <v>0.12070092000000002</v>
      </c>
      <c r="I25" s="115"/>
      <c r="J25" s="114"/>
      <c r="K25" s="115"/>
    </row>
    <row r="26" spans="1:11" ht="12.75">
      <c r="A26" s="116">
        <v>10</v>
      </c>
      <c r="B26" s="117" t="s">
        <v>130</v>
      </c>
      <c r="C26" s="109" t="s">
        <v>131</v>
      </c>
      <c r="D26" s="110" t="s">
        <v>96</v>
      </c>
      <c r="E26" s="111">
        <v>84.68</v>
      </c>
      <c r="F26" s="112">
        <v>0.1221</v>
      </c>
      <c r="G26" s="113">
        <f t="shared" si="0"/>
        <v>10.339428000000002</v>
      </c>
      <c r="I26" s="115"/>
      <c r="J26" s="114"/>
      <c r="K26" s="115"/>
    </row>
    <row r="27" spans="1:11" ht="12.75">
      <c r="A27" s="116">
        <v>11</v>
      </c>
      <c r="B27" s="117" t="s">
        <v>132</v>
      </c>
      <c r="C27" s="109" t="s">
        <v>133</v>
      </c>
      <c r="D27" s="110" t="s">
        <v>134</v>
      </c>
      <c r="E27" s="111">
        <v>67.25</v>
      </c>
      <c r="F27" s="112">
        <v>6E-05</v>
      </c>
      <c r="G27" s="113">
        <f t="shared" si="0"/>
        <v>0.004035</v>
      </c>
      <c r="I27" s="115"/>
      <c r="J27" s="114"/>
      <c r="K27" s="115"/>
    </row>
    <row r="28" spans="1:11" ht="12.75">
      <c r="A28" s="116">
        <v>12</v>
      </c>
      <c r="B28" s="117" t="s">
        <v>136</v>
      </c>
      <c r="C28" s="109" t="s">
        <v>137</v>
      </c>
      <c r="D28" s="110" t="s">
        <v>105</v>
      </c>
      <c r="E28" s="111">
        <v>1</v>
      </c>
      <c r="F28" s="112">
        <v>0.01698</v>
      </c>
      <c r="G28" s="113">
        <f t="shared" si="0"/>
        <v>0.01698</v>
      </c>
      <c r="I28" s="115"/>
      <c r="J28" s="114"/>
      <c r="K28" s="115"/>
    </row>
    <row r="29" spans="1:11" ht="12.75">
      <c r="A29" s="125" t="s">
        <v>138</v>
      </c>
      <c r="B29" s="126">
        <v>55330102</v>
      </c>
      <c r="C29" s="109" t="s">
        <v>139</v>
      </c>
      <c r="D29" s="110" t="s">
        <v>105</v>
      </c>
      <c r="E29" s="111">
        <v>1</v>
      </c>
      <c r="F29" s="112">
        <v>0.01065</v>
      </c>
      <c r="G29" s="113">
        <f t="shared" si="0"/>
        <v>0.01065</v>
      </c>
      <c r="H29" s="114"/>
      <c r="I29" s="115"/>
      <c r="K29" s="115"/>
    </row>
    <row r="30" spans="3:11" ht="12.75">
      <c r="C30" s="119" t="str">
        <f>CONCATENATE(B15," celkem")</f>
        <v>6 celkem</v>
      </c>
      <c r="G30" s="120">
        <f>SUBTOTAL(9,G17:G29)</f>
        <v>24.98002681</v>
      </c>
      <c r="I30" s="121"/>
      <c r="K30" s="121"/>
    </row>
    <row r="32" spans="2:3" ht="15">
      <c r="B32" s="105" t="s">
        <v>140</v>
      </c>
      <c r="C32" s="106" t="s">
        <v>141</v>
      </c>
    </row>
    <row r="34" spans="1:11" ht="12.75">
      <c r="A34" s="116">
        <v>1</v>
      </c>
      <c r="B34" s="117" t="s">
        <v>142</v>
      </c>
      <c r="C34" s="109" t="s">
        <v>143</v>
      </c>
      <c r="D34" s="110" t="s">
        <v>96</v>
      </c>
      <c r="E34" s="111">
        <v>178.398</v>
      </c>
      <c r="F34" s="112">
        <v>0</v>
      </c>
      <c r="G34" s="113">
        <f aca="true" t="shared" si="1" ref="G34:G40">E34*F34</f>
        <v>0</v>
      </c>
      <c r="I34" s="115"/>
      <c r="J34" s="114"/>
      <c r="K34" s="115"/>
    </row>
    <row r="35" spans="1:11" ht="12.75">
      <c r="A35" s="116">
        <v>2</v>
      </c>
      <c r="B35" s="117" t="s">
        <v>146</v>
      </c>
      <c r="C35" s="109" t="s">
        <v>147</v>
      </c>
      <c r="D35" s="110" t="s">
        <v>96</v>
      </c>
      <c r="E35" s="111">
        <v>93.718</v>
      </c>
      <c r="F35" s="112">
        <v>0</v>
      </c>
      <c r="G35" s="113">
        <f t="shared" si="1"/>
        <v>0</v>
      </c>
      <c r="I35" s="115"/>
      <c r="J35" s="114"/>
      <c r="K35" s="115"/>
    </row>
    <row r="36" spans="1:11" ht="12.75">
      <c r="A36" s="116">
        <v>3</v>
      </c>
      <c r="B36" s="117" t="s">
        <v>153</v>
      </c>
      <c r="C36" s="109" t="s">
        <v>154</v>
      </c>
      <c r="D36" s="110" t="s">
        <v>96</v>
      </c>
      <c r="E36" s="111">
        <v>87.935</v>
      </c>
      <c r="F36" s="112">
        <v>0.0004</v>
      </c>
      <c r="G36" s="113">
        <f t="shared" si="1"/>
        <v>0.035174000000000004</v>
      </c>
      <c r="I36" s="115"/>
      <c r="J36" s="114"/>
      <c r="K36" s="115"/>
    </row>
    <row r="37" spans="1:11" ht="12.75">
      <c r="A37" s="116">
        <v>4</v>
      </c>
      <c r="B37" s="117" t="s">
        <v>156</v>
      </c>
      <c r="C37" s="109" t="s">
        <v>157</v>
      </c>
      <c r="D37" s="110" t="s">
        <v>158</v>
      </c>
      <c r="E37" s="127">
        <v>0.0305</v>
      </c>
      <c r="F37" s="112">
        <v>0</v>
      </c>
      <c r="G37" s="113">
        <f t="shared" si="1"/>
        <v>0</v>
      </c>
      <c r="I37" s="115"/>
      <c r="J37" s="114"/>
      <c r="K37" s="115"/>
    </row>
    <row r="38" spans="1:11" ht="12.75">
      <c r="A38" s="125" t="s">
        <v>159</v>
      </c>
      <c r="B38" s="126">
        <v>11163149</v>
      </c>
      <c r="C38" s="109" t="s">
        <v>263</v>
      </c>
      <c r="D38" s="110" t="s">
        <v>128</v>
      </c>
      <c r="E38" s="111">
        <v>0.036</v>
      </c>
      <c r="F38" s="112">
        <v>1</v>
      </c>
      <c r="G38" s="113">
        <f t="shared" si="1"/>
        <v>0.036</v>
      </c>
      <c r="H38" s="114"/>
      <c r="I38" s="115"/>
      <c r="K38" s="115"/>
    </row>
    <row r="39" spans="1:11" ht="12.75">
      <c r="A39" s="125" t="s">
        <v>160</v>
      </c>
      <c r="B39" s="126">
        <v>24551032</v>
      </c>
      <c r="C39" s="109" t="s">
        <v>268</v>
      </c>
      <c r="D39" s="110" t="s">
        <v>161</v>
      </c>
      <c r="E39" s="111">
        <v>281</v>
      </c>
      <c r="F39" s="112">
        <v>0.001</v>
      </c>
      <c r="G39" s="113">
        <f t="shared" si="1"/>
        <v>0.281</v>
      </c>
      <c r="H39" s="114"/>
      <c r="I39" s="115"/>
      <c r="K39" s="115"/>
    </row>
    <row r="40" spans="1:11" ht="12.75">
      <c r="A40" s="125" t="s">
        <v>162</v>
      </c>
      <c r="B40" s="126">
        <v>62832136</v>
      </c>
      <c r="C40" s="109" t="s">
        <v>264</v>
      </c>
      <c r="D40" s="110" t="s">
        <v>96</v>
      </c>
      <c r="E40" s="111">
        <v>101.125</v>
      </c>
      <c r="F40" s="112">
        <v>0.0053</v>
      </c>
      <c r="G40" s="113">
        <f t="shared" si="1"/>
        <v>0.5359625</v>
      </c>
      <c r="H40" s="114"/>
      <c r="I40" s="115"/>
      <c r="K40" s="115"/>
    </row>
    <row r="41" spans="3:11" ht="12.75">
      <c r="C41" s="119" t="str">
        <f>CONCATENATE(B32," celkem")</f>
        <v>711 celkem</v>
      </c>
      <c r="G41" s="120">
        <f>SUBTOTAL(9,G34:G40)</f>
        <v>0.8881365000000001</v>
      </c>
      <c r="I41" s="121"/>
      <c r="K41" s="121"/>
    </row>
    <row r="43" spans="2:3" ht="15">
      <c r="B43" s="105" t="s">
        <v>163</v>
      </c>
      <c r="C43" s="106" t="s">
        <v>164</v>
      </c>
    </row>
    <row r="45" spans="1:11" ht="12.75">
      <c r="A45" s="116">
        <v>1</v>
      </c>
      <c r="B45" s="117" t="s">
        <v>165</v>
      </c>
      <c r="C45" s="109" t="s">
        <v>166</v>
      </c>
      <c r="D45" s="110" t="s">
        <v>105</v>
      </c>
      <c r="E45" s="111">
        <v>3</v>
      </c>
      <c r="F45" s="112">
        <v>0</v>
      </c>
      <c r="G45" s="113">
        <f>E45*F45</f>
        <v>0</v>
      </c>
      <c r="I45" s="115"/>
      <c r="J45" s="114"/>
      <c r="K45" s="115"/>
    </row>
    <row r="46" spans="1:11" ht="12.75">
      <c r="A46" s="116">
        <v>2</v>
      </c>
      <c r="B46" s="117" t="s">
        <v>167</v>
      </c>
      <c r="C46" s="109" t="s">
        <v>168</v>
      </c>
      <c r="D46" s="110" t="s">
        <v>158</v>
      </c>
      <c r="E46" s="127">
        <v>0.013500000000000002</v>
      </c>
      <c r="F46" s="112">
        <v>0</v>
      </c>
      <c r="G46" s="113">
        <f>E46*F46</f>
        <v>0</v>
      </c>
      <c r="I46" s="115"/>
      <c r="J46" s="114"/>
      <c r="K46" s="115"/>
    </row>
    <row r="47" spans="3:11" ht="12.75">
      <c r="C47" s="119" t="str">
        <f>CONCATENATE(B43," celkem")</f>
        <v>767 celkem</v>
      </c>
      <c r="G47" s="120">
        <f>SUBTOTAL(9,G45:G46)</f>
        <v>0</v>
      </c>
      <c r="I47" s="121"/>
      <c r="K47" s="121"/>
    </row>
    <row r="49" spans="2:3" ht="15">
      <c r="B49" s="105" t="s">
        <v>169</v>
      </c>
      <c r="C49" s="106" t="s">
        <v>170</v>
      </c>
    </row>
    <row r="51" spans="1:11" ht="12.75">
      <c r="A51" s="116">
        <v>1</v>
      </c>
      <c r="B51" s="117" t="s">
        <v>171</v>
      </c>
      <c r="C51" s="109" t="s">
        <v>172</v>
      </c>
      <c r="D51" s="110" t="s">
        <v>96</v>
      </c>
      <c r="E51" s="111">
        <v>84.68</v>
      </c>
      <c r="F51" s="112">
        <v>0.00416</v>
      </c>
      <c r="G51" s="113">
        <f aca="true" t="shared" si="2" ref="G51:G56">E51*F51</f>
        <v>0.3522688</v>
      </c>
      <c r="I51" s="115"/>
      <c r="J51" s="114"/>
      <c r="K51" s="115"/>
    </row>
    <row r="52" spans="1:11" ht="12.75">
      <c r="A52" s="116">
        <v>2</v>
      </c>
      <c r="B52" s="117" t="s">
        <v>173</v>
      </c>
      <c r="C52" s="109" t="s">
        <v>174</v>
      </c>
      <c r="D52" s="110" t="s">
        <v>96</v>
      </c>
      <c r="E52" s="111">
        <v>84.68</v>
      </c>
      <c r="F52" s="112">
        <v>0.0003</v>
      </c>
      <c r="G52" s="113">
        <f t="shared" si="2"/>
        <v>0.025404</v>
      </c>
      <c r="I52" s="115"/>
      <c r="J52" s="114"/>
      <c r="K52" s="115"/>
    </row>
    <row r="53" spans="1:11" ht="12.75">
      <c r="A53" s="116">
        <v>3</v>
      </c>
      <c r="B53" s="117" t="s">
        <v>175</v>
      </c>
      <c r="C53" s="109" t="s">
        <v>176</v>
      </c>
      <c r="D53" s="110" t="s">
        <v>134</v>
      </c>
      <c r="E53" s="111">
        <v>102.95</v>
      </c>
      <c r="F53" s="112">
        <v>3E-05</v>
      </c>
      <c r="G53" s="113">
        <f t="shared" si="2"/>
        <v>0.0030885</v>
      </c>
      <c r="I53" s="115"/>
      <c r="J53" s="114"/>
      <c r="K53" s="115"/>
    </row>
    <row r="54" spans="1:11" ht="12.75">
      <c r="A54" s="116">
        <v>4</v>
      </c>
      <c r="B54" s="117" t="s">
        <v>179</v>
      </c>
      <c r="C54" s="109" t="s">
        <v>265</v>
      </c>
      <c r="D54" s="110" t="s">
        <v>134</v>
      </c>
      <c r="E54" s="111">
        <v>15.7</v>
      </c>
      <c r="F54" s="112">
        <v>0.00021</v>
      </c>
      <c r="G54" s="113">
        <f t="shared" si="2"/>
        <v>0.003297</v>
      </c>
      <c r="I54" s="115"/>
      <c r="J54" s="114"/>
      <c r="K54" s="115"/>
    </row>
    <row r="55" spans="1:11" ht="12.75">
      <c r="A55" s="116">
        <v>5</v>
      </c>
      <c r="B55" s="117" t="s">
        <v>181</v>
      </c>
      <c r="C55" s="109" t="s">
        <v>182</v>
      </c>
      <c r="D55" s="110" t="s">
        <v>158</v>
      </c>
      <c r="E55" s="127">
        <v>0.0547</v>
      </c>
      <c r="F55" s="112">
        <v>0</v>
      </c>
      <c r="G55" s="113">
        <f t="shared" si="2"/>
        <v>0</v>
      </c>
      <c r="I55" s="115"/>
      <c r="J55" s="114"/>
      <c r="K55" s="115"/>
    </row>
    <row r="56" spans="1:11" ht="12.75">
      <c r="A56" s="125" t="s">
        <v>159</v>
      </c>
      <c r="B56" s="126">
        <v>59763490</v>
      </c>
      <c r="C56" s="109" t="s">
        <v>183</v>
      </c>
      <c r="D56" s="110" t="s">
        <v>96</v>
      </c>
      <c r="E56" s="111">
        <v>87.22</v>
      </c>
      <c r="F56" s="112">
        <v>0.0333</v>
      </c>
      <c r="G56" s="113">
        <f t="shared" si="2"/>
        <v>2.9044260000000004</v>
      </c>
      <c r="H56" s="114"/>
      <c r="I56" s="115"/>
      <c r="K56" s="115"/>
    </row>
    <row r="57" spans="3:11" ht="12.75">
      <c r="C57" s="119" t="str">
        <f>CONCATENATE(B49," celkem")</f>
        <v>771 celkem</v>
      </c>
      <c r="G57" s="120">
        <f>SUBTOTAL(9,G51:G56)</f>
        <v>3.2884843000000004</v>
      </c>
      <c r="I57" s="121"/>
      <c r="K57" s="121"/>
    </row>
    <row r="59" spans="2:3" ht="15">
      <c r="B59" s="105" t="s">
        <v>184</v>
      </c>
      <c r="C59" s="106" t="s">
        <v>185</v>
      </c>
    </row>
    <row r="61" spans="1:11" ht="12.75">
      <c r="A61" s="116">
        <v>1</v>
      </c>
      <c r="B61" s="117" t="s">
        <v>186</v>
      </c>
      <c r="C61" s="109" t="s">
        <v>187</v>
      </c>
      <c r="D61" s="110" t="s">
        <v>96</v>
      </c>
      <c r="E61" s="111">
        <v>101.13</v>
      </c>
      <c r="F61" s="112">
        <v>0.0032</v>
      </c>
      <c r="G61" s="113">
        <f aca="true" t="shared" si="3" ref="G61:G66">E61*F61</f>
        <v>0.323616</v>
      </c>
      <c r="I61" s="115"/>
      <c r="J61" s="114"/>
      <c r="K61" s="115"/>
    </row>
    <row r="62" spans="1:11" ht="12.75">
      <c r="A62" s="116">
        <v>2</v>
      </c>
      <c r="B62" s="117" t="s">
        <v>191</v>
      </c>
      <c r="C62" s="109" t="s">
        <v>192</v>
      </c>
      <c r="D62" s="110" t="s">
        <v>96</v>
      </c>
      <c r="E62" s="111">
        <v>101.13</v>
      </c>
      <c r="F62" s="112">
        <v>0.008</v>
      </c>
      <c r="G62" s="113">
        <f t="shared" si="3"/>
        <v>0.80904</v>
      </c>
      <c r="I62" s="115"/>
      <c r="J62" s="114"/>
      <c r="K62" s="115"/>
    </row>
    <row r="63" spans="1:11" ht="12.75">
      <c r="A63" s="116">
        <v>3</v>
      </c>
      <c r="B63" s="117" t="s">
        <v>194</v>
      </c>
      <c r="C63" s="109" t="s">
        <v>195</v>
      </c>
      <c r="D63" s="110" t="s">
        <v>134</v>
      </c>
      <c r="E63" s="111">
        <v>64.8</v>
      </c>
      <c r="F63" s="112">
        <v>0.00031</v>
      </c>
      <c r="G63" s="113">
        <f t="shared" si="3"/>
        <v>0.020087999999999998</v>
      </c>
      <c r="I63" s="115"/>
      <c r="J63" s="114"/>
      <c r="K63" s="115"/>
    </row>
    <row r="64" spans="1:11" ht="12.75">
      <c r="A64" s="116">
        <v>4</v>
      </c>
      <c r="B64" s="117" t="s">
        <v>197</v>
      </c>
      <c r="C64" s="109" t="s">
        <v>198</v>
      </c>
      <c r="D64" s="110" t="s">
        <v>96</v>
      </c>
      <c r="E64" s="111">
        <v>101.13</v>
      </c>
      <c r="F64" s="112">
        <v>0.0003</v>
      </c>
      <c r="G64" s="113">
        <f t="shared" si="3"/>
        <v>0.030338999999999994</v>
      </c>
      <c r="I64" s="115"/>
      <c r="J64" s="114"/>
      <c r="K64" s="115"/>
    </row>
    <row r="65" spans="1:11" ht="12.75">
      <c r="A65" s="116">
        <v>5</v>
      </c>
      <c r="B65" s="117" t="s">
        <v>200</v>
      </c>
      <c r="C65" s="109" t="s">
        <v>201</v>
      </c>
      <c r="D65" s="110" t="s">
        <v>158</v>
      </c>
      <c r="E65" s="127">
        <v>0.027999999999999997</v>
      </c>
      <c r="F65" s="112">
        <v>0</v>
      </c>
      <c r="G65" s="113">
        <f t="shared" si="3"/>
        <v>0</v>
      </c>
      <c r="I65" s="115"/>
      <c r="J65" s="114"/>
      <c r="K65" s="115"/>
    </row>
    <row r="66" spans="1:11" ht="12.75">
      <c r="A66" s="125" t="s">
        <v>159</v>
      </c>
      <c r="B66" s="126">
        <v>59782095</v>
      </c>
      <c r="C66" s="109" t="s">
        <v>202</v>
      </c>
      <c r="D66" s="110" t="s">
        <v>96</v>
      </c>
      <c r="E66" s="111">
        <v>105.352</v>
      </c>
      <c r="F66" s="112">
        <v>0</v>
      </c>
      <c r="G66" s="113">
        <f t="shared" si="3"/>
        <v>0</v>
      </c>
      <c r="H66" s="114"/>
      <c r="I66" s="115"/>
      <c r="K66" s="115"/>
    </row>
    <row r="67" spans="3:11" ht="12.75">
      <c r="C67" s="119" t="str">
        <f>CONCATENATE(B59," celkem")</f>
        <v>781 celkem</v>
      </c>
      <c r="G67" s="120">
        <f>SUBTOTAL(9,G61:G66)</f>
        <v>1.1830829999999999</v>
      </c>
      <c r="I67" s="121"/>
      <c r="K67" s="121"/>
    </row>
    <row r="69" spans="2:3" ht="15">
      <c r="B69" s="105" t="s">
        <v>203</v>
      </c>
      <c r="C69" s="106" t="s">
        <v>204</v>
      </c>
    </row>
    <row r="71" spans="1:11" ht="12.75">
      <c r="A71" s="116">
        <v>1</v>
      </c>
      <c r="B71" s="117" t="s">
        <v>205</v>
      </c>
      <c r="C71" s="109" t="s">
        <v>206</v>
      </c>
      <c r="D71" s="110" t="s">
        <v>96</v>
      </c>
      <c r="E71" s="111">
        <v>1</v>
      </c>
      <c r="F71" s="112">
        <v>0.0002</v>
      </c>
      <c r="G71" s="113">
        <f>E71*F71</f>
        <v>0.0002</v>
      </c>
      <c r="I71" s="115"/>
      <c r="J71" s="114"/>
      <c r="K71" s="115"/>
    </row>
    <row r="72" spans="3:11" ht="12.75">
      <c r="C72" s="119" t="str">
        <f>CONCATENATE(B69," celkem")</f>
        <v>783 celkem</v>
      </c>
      <c r="G72" s="120">
        <f>SUBTOTAL(9,G71:G71)</f>
        <v>0.0002</v>
      </c>
      <c r="I72" s="121"/>
      <c r="K72" s="121"/>
    </row>
    <row r="74" spans="2:3" ht="15">
      <c r="B74" s="105" t="s">
        <v>209</v>
      </c>
      <c r="C74" s="106" t="s">
        <v>210</v>
      </c>
    </row>
    <row r="76" spans="1:11" ht="12.75">
      <c r="A76" s="116">
        <v>1</v>
      </c>
      <c r="B76" s="117" t="s">
        <v>211</v>
      </c>
      <c r="C76" s="109" t="s">
        <v>210</v>
      </c>
      <c r="D76" s="110" t="s">
        <v>96</v>
      </c>
      <c r="E76" s="111">
        <v>209.7</v>
      </c>
      <c r="F76" s="112">
        <v>0</v>
      </c>
      <c r="G76" s="113">
        <f>E76*F76</f>
        <v>0</v>
      </c>
      <c r="I76" s="115"/>
      <c r="J76" s="114"/>
      <c r="K76" s="115"/>
    </row>
    <row r="77" spans="3:11" ht="12.75">
      <c r="C77" s="119" t="str">
        <f>CONCATENATE(B74," celkem")</f>
        <v>784 celkem</v>
      </c>
      <c r="G77" s="120">
        <f>SUBTOTAL(9,G76:G76)</f>
        <v>0</v>
      </c>
      <c r="I77" s="121"/>
      <c r="K77" s="121"/>
    </row>
    <row r="79" spans="2:3" ht="15">
      <c r="B79" s="105" t="s">
        <v>214</v>
      </c>
      <c r="C79" s="106" t="s">
        <v>215</v>
      </c>
    </row>
    <row r="81" spans="1:11" ht="12.75">
      <c r="A81" s="116">
        <v>1</v>
      </c>
      <c r="B81" s="117" t="s">
        <v>216</v>
      </c>
      <c r="C81" s="109" t="s">
        <v>217</v>
      </c>
      <c r="D81" s="110" t="s">
        <v>96</v>
      </c>
      <c r="E81" s="111">
        <v>84.68</v>
      </c>
      <c r="F81" s="112">
        <v>4E-05</v>
      </c>
      <c r="G81" s="113">
        <f>E81*F81</f>
        <v>0.0033872000000000004</v>
      </c>
      <c r="I81" s="115"/>
      <c r="J81" s="114"/>
      <c r="K81" s="115"/>
    </row>
    <row r="82" spans="3:11" ht="12.75">
      <c r="C82" s="119" t="str">
        <f>CONCATENATE(B79," celkem")</f>
        <v>9 celkem</v>
      </c>
      <c r="G82" s="120">
        <f>SUBTOTAL(9,G81:G81)</f>
        <v>0.0033872000000000004</v>
      </c>
      <c r="I82" s="121"/>
      <c r="K82" s="121"/>
    </row>
    <row r="84" spans="2:3" ht="15">
      <c r="B84" s="105" t="s">
        <v>218</v>
      </c>
      <c r="C84" s="106" t="s">
        <v>219</v>
      </c>
    </row>
    <row r="86" spans="1:11" ht="12.75">
      <c r="A86" s="116">
        <v>1</v>
      </c>
      <c r="B86" s="117" t="s">
        <v>220</v>
      </c>
      <c r="C86" s="109" t="s">
        <v>221</v>
      </c>
      <c r="D86" s="110" t="s">
        <v>91</v>
      </c>
      <c r="E86" s="111">
        <v>0.5</v>
      </c>
      <c r="F86" s="112">
        <v>1.8</v>
      </c>
      <c r="G86" s="128" t="str">
        <f aca="true" t="shared" si="4" ref="G86:G99">FIXED(E86*F86,3,TRUE)</f>
        <v>0,900</v>
      </c>
      <c r="I86" s="115"/>
      <c r="J86" s="114"/>
      <c r="K86" s="115"/>
    </row>
    <row r="87" spans="1:11" ht="12.75">
      <c r="A87" s="116">
        <v>2</v>
      </c>
      <c r="B87" s="117" t="s">
        <v>223</v>
      </c>
      <c r="C87" s="109" t="s">
        <v>224</v>
      </c>
      <c r="D87" s="110" t="s">
        <v>91</v>
      </c>
      <c r="E87" s="111">
        <v>5.081</v>
      </c>
      <c r="F87" s="112">
        <v>2.2</v>
      </c>
      <c r="G87" s="128" t="str">
        <f t="shared" si="4"/>
        <v>11,178</v>
      </c>
      <c r="I87" s="115"/>
      <c r="J87" s="114"/>
      <c r="K87" s="115"/>
    </row>
    <row r="88" spans="1:11" ht="12.75">
      <c r="A88" s="116">
        <v>3</v>
      </c>
      <c r="B88" s="117" t="s">
        <v>225</v>
      </c>
      <c r="C88" s="109" t="s">
        <v>226</v>
      </c>
      <c r="D88" s="110" t="s">
        <v>91</v>
      </c>
      <c r="E88" s="111">
        <v>5.081</v>
      </c>
      <c r="F88" s="112">
        <v>0</v>
      </c>
      <c r="G88" s="128" t="str">
        <f t="shared" si="4"/>
        <v>0,000</v>
      </c>
      <c r="I88" s="115"/>
      <c r="J88" s="114"/>
      <c r="K88" s="115"/>
    </row>
    <row r="89" spans="1:11" ht="12.75">
      <c r="A89" s="116">
        <v>4</v>
      </c>
      <c r="B89" s="117" t="s">
        <v>227</v>
      </c>
      <c r="C89" s="109" t="s">
        <v>228</v>
      </c>
      <c r="D89" s="110" t="s">
        <v>96</v>
      </c>
      <c r="E89" s="111">
        <v>84.68</v>
      </c>
      <c r="F89" s="112">
        <v>0.02</v>
      </c>
      <c r="G89" s="128" t="str">
        <f t="shared" si="4"/>
        <v>1,694</v>
      </c>
      <c r="I89" s="115"/>
      <c r="J89" s="114"/>
      <c r="K89" s="115"/>
    </row>
    <row r="90" spans="1:11" ht="12.75">
      <c r="A90" s="116">
        <v>5</v>
      </c>
      <c r="B90" s="117" t="s">
        <v>229</v>
      </c>
      <c r="C90" s="109" t="s">
        <v>230</v>
      </c>
      <c r="D90" s="110" t="s">
        <v>91</v>
      </c>
      <c r="E90" s="111">
        <v>4.234</v>
      </c>
      <c r="F90" s="112">
        <v>1.4</v>
      </c>
      <c r="G90" s="128" t="str">
        <f t="shared" si="4"/>
        <v>5,928</v>
      </c>
      <c r="I90" s="115"/>
      <c r="J90" s="114"/>
      <c r="K90" s="115"/>
    </row>
    <row r="91" spans="1:11" ht="12.75">
      <c r="A91" s="116">
        <v>6</v>
      </c>
      <c r="B91" s="117" t="s">
        <v>232</v>
      </c>
      <c r="C91" s="109" t="s">
        <v>233</v>
      </c>
      <c r="D91" s="110" t="s">
        <v>105</v>
      </c>
      <c r="E91" s="111">
        <v>1</v>
      </c>
      <c r="F91" s="112">
        <v>0</v>
      </c>
      <c r="G91" s="128" t="str">
        <f t="shared" si="4"/>
        <v>0,000</v>
      </c>
      <c r="I91" s="115"/>
      <c r="J91" s="114"/>
      <c r="K91" s="115"/>
    </row>
    <row r="92" spans="1:11" ht="12.75">
      <c r="A92" s="116">
        <v>7</v>
      </c>
      <c r="B92" s="117" t="s">
        <v>234</v>
      </c>
      <c r="C92" s="109" t="s">
        <v>235</v>
      </c>
      <c r="D92" s="110" t="s">
        <v>96</v>
      </c>
      <c r="E92" s="111">
        <v>1.773</v>
      </c>
      <c r="F92" s="112">
        <v>0.063</v>
      </c>
      <c r="G92" s="128" t="str">
        <f t="shared" si="4"/>
        <v>0,112</v>
      </c>
      <c r="I92" s="115"/>
      <c r="J92" s="114"/>
      <c r="K92" s="115"/>
    </row>
    <row r="93" spans="1:11" ht="12.75">
      <c r="A93" s="116">
        <v>8</v>
      </c>
      <c r="B93" s="117" t="s">
        <v>237</v>
      </c>
      <c r="C93" s="109" t="s">
        <v>238</v>
      </c>
      <c r="D93" s="110" t="s">
        <v>96</v>
      </c>
      <c r="E93" s="111">
        <v>113.925</v>
      </c>
      <c r="F93" s="112">
        <v>0.068</v>
      </c>
      <c r="G93" s="128" t="str">
        <f t="shared" si="4"/>
        <v>7,747</v>
      </c>
      <c r="I93" s="115"/>
      <c r="J93" s="114"/>
      <c r="K93" s="115"/>
    </row>
    <row r="94" spans="1:11" ht="12.75">
      <c r="A94" s="116">
        <v>9</v>
      </c>
      <c r="B94" s="117" t="s">
        <v>240</v>
      </c>
      <c r="C94" s="109" t="s">
        <v>241</v>
      </c>
      <c r="D94" s="110" t="s">
        <v>128</v>
      </c>
      <c r="E94" s="111">
        <v>27.558</v>
      </c>
      <c r="F94" s="112">
        <v>0</v>
      </c>
      <c r="G94" s="128" t="str">
        <f t="shared" si="4"/>
        <v>0,000</v>
      </c>
      <c r="I94" s="115"/>
      <c r="J94" s="114"/>
      <c r="K94" s="115"/>
    </row>
    <row r="95" spans="1:11" ht="12.75">
      <c r="A95" s="116">
        <v>10</v>
      </c>
      <c r="B95" s="117" t="s">
        <v>242</v>
      </c>
      <c r="C95" s="109" t="s">
        <v>243</v>
      </c>
      <c r="D95" s="110" t="s">
        <v>128</v>
      </c>
      <c r="E95" s="111">
        <v>137.79</v>
      </c>
      <c r="F95" s="112">
        <v>0</v>
      </c>
      <c r="G95" s="128" t="str">
        <f t="shared" si="4"/>
        <v>0,000</v>
      </c>
      <c r="I95" s="115"/>
      <c r="J95" s="114"/>
      <c r="K95" s="115"/>
    </row>
    <row r="96" spans="1:11" ht="12.75">
      <c r="A96" s="116">
        <v>11</v>
      </c>
      <c r="B96" s="117" t="s">
        <v>244</v>
      </c>
      <c r="C96" s="109" t="s">
        <v>245</v>
      </c>
      <c r="D96" s="110" t="s">
        <v>21</v>
      </c>
      <c r="E96" s="111">
        <v>27.558</v>
      </c>
      <c r="F96" s="112">
        <v>0</v>
      </c>
      <c r="G96" s="128" t="str">
        <f t="shared" si="4"/>
        <v>0,000</v>
      </c>
      <c r="I96" s="115"/>
      <c r="J96" s="114"/>
      <c r="K96" s="115"/>
    </row>
    <row r="97" spans="1:11" ht="12.75">
      <c r="A97" s="116">
        <v>12</v>
      </c>
      <c r="B97" s="117" t="s">
        <v>246</v>
      </c>
      <c r="C97" s="109" t="s">
        <v>247</v>
      </c>
      <c r="D97" s="110" t="s">
        <v>128</v>
      </c>
      <c r="E97" s="111">
        <v>27.558</v>
      </c>
      <c r="F97" s="112">
        <v>0</v>
      </c>
      <c r="G97" s="128" t="str">
        <f t="shared" si="4"/>
        <v>0,000</v>
      </c>
      <c r="I97" s="115"/>
      <c r="J97" s="114"/>
      <c r="K97" s="115"/>
    </row>
    <row r="98" spans="1:11" ht="12.75">
      <c r="A98" s="116">
        <v>13</v>
      </c>
      <c r="B98" s="117" t="s">
        <v>248</v>
      </c>
      <c r="C98" s="109" t="s">
        <v>249</v>
      </c>
      <c r="D98" s="110" t="s">
        <v>128</v>
      </c>
      <c r="E98" s="111">
        <v>220.464</v>
      </c>
      <c r="F98" s="112">
        <v>0</v>
      </c>
      <c r="G98" s="128" t="str">
        <f t="shared" si="4"/>
        <v>0,000</v>
      </c>
      <c r="I98" s="115"/>
      <c r="J98" s="114"/>
      <c r="K98" s="115"/>
    </row>
    <row r="99" spans="1:11" ht="12.75">
      <c r="A99" s="116">
        <v>14</v>
      </c>
      <c r="B99" s="117" t="s">
        <v>250</v>
      </c>
      <c r="C99" s="109" t="s">
        <v>251</v>
      </c>
      <c r="D99" s="110" t="s">
        <v>252</v>
      </c>
      <c r="E99" s="111">
        <v>1</v>
      </c>
      <c r="F99" s="112">
        <v>0</v>
      </c>
      <c r="G99" s="128" t="str">
        <f t="shared" si="4"/>
        <v>0,000</v>
      </c>
      <c r="I99" s="115"/>
      <c r="J99" s="114"/>
      <c r="K99" s="115"/>
    </row>
    <row r="100" spans="3:11" ht="12.75">
      <c r="C100" s="119" t="str">
        <f>CONCATENATE(B84," celkem")</f>
        <v>96 celkem</v>
      </c>
      <c r="G100" s="120">
        <f>SUBTOTAL(9,G86:G99)</f>
        <v>0</v>
      </c>
      <c r="I100" s="121"/>
      <c r="K100" s="121"/>
    </row>
    <row r="102" spans="2:3" ht="15">
      <c r="B102" s="105" t="s">
        <v>253</v>
      </c>
      <c r="C102" s="106" t="s">
        <v>254</v>
      </c>
    </row>
    <row r="104" spans="1:11" ht="12.75">
      <c r="A104" s="116">
        <v>1</v>
      </c>
      <c r="B104" s="117" t="s">
        <v>255</v>
      </c>
      <c r="C104" s="109" t="s">
        <v>256</v>
      </c>
      <c r="D104" s="110" t="s">
        <v>128</v>
      </c>
      <c r="E104" s="111">
        <v>26.005</v>
      </c>
      <c r="F104" s="112">
        <v>0</v>
      </c>
      <c r="G104" s="113">
        <f>E104*F104</f>
        <v>0</v>
      </c>
      <c r="I104" s="115"/>
      <c r="J104" s="114"/>
      <c r="K104" s="115"/>
    </row>
    <row r="105" spans="3:11" ht="12.75">
      <c r="C105" s="119" t="str">
        <f>CONCATENATE(B102," celkem")</f>
        <v>99 celkem</v>
      </c>
      <c r="G105" s="120">
        <f>SUBTOTAL(9,G104:G104)</f>
        <v>0</v>
      </c>
      <c r="I105" s="121"/>
      <c r="K105" s="121"/>
    </row>
  </sheetData>
  <sheetProtection/>
  <mergeCells count="4">
    <mergeCell ref="G1:K1"/>
    <mergeCell ref="H2:K2"/>
    <mergeCell ref="H3:K3"/>
    <mergeCell ref="H4:K4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7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F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49.875" style="0" customWidth="1"/>
    <col min="3" max="3" width="13.25390625" style="0" customWidth="1"/>
    <col min="4" max="4" width="15.375" style="0" customWidth="1"/>
    <col min="5" max="5" width="14.75390625" style="0" customWidth="1"/>
    <col min="6" max="6" width="14.375" style="0" customWidth="1"/>
  </cols>
  <sheetData>
    <row r="1" spans="2:6" ht="12.75">
      <c r="B1" s="64" t="s">
        <v>37</v>
      </c>
      <c r="F1" s="41"/>
    </row>
    <row r="2" spans="1:6" ht="12.75">
      <c r="A2" s="36"/>
      <c r="B2" s="36"/>
      <c r="C2" s="36"/>
      <c r="D2" s="36"/>
      <c r="E2" s="36"/>
      <c r="F2" s="41"/>
    </row>
    <row r="3" spans="1:6" ht="12.75">
      <c r="A3" s="36" t="s">
        <v>17</v>
      </c>
      <c r="B3" s="135" t="str">
        <f>Rozpočet!C2</f>
        <v>Školní jídelna -Albrechtická 2,Krnov</v>
      </c>
      <c r="C3" s="135"/>
      <c r="D3" s="135"/>
      <c r="E3" s="135"/>
      <c r="F3" s="41"/>
    </row>
    <row r="4" spans="1:6" ht="12.75">
      <c r="A4" s="36" t="s">
        <v>19</v>
      </c>
      <c r="B4" s="57" t="str">
        <f>Rozpočet!H2</f>
        <v>2799</v>
      </c>
      <c r="C4" s="41"/>
      <c r="D4" s="42" t="s">
        <v>24</v>
      </c>
      <c r="E4" s="43">
        <f>Rozpočet!C4</f>
        <v>42153</v>
      </c>
      <c r="F4" s="41"/>
    </row>
    <row r="5" spans="1:6" ht="12.75">
      <c r="A5" s="36" t="s">
        <v>23</v>
      </c>
      <c r="B5" s="135" t="str">
        <f>Rozpočet!C3</f>
        <v>Oprava části 1.NP  (varny)</v>
      </c>
      <c r="C5" s="136"/>
      <c r="D5" s="136"/>
      <c r="E5" s="136"/>
      <c r="F5" s="41"/>
    </row>
    <row r="6" spans="1:6" ht="12.75">
      <c r="A6" s="36" t="s">
        <v>22</v>
      </c>
      <c r="B6" s="135" t="str">
        <f>Rozpočet!H3</f>
        <v>Školní jídelna</v>
      </c>
      <c r="C6" s="136"/>
      <c r="D6" s="136"/>
      <c r="E6" s="136"/>
      <c r="F6" s="41"/>
    </row>
    <row r="7" spans="1:6" ht="13.5" thickBot="1">
      <c r="A7" s="36"/>
      <c r="B7" s="36"/>
      <c r="C7" s="36"/>
      <c r="D7" s="36"/>
      <c r="E7" s="36"/>
      <c r="F7" s="41"/>
    </row>
    <row r="8" spans="1:6" ht="12.75">
      <c r="A8" s="44" t="s">
        <v>25</v>
      </c>
      <c r="B8" s="45" t="s">
        <v>26</v>
      </c>
      <c r="C8" s="46" t="s">
        <v>20</v>
      </c>
      <c r="D8" s="46"/>
      <c r="E8" s="47"/>
      <c r="F8" s="48" t="s">
        <v>0</v>
      </c>
    </row>
    <row r="9" spans="1:6" ht="13.5" thickBot="1">
      <c r="A9" s="49"/>
      <c r="B9" s="50"/>
      <c r="C9" s="51" t="s">
        <v>35</v>
      </c>
      <c r="D9" s="51" t="s">
        <v>36</v>
      </c>
      <c r="E9" s="52" t="s">
        <v>27</v>
      </c>
      <c r="F9" s="52"/>
    </row>
    <row r="10" spans="1:6" ht="12.75">
      <c r="A10" s="37"/>
      <c r="B10" s="38"/>
      <c r="C10" s="53"/>
      <c r="D10" s="53"/>
      <c r="E10" s="1"/>
      <c r="F10" s="39"/>
    </row>
    <row r="11" spans="1:6" ht="12.75">
      <c r="A11" s="122" t="str">
        <f>Rozpočet!B9</f>
        <v>3</v>
      </c>
      <c r="B11" s="123" t="str">
        <f>Rozpočet!C9</f>
        <v>Svislé a kompletní konstrukce</v>
      </c>
      <c r="C11" s="124">
        <f>Rozpočet!I13</f>
        <v>0</v>
      </c>
      <c r="D11" s="124">
        <f>Rozpočet!K13</f>
        <v>0</v>
      </c>
      <c r="E11" s="1">
        <f aca="true" t="shared" si="0" ref="E11:E21">C11+D11</f>
        <v>0</v>
      </c>
      <c r="F11" s="39">
        <f>Rozpočet!G13</f>
        <v>1.02167</v>
      </c>
    </row>
    <row r="12" spans="1:6" ht="12.75">
      <c r="A12" s="122" t="str">
        <f>Rozpočet!B15</f>
        <v>6</v>
      </c>
      <c r="B12" s="123" t="str">
        <f>Rozpočet!C15</f>
        <v>Úpravy povrchů, podlahy a osazení výplně otvorů</v>
      </c>
      <c r="C12" s="124">
        <f>Rozpočet!I30</f>
        <v>0</v>
      </c>
      <c r="D12" s="124">
        <f>Rozpočet!K30</f>
        <v>0</v>
      </c>
      <c r="E12" s="1">
        <f t="shared" si="0"/>
        <v>0</v>
      </c>
      <c r="F12" s="39">
        <f>Rozpočet!G30</f>
        <v>24.98002681</v>
      </c>
    </row>
    <row r="13" spans="1:6" ht="12.75">
      <c r="A13" s="122" t="str">
        <f>Rozpočet!B32</f>
        <v>711</v>
      </c>
      <c r="B13" s="123" t="str">
        <f>Rozpočet!C32</f>
        <v>Izolace proti vodě a vlhkosti</v>
      </c>
      <c r="C13" s="124">
        <f>Rozpočet!I41</f>
        <v>0</v>
      </c>
      <c r="D13" s="124">
        <f>Rozpočet!K41</f>
        <v>0</v>
      </c>
      <c r="E13" s="1">
        <f t="shared" si="0"/>
        <v>0</v>
      </c>
      <c r="F13" s="39">
        <f>Rozpočet!G41</f>
        <v>0.8881365000000001</v>
      </c>
    </row>
    <row r="14" spans="1:6" ht="12.75">
      <c r="A14" s="122" t="str">
        <f>Rozpočet!B43</f>
        <v>767</v>
      </c>
      <c r="B14" s="123" t="str">
        <f>Rozpočet!C43</f>
        <v>Konstrukce zámečnické</v>
      </c>
      <c r="C14" s="124">
        <f>Rozpočet!I47</f>
        <v>0</v>
      </c>
      <c r="D14" s="124">
        <f>Rozpočet!K47</f>
        <v>0</v>
      </c>
      <c r="E14" s="1">
        <f t="shared" si="0"/>
        <v>0</v>
      </c>
      <c r="F14" s="39">
        <f>Rozpočet!G47</f>
        <v>0</v>
      </c>
    </row>
    <row r="15" spans="1:6" ht="12.75">
      <c r="A15" s="122" t="str">
        <f>Rozpočet!B49</f>
        <v>771</v>
      </c>
      <c r="B15" s="123" t="str">
        <f>Rozpočet!C49</f>
        <v>Podlahy z dlaždic keramických</v>
      </c>
      <c r="C15" s="124">
        <f>Rozpočet!I57</f>
        <v>0</v>
      </c>
      <c r="D15" s="124">
        <f>Rozpočet!K57</f>
        <v>0</v>
      </c>
      <c r="E15" s="1">
        <f t="shared" si="0"/>
        <v>0</v>
      </c>
      <c r="F15" s="39">
        <f>Rozpočet!G57</f>
        <v>3.2884843000000004</v>
      </c>
    </row>
    <row r="16" spans="1:6" ht="12.75">
      <c r="A16" s="122" t="str">
        <f>Rozpočet!B59</f>
        <v>781</v>
      </c>
      <c r="B16" s="123" t="str">
        <f>Rozpočet!C59</f>
        <v>Obklady keramické</v>
      </c>
      <c r="C16" s="124">
        <f>Rozpočet!I67</f>
        <v>0</v>
      </c>
      <c r="D16" s="124">
        <f>Rozpočet!K67</f>
        <v>0</v>
      </c>
      <c r="E16" s="1">
        <f t="shared" si="0"/>
        <v>0</v>
      </c>
      <c r="F16" s="39">
        <f>Rozpočet!G67</f>
        <v>1.1830829999999999</v>
      </c>
    </row>
    <row r="17" spans="1:6" ht="12.75">
      <c r="A17" s="122" t="str">
        <f>Rozpočet!B69</f>
        <v>783</v>
      </c>
      <c r="B17" s="123" t="str">
        <f>Rozpočet!C69</f>
        <v>Nátěry</v>
      </c>
      <c r="C17" s="124">
        <f>Rozpočet!I72</f>
        <v>0</v>
      </c>
      <c r="D17" s="124">
        <f>Rozpočet!K72</f>
        <v>0</v>
      </c>
      <c r="E17" s="1">
        <f t="shared" si="0"/>
        <v>0</v>
      </c>
      <c r="F17" s="39">
        <f>Rozpočet!G72</f>
        <v>0.0002</v>
      </c>
    </row>
    <row r="18" spans="1:6" ht="12.75">
      <c r="A18" s="122" t="str">
        <f>Rozpočet!B74</f>
        <v>784</v>
      </c>
      <c r="B18" s="123" t="str">
        <f>Rozpočet!C74</f>
        <v>Malby</v>
      </c>
      <c r="C18" s="124">
        <f>Rozpočet!I77</f>
        <v>0</v>
      </c>
      <c r="D18" s="124">
        <f>Rozpočet!K77</f>
        <v>0</v>
      </c>
      <c r="E18" s="1">
        <f t="shared" si="0"/>
        <v>0</v>
      </c>
      <c r="F18" s="39">
        <f>Rozpočet!G77</f>
        <v>0</v>
      </c>
    </row>
    <row r="19" spans="1:6" ht="12.75">
      <c r="A19" s="122" t="str">
        <f>Rozpočet!B79</f>
        <v>9</v>
      </c>
      <c r="B19" s="123" t="str">
        <f>Rozpočet!C79</f>
        <v>Ostatní konstrukce a práce bourací, přesun hmot, lešení</v>
      </c>
      <c r="C19" s="124">
        <f>Rozpočet!I82</f>
        <v>0</v>
      </c>
      <c r="D19" s="124">
        <f>Rozpočet!K82</f>
        <v>0</v>
      </c>
      <c r="E19" s="1">
        <f t="shared" si="0"/>
        <v>0</v>
      </c>
      <c r="F19" s="39">
        <f>Rozpočet!G82</f>
        <v>0.0033872000000000004</v>
      </c>
    </row>
    <row r="20" spans="1:6" ht="12.75">
      <c r="A20" s="122" t="str">
        <f>Rozpočet!B84</f>
        <v>96</v>
      </c>
      <c r="B20" s="123" t="str">
        <f>Rozpočet!C84</f>
        <v>Bourání konstrukcí</v>
      </c>
      <c r="C20" s="124">
        <f>Rozpočet!I100</f>
        <v>0</v>
      </c>
      <c r="D20" s="124">
        <f>Rozpočet!K100</f>
        <v>0</v>
      </c>
      <c r="E20" s="1">
        <f t="shared" si="0"/>
        <v>0</v>
      </c>
      <c r="F20" s="39">
        <f>Rozpočet!G100</f>
        <v>0</v>
      </c>
    </row>
    <row r="21" spans="1:6" ht="12.75">
      <c r="A21" s="122" t="str">
        <f>Rozpočet!B102</f>
        <v>99</v>
      </c>
      <c r="B21" s="123" t="str">
        <f>Rozpočet!C102</f>
        <v>Přesun hmot</v>
      </c>
      <c r="C21" s="124">
        <f>Rozpočet!I105</f>
        <v>0</v>
      </c>
      <c r="D21" s="124">
        <f>Rozpočet!K105</f>
        <v>0</v>
      </c>
      <c r="E21" s="1">
        <f t="shared" si="0"/>
        <v>0</v>
      </c>
      <c r="F21" s="39">
        <f>Rozpočet!G105</f>
        <v>0</v>
      </c>
    </row>
    <row r="22" spans="1:6" ht="13.5" thickBot="1">
      <c r="A22" s="40"/>
      <c r="B22" s="54"/>
      <c r="C22" s="54"/>
      <c r="D22" s="54"/>
      <c r="E22" s="1"/>
      <c r="F22" s="39"/>
    </row>
    <row r="23" spans="1:6" ht="13.5" thickTop="1">
      <c r="A23" s="55"/>
      <c r="B23" s="56" t="s">
        <v>27</v>
      </c>
      <c r="C23" s="58">
        <f>SUM(C10:C22)</f>
        <v>0</v>
      </c>
      <c r="D23" s="59">
        <f>SUM(D10:D22)</f>
        <v>0</v>
      </c>
      <c r="E23" s="58">
        <f>SUM(E10:E22)</f>
        <v>0</v>
      </c>
      <c r="F23" s="59">
        <f>SUM(F10:F22)</f>
        <v>31.36498781</v>
      </c>
    </row>
  </sheetData>
  <sheetProtection/>
  <mergeCells count="3">
    <mergeCell ref="B3:E3"/>
    <mergeCell ref="B5:E5"/>
    <mergeCell ref="B6:E6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200" verticalDpi="200" orientation="landscape" paperSize="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K144"/>
  <sheetViews>
    <sheetView tabSelected="1" zoomScalePageLayoutView="0" workbookViewId="0" topLeftCell="A76">
      <selection activeCell="C81" sqref="C81"/>
    </sheetView>
  </sheetViews>
  <sheetFormatPr defaultColWidth="9.00390625" defaultRowHeight="12.75"/>
  <cols>
    <col min="1" max="1" width="5.25390625" style="0" customWidth="1"/>
    <col min="2" max="2" width="12.625" style="0" customWidth="1"/>
    <col min="3" max="3" width="46.125" style="0" customWidth="1"/>
    <col min="5" max="5" width="13.375" style="0" customWidth="1"/>
    <col min="6" max="6" width="12.75390625" style="0" customWidth="1"/>
    <col min="7" max="7" width="12.00390625" style="0" customWidth="1"/>
    <col min="8" max="8" width="15.25390625" style="0" customWidth="1"/>
    <col min="9" max="9" width="13.00390625" style="0" customWidth="1"/>
    <col min="10" max="10" width="13.875" style="0" customWidth="1"/>
    <col min="11" max="11" width="13.75390625" style="0" customWidth="1"/>
  </cols>
  <sheetData>
    <row r="1" ht="12.75">
      <c r="C1" s="65" t="s">
        <v>38</v>
      </c>
    </row>
    <row r="2" spans="1:11" ht="12.75">
      <c r="A2" s="5" t="s">
        <v>31</v>
      </c>
      <c r="B2" s="5"/>
      <c r="C2" s="6" t="str">
        <f>+Rozpočet!C2</f>
        <v>Školní jídelna -Albrechtická 2,Krnov</v>
      </c>
      <c r="D2" s="7"/>
      <c r="E2" s="7"/>
      <c r="F2" s="6"/>
      <c r="G2" s="8" t="s">
        <v>29</v>
      </c>
      <c r="H2" s="131" t="str">
        <f>+Rozpočet!H2</f>
        <v>2799</v>
      </c>
      <c r="I2" s="131"/>
      <c r="J2" s="131"/>
      <c r="K2" s="131"/>
    </row>
    <row r="3" spans="1:11" ht="12.75">
      <c r="A3" s="5" t="s">
        <v>28</v>
      </c>
      <c r="B3" s="5"/>
      <c r="C3" s="9" t="str">
        <f>+Rozpočet!C3</f>
        <v>Oprava části 1.NP  (varny)</v>
      </c>
      <c r="D3" s="7"/>
      <c r="E3" s="7"/>
      <c r="F3" s="6"/>
      <c r="G3" s="8" t="s">
        <v>30</v>
      </c>
      <c r="H3" s="132" t="str">
        <f>+Rozpočet!H3</f>
        <v>Školní jídelna</v>
      </c>
      <c r="I3" s="132"/>
      <c r="J3" s="132"/>
      <c r="K3" s="132"/>
    </row>
    <row r="4" spans="1:7" ht="13.5" thickBot="1">
      <c r="A4" s="5" t="s">
        <v>1</v>
      </c>
      <c r="B4" s="5"/>
      <c r="C4" s="10">
        <f>+Rozpočet!C4</f>
        <v>42153</v>
      </c>
      <c r="D4" s="5"/>
      <c r="E4" s="5" t="s">
        <v>2</v>
      </c>
      <c r="F4" s="11"/>
      <c r="G4" s="12">
        <f>+Rozpočet!G4</f>
        <v>42153</v>
      </c>
    </row>
    <row r="5" spans="1:11" ht="12.75">
      <c r="A5" s="13" t="s">
        <v>3</v>
      </c>
      <c r="B5" s="14"/>
      <c r="C5" s="14"/>
      <c r="D5" s="15"/>
      <c r="E5" s="15"/>
      <c r="F5" s="16"/>
      <c r="G5" s="17"/>
      <c r="H5" s="18" t="s">
        <v>4</v>
      </c>
      <c r="I5" s="18"/>
      <c r="J5" s="18"/>
      <c r="K5" s="19"/>
    </row>
    <row r="6" spans="1:11" ht="12.75">
      <c r="A6" s="20" t="s">
        <v>5</v>
      </c>
      <c r="B6" s="21" t="s">
        <v>6</v>
      </c>
      <c r="C6" s="21"/>
      <c r="D6" s="61" t="s">
        <v>32</v>
      </c>
      <c r="E6" s="62" t="s">
        <v>33</v>
      </c>
      <c r="F6" s="60" t="s">
        <v>34</v>
      </c>
      <c r="G6" s="22" t="s">
        <v>8</v>
      </c>
      <c r="H6" s="23" t="s">
        <v>9</v>
      </c>
      <c r="I6" s="24"/>
      <c r="J6" s="23" t="s">
        <v>10</v>
      </c>
      <c r="K6" s="25"/>
    </row>
    <row r="7" spans="1:11" ht="12.75">
      <c r="A7" s="26" t="s">
        <v>11</v>
      </c>
      <c r="B7" s="27" t="s">
        <v>12</v>
      </c>
      <c r="C7" s="27" t="s">
        <v>13</v>
      </c>
      <c r="D7" s="27" t="s">
        <v>14</v>
      </c>
      <c r="E7" s="63"/>
      <c r="F7" s="28" t="s">
        <v>15</v>
      </c>
      <c r="G7" s="29" t="s">
        <v>15</v>
      </c>
      <c r="H7" s="27" t="s">
        <v>7</v>
      </c>
      <c r="I7" s="27" t="s">
        <v>18</v>
      </c>
      <c r="J7" s="27" t="s">
        <v>7</v>
      </c>
      <c r="K7" s="30" t="s">
        <v>18</v>
      </c>
    </row>
    <row r="8" spans="1:11" ht="13.5" thickBot="1">
      <c r="A8" s="31"/>
      <c r="B8" s="32">
        <v>1</v>
      </c>
      <c r="C8" s="32">
        <v>2</v>
      </c>
      <c r="D8" s="33">
        <v>3</v>
      </c>
      <c r="E8" s="33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5">
        <v>10</v>
      </c>
    </row>
    <row r="9" spans="6:7" ht="12.75">
      <c r="F9" s="66"/>
      <c r="G9" s="66"/>
    </row>
    <row r="10" spans="2:3" ht="15">
      <c r="B10" s="106" t="s">
        <v>87</v>
      </c>
      <c r="C10" s="106" t="s">
        <v>88</v>
      </c>
    </row>
    <row r="12" spans="1:11" ht="12.75">
      <c r="A12" s="107">
        <v>1</v>
      </c>
      <c r="B12" s="108" t="s">
        <v>89</v>
      </c>
      <c r="C12" s="109" t="s">
        <v>90</v>
      </c>
      <c r="D12" s="110" t="s">
        <v>91</v>
      </c>
      <c r="E12" s="111">
        <v>0.5</v>
      </c>
      <c r="F12" s="112">
        <v>1.7545</v>
      </c>
      <c r="G12" s="113">
        <f>E12*F12</f>
        <v>0.87725</v>
      </c>
      <c r="I12" s="115"/>
      <c r="J12" s="114"/>
      <c r="K12" s="115"/>
    </row>
    <row r="13" spans="3:11" ht="12.75">
      <c r="C13" s="118" t="s">
        <v>92</v>
      </c>
      <c r="E13" s="111">
        <v>0</v>
      </c>
      <c r="G13" s="113"/>
      <c r="I13" s="115"/>
      <c r="K13" s="115"/>
    </row>
    <row r="14" spans="3:11" ht="12.75">
      <c r="C14" s="118" t="s">
        <v>93</v>
      </c>
      <c r="E14" s="111">
        <v>0.5</v>
      </c>
      <c r="G14" s="113"/>
      <c r="I14" s="115"/>
      <c r="K14" s="115"/>
    </row>
    <row r="15" spans="1:11" ht="12.75">
      <c r="A15" s="107">
        <v>2</v>
      </c>
      <c r="B15" s="108" t="s">
        <v>94</v>
      </c>
      <c r="C15" s="109" t="s">
        <v>95</v>
      </c>
      <c r="D15" s="110" t="s">
        <v>96</v>
      </c>
      <c r="E15" s="111">
        <v>3.48</v>
      </c>
      <c r="F15" s="112">
        <v>0.0415</v>
      </c>
      <c r="G15" s="113">
        <f>E15*F15</f>
        <v>0.14442000000000002</v>
      </c>
      <c r="I15" s="115"/>
      <c r="J15" s="114"/>
      <c r="K15" s="115"/>
    </row>
    <row r="16" spans="3:11" ht="12.75">
      <c r="C16" s="118" t="s">
        <v>97</v>
      </c>
      <c r="E16" s="111">
        <v>3.24</v>
      </c>
      <c r="G16" s="113"/>
      <c r="I16" s="115"/>
      <c r="K16" s="115"/>
    </row>
    <row r="17" spans="3:11" ht="12.75">
      <c r="C17" s="118" t="s">
        <v>98</v>
      </c>
      <c r="E17" s="111">
        <v>0.24</v>
      </c>
      <c r="G17" s="113"/>
      <c r="I17" s="115"/>
      <c r="K17" s="115"/>
    </row>
    <row r="19" spans="2:3" ht="15">
      <c r="B19" s="106" t="s">
        <v>99</v>
      </c>
      <c r="C19" s="106" t="s">
        <v>100</v>
      </c>
    </row>
    <row r="21" spans="1:11" ht="12.75">
      <c r="A21" s="107">
        <v>1</v>
      </c>
      <c r="B21" s="108" t="s">
        <v>101</v>
      </c>
      <c r="C21" s="109" t="s">
        <v>102</v>
      </c>
      <c r="D21" s="110" t="s">
        <v>96</v>
      </c>
      <c r="E21" s="111">
        <v>20</v>
      </c>
      <c r="F21" s="112">
        <v>0.03054</v>
      </c>
      <c r="G21" s="113">
        <f>E21*F21</f>
        <v>0.6108</v>
      </c>
      <c r="I21" s="115"/>
      <c r="J21" s="114"/>
      <c r="K21" s="115"/>
    </row>
    <row r="22" spans="1:11" ht="12.75">
      <c r="A22" s="107">
        <v>2</v>
      </c>
      <c r="B22" s="108" t="s">
        <v>103</v>
      </c>
      <c r="C22" s="109" t="s">
        <v>104</v>
      </c>
      <c r="D22" s="110" t="s">
        <v>105</v>
      </c>
      <c r="E22" s="111">
        <v>4</v>
      </c>
      <c r="F22" s="112">
        <v>0.04392</v>
      </c>
      <c r="G22" s="113">
        <f>E22*F22</f>
        <v>0.17568</v>
      </c>
      <c r="I22" s="115"/>
      <c r="J22" s="114"/>
      <c r="K22" s="115"/>
    </row>
    <row r="23" spans="1:11" ht="12.75">
      <c r="A23" s="107">
        <v>3</v>
      </c>
      <c r="B23" s="108" t="s">
        <v>106</v>
      </c>
      <c r="C23" s="109" t="s">
        <v>107</v>
      </c>
      <c r="D23" s="110" t="s">
        <v>96</v>
      </c>
      <c r="E23" s="111">
        <v>97.65</v>
      </c>
      <c r="F23" s="112">
        <v>0.01314</v>
      </c>
      <c r="G23" s="113">
        <f>E23*F23</f>
        <v>1.2831210000000002</v>
      </c>
      <c r="I23" s="115"/>
      <c r="J23" s="114"/>
      <c r="K23" s="115"/>
    </row>
    <row r="24" spans="3:11" ht="12.75">
      <c r="C24" s="118" t="s">
        <v>108</v>
      </c>
      <c r="E24" s="111">
        <v>97.65</v>
      </c>
      <c r="G24" s="113"/>
      <c r="I24" s="115"/>
      <c r="K24" s="115"/>
    </row>
    <row r="25" spans="1:11" ht="12.75">
      <c r="A25" s="107">
        <v>4</v>
      </c>
      <c r="B25" s="108" t="s">
        <v>109</v>
      </c>
      <c r="C25" s="109" t="s">
        <v>110</v>
      </c>
      <c r="D25" s="110" t="s">
        <v>96</v>
      </c>
      <c r="E25" s="111">
        <v>17.275</v>
      </c>
      <c r="F25" s="112">
        <v>0.03497</v>
      </c>
      <c r="G25" s="113">
        <f>E25*F25</f>
        <v>0.6041067499999999</v>
      </c>
      <c r="I25" s="115"/>
      <c r="J25" s="114"/>
      <c r="K25" s="115"/>
    </row>
    <row r="26" spans="3:11" ht="12.75">
      <c r="C26" s="118" t="s">
        <v>111</v>
      </c>
      <c r="E26" s="111">
        <v>0</v>
      </c>
      <c r="G26" s="113"/>
      <c r="I26" s="115"/>
      <c r="K26" s="115"/>
    </row>
    <row r="27" spans="3:11" ht="12.75">
      <c r="C27" s="118" t="s">
        <v>112</v>
      </c>
      <c r="E27" s="111">
        <v>16.275</v>
      </c>
      <c r="G27" s="113"/>
      <c r="I27" s="115"/>
      <c r="K27" s="115"/>
    </row>
    <row r="28" spans="3:11" ht="12.75">
      <c r="C28" s="118" t="s">
        <v>113</v>
      </c>
      <c r="E28" s="111">
        <v>1</v>
      </c>
      <c r="G28" s="113"/>
      <c r="I28" s="115"/>
      <c r="K28" s="115"/>
    </row>
    <row r="29" spans="1:11" ht="12.75">
      <c r="A29" s="107">
        <v>5</v>
      </c>
      <c r="B29" s="108" t="s">
        <v>114</v>
      </c>
      <c r="C29" s="109" t="s">
        <v>115</v>
      </c>
      <c r="D29" s="110" t="s">
        <v>96</v>
      </c>
      <c r="E29" s="111">
        <v>124.68</v>
      </c>
      <c r="F29" s="112">
        <v>0.00012</v>
      </c>
      <c r="G29" s="113">
        <f>E29*F29</f>
        <v>0.014961600000000002</v>
      </c>
      <c r="I29" s="115"/>
      <c r="J29" s="114"/>
      <c r="K29" s="115"/>
    </row>
    <row r="30" spans="3:11" ht="12.75">
      <c r="C30" s="118" t="s">
        <v>116</v>
      </c>
      <c r="E30" s="111">
        <v>124.68</v>
      </c>
      <c r="G30" s="113"/>
      <c r="I30" s="115"/>
      <c r="K30" s="115"/>
    </row>
    <row r="31" spans="1:11" ht="12.75">
      <c r="A31" s="107">
        <v>6</v>
      </c>
      <c r="B31" s="108" t="s">
        <v>117</v>
      </c>
      <c r="C31" s="109" t="s">
        <v>118</v>
      </c>
      <c r="D31" s="110" t="s">
        <v>91</v>
      </c>
      <c r="E31" s="111">
        <v>0.15</v>
      </c>
      <c r="F31" s="112">
        <v>2.234</v>
      </c>
      <c r="G31" s="113">
        <f>E31*F31</f>
        <v>0.3351</v>
      </c>
      <c r="I31" s="115"/>
      <c r="J31" s="114"/>
      <c r="K31" s="115"/>
    </row>
    <row r="32" spans="3:11" ht="12.75">
      <c r="C32" s="118" t="s">
        <v>119</v>
      </c>
      <c r="E32" s="111">
        <v>0</v>
      </c>
      <c r="G32" s="113"/>
      <c r="I32" s="115"/>
      <c r="K32" s="115"/>
    </row>
    <row r="33" spans="3:11" ht="12.75">
      <c r="C33" s="118" t="s">
        <v>120</v>
      </c>
      <c r="E33" s="111">
        <v>0.15</v>
      </c>
      <c r="G33" s="113"/>
      <c r="I33" s="115"/>
      <c r="K33" s="115"/>
    </row>
    <row r="34" spans="1:11" ht="12.75">
      <c r="A34" s="107">
        <v>7</v>
      </c>
      <c r="B34" s="108" t="s">
        <v>121</v>
      </c>
      <c r="C34" s="109" t="s">
        <v>122</v>
      </c>
      <c r="D34" s="110" t="s">
        <v>91</v>
      </c>
      <c r="E34" s="111">
        <v>5.081</v>
      </c>
      <c r="F34" s="112">
        <v>2.25634</v>
      </c>
      <c r="G34" s="113">
        <f>E34*F34</f>
        <v>11.46446354</v>
      </c>
      <c r="I34" s="115"/>
      <c r="J34" s="114"/>
      <c r="K34" s="115"/>
    </row>
    <row r="35" spans="3:11" ht="12.75">
      <c r="C35" s="118" t="s">
        <v>123</v>
      </c>
      <c r="E35" s="111">
        <v>5.0808</v>
      </c>
      <c r="G35" s="113"/>
      <c r="I35" s="115"/>
      <c r="K35" s="115"/>
    </row>
    <row r="36" spans="1:11" ht="12.75">
      <c r="A36" s="107">
        <v>8</v>
      </c>
      <c r="B36" s="108" t="s">
        <v>124</v>
      </c>
      <c r="C36" s="109" t="s">
        <v>125</v>
      </c>
      <c r="D36" s="110" t="s">
        <v>91</v>
      </c>
      <c r="E36" s="111">
        <v>5.081</v>
      </c>
      <c r="F36" s="112">
        <v>0</v>
      </c>
      <c r="G36" s="113">
        <f>E36*F36</f>
        <v>0</v>
      </c>
      <c r="I36" s="115"/>
      <c r="J36" s="114"/>
      <c r="K36" s="115"/>
    </row>
    <row r="37" spans="3:11" ht="12.75">
      <c r="C37" s="118" t="s">
        <v>123</v>
      </c>
      <c r="E37" s="111">
        <v>5.0808</v>
      </c>
      <c r="G37" s="113"/>
      <c r="I37" s="115"/>
      <c r="K37" s="115"/>
    </row>
    <row r="38" spans="1:11" ht="12.75">
      <c r="A38" s="107">
        <v>9</v>
      </c>
      <c r="B38" s="108" t="s">
        <v>126</v>
      </c>
      <c r="C38" s="109" t="s">
        <v>127</v>
      </c>
      <c r="D38" s="110" t="s">
        <v>128</v>
      </c>
      <c r="E38" s="111">
        <v>0.114</v>
      </c>
      <c r="F38" s="112">
        <v>1.05878</v>
      </c>
      <c r="G38" s="113">
        <f>E38*F38</f>
        <v>0.12070092000000002</v>
      </c>
      <c r="I38" s="115"/>
      <c r="J38" s="114"/>
      <c r="K38" s="115"/>
    </row>
    <row r="39" spans="3:11" ht="12.75">
      <c r="C39" s="118" t="s">
        <v>129</v>
      </c>
      <c r="E39" s="111">
        <v>0.113556</v>
      </c>
      <c r="G39" s="113"/>
      <c r="I39" s="115"/>
      <c r="K39" s="115"/>
    </row>
    <row r="40" spans="1:11" ht="12.75">
      <c r="A40" s="107">
        <v>10</v>
      </c>
      <c r="B40" s="108" t="s">
        <v>130</v>
      </c>
      <c r="C40" s="109" t="s">
        <v>131</v>
      </c>
      <c r="D40" s="110" t="s">
        <v>96</v>
      </c>
      <c r="E40" s="111">
        <v>84.68</v>
      </c>
      <c r="F40" s="112">
        <v>0.1221</v>
      </c>
      <c r="G40" s="113">
        <f>E40*F40</f>
        <v>10.339428000000002</v>
      </c>
      <c r="I40" s="115"/>
      <c r="J40" s="114"/>
      <c r="K40" s="115"/>
    </row>
    <row r="41" spans="1:11" ht="12.75">
      <c r="A41" s="107">
        <v>11</v>
      </c>
      <c r="B41" s="108" t="s">
        <v>132</v>
      </c>
      <c r="C41" s="109" t="s">
        <v>133</v>
      </c>
      <c r="D41" s="110" t="s">
        <v>134</v>
      </c>
      <c r="E41" s="111">
        <v>67.25</v>
      </c>
      <c r="F41" s="112">
        <v>6E-05</v>
      </c>
      <c r="G41" s="113">
        <f>E41*F41</f>
        <v>0.004035</v>
      </c>
      <c r="I41" s="115"/>
      <c r="J41" s="114"/>
      <c r="K41" s="115"/>
    </row>
    <row r="42" spans="3:11" ht="12.75">
      <c r="C42" s="118" t="s">
        <v>135</v>
      </c>
      <c r="E42" s="111">
        <v>67.25</v>
      </c>
      <c r="G42" s="113"/>
      <c r="I42" s="115"/>
      <c r="K42" s="115"/>
    </row>
    <row r="43" spans="1:11" ht="12.75">
      <c r="A43" s="107">
        <v>12</v>
      </c>
      <c r="B43" s="108" t="s">
        <v>136</v>
      </c>
      <c r="C43" s="109" t="s">
        <v>137</v>
      </c>
      <c r="D43" s="110" t="s">
        <v>105</v>
      </c>
      <c r="E43" s="111">
        <v>1</v>
      </c>
      <c r="F43" s="112">
        <v>0.01698</v>
      </c>
      <c r="G43" s="113">
        <f>E43*F43</f>
        <v>0.01698</v>
      </c>
      <c r="I43" s="115"/>
      <c r="J43" s="114"/>
      <c r="K43" s="115"/>
    </row>
    <row r="44" spans="1:11" ht="12.75">
      <c r="A44" s="125" t="s">
        <v>138</v>
      </c>
      <c r="B44" s="126">
        <v>55330102</v>
      </c>
      <c r="C44" s="109" t="s">
        <v>139</v>
      </c>
      <c r="D44" s="110" t="s">
        <v>105</v>
      </c>
      <c r="E44" s="111">
        <v>1</v>
      </c>
      <c r="F44" s="112">
        <v>0.01065</v>
      </c>
      <c r="G44" s="113">
        <f>E44*F44</f>
        <v>0.01065</v>
      </c>
      <c r="H44" s="114"/>
      <c r="I44" s="115"/>
      <c r="K44" s="115"/>
    </row>
    <row r="46" spans="2:3" ht="15">
      <c r="B46" s="106" t="s">
        <v>140</v>
      </c>
      <c r="C46" s="106" t="s">
        <v>141</v>
      </c>
    </row>
    <row r="48" spans="1:11" ht="12.75">
      <c r="A48" s="107">
        <v>1</v>
      </c>
      <c r="B48" s="108" t="s">
        <v>142</v>
      </c>
      <c r="C48" s="109" t="s">
        <v>143</v>
      </c>
      <c r="D48" s="110" t="s">
        <v>96</v>
      </c>
      <c r="E48" s="111">
        <v>178.398</v>
      </c>
      <c r="F48" s="112">
        <v>0</v>
      </c>
      <c r="G48" s="113">
        <f>E48*F48</f>
        <v>0</v>
      </c>
      <c r="I48" s="115"/>
      <c r="J48" s="114"/>
      <c r="K48" s="115"/>
    </row>
    <row r="49" spans="3:11" ht="12.75">
      <c r="C49" s="118" t="s">
        <v>144</v>
      </c>
      <c r="E49" s="111">
        <v>84.68</v>
      </c>
      <c r="G49" s="113"/>
      <c r="I49" s="115"/>
      <c r="K49" s="115"/>
    </row>
    <row r="50" spans="3:11" ht="12.75">
      <c r="C50" s="118" t="s">
        <v>145</v>
      </c>
      <c r="E50" s="111">
        <v>93.718</v>
      </c>
      <c r="G50" s="113"/>
      <c r="I50" s="115"/>
      <c r="K50" s="115"/>
    </row>
    <row r="51" spans="1:11" ht="12.75">
      <c r="A51" s="107">
        <v>2</v>
      </c>
      <c r="B51" s="108" t="s">
        <v>146</v>
      </c>
      <c r="C51" s="109" t="s">
        <v>147</v>
      </c>
      <c r="D51" s="110" t="s">
        <v>96</v>
      </c>
      <c r="E51" s="111">
        <v>93.718</v>
      </c>
      <c r="F51" s="112">
        <v>0</v>
      </c>
      <c r="G51" s="113">
        <f>E51*F51</f>
        <v>0</v>
      </c>
      <c r="I51" s="115"/>
      <c r="J51" s="114"/>
      <c r="K51" s="115"/>
    </row>
    <row r="52" spans="3:11" ht="12.75">
      <c r="C52" s="118" t="s">
        <v>148</v>
      </c>
      <c r="E52" s="111">
        <v>0</v>
      </c>
      <c r="G52" s="113"/>
      <c r="I52" s="115"/>
      <c r="K52" s="115"/>
    </row>
    <row r="53" spans="3:11" ht="12.75">
      <c r="C53" s="118" t="s">
        <v>144</v>
      </c>
      <c r="E53" s="111">
        <v>84.68</v>
      </c>
      <c r="G53" s="113"/>
      <c r="I53" s="115"/>
      <c r="K53" s="115"/>
    </row>
    <row r="54" spans="3:11" ht="12.75">
      <c r="C54" s="118" t="s">
        <v>149</v>
      </c>
      <c r="E54" s="111">
        <v>0</v>
      </c>
      <c r="G54" s="113"/>
      <c r="I54" s="115"/>
      <c r="K54" s="115"/>
    </row>
    <row r="55" spans="3:11" ht="12.75">
      <c r="C55" s="118" t="s">
        <v>150</v>
      </c>
      <c r="E55" s="111">
        <v>8.1375</v>
      </c>
      <c r="G55" s="113"/>
      <c r="I55" s="115"/>
      <c r="K55" s="115"/>
    </row>
    <row r="56" spans="3:11" ht="12.75">
      <c r="C56" s="118" t="s">
        <v>151</v>
      </c>
      <c r="E56" s="111">
        <v>0</v>
      </c>
      <c r="G56" s="113"/>
      <c r="I56" s="115"/>
      <c r="K56" s="115"/>
    </row>
    <row r="57" spans="3:11" ht="12.75">
      <c r="C57" s="118" t="s">
        <v>152</v>
      </c>
      <c r="E57" s="111">
        <v>0.9</v>
      </c>
      <c r="G57" s="113"/>
      <c r="I57" s="115"/>
      <c r="K57" s="115"/>
    </row>
    <row r="58" spans="1:11" ht="12.75">
      <c r="A58" s="107">
        <v>3</v>
      </c>
      <c r="B58" s="108" t="s">
        <v>153</v>
      </c>
      <c r="C58" s="109" t="s">
        <v>154</v>
      </c>
      <c r="D58" s="110" t="s">
        <v>96</v>
      </c>
      <c r="E58" s="111">
        <v>87.935</v>
      </c>
      <c r="F58" s="112">
        <v>0.0004</v>
      </c>
      <c r="G58" s="113">
        <f>E58*F58</f>
        <v>0.035174000000000004</v>
      </c>
      <c r="I58" s="115"/>
      <c r="J58" s="114"/>
      <c r="K58" s="115"/>
    </row>
    <row r="59" spans="3:11" ht="12.75">
      <c r="C59" s="118" t="s">
        <v>155</v>
      </c>
      <c r="E59" s="111">
        <v>87.935</v>
      </c>
      <c r="G59" s="113"/>
      <c r="I59" s="115"/>
      <c r="K59" s="115"/>
    </row>
    <row r="60" spans="1:11" ht="12.75">
      <c r="A60" s="107">
        <v>4</v>
      </c>
      <c r="B60" s="108" t="s">
        <v>156</v>
      </c>
      <c r="C60" s="109" t="s">
        <v>157</v>
      </c>
      <c r="D60" s="110" t="s">
        <v>158</v>
      </c>
      <c r="E60" s="111">
        <v>3.05</v>
      </c>
      <c r="F60" s="112">
        <v>0</v>
      </c>
      <c r="G60" s="113">
        <f>E60*F60</f>
        <v>0</v>
      </c>
      <c r="I60" s="115"/>
      <c r="J60" s="114"/>
      <c r="K60" s="115"/>
    </row>
    <row r="61" spans="1:11" ht="12.75">
      <c r="A61" s="125" t="s">
        <v>159</v>
      </c>
      <c r="B61" s="126">
        <v>11163149</v>
      </c>
      <c r="C61" s="109" t="s">
        <v>266</v>
      </c>
      <c r="D61" s="110" t="s">
        <v>128</v>
      </c>
      <c r="E61" s="111">
        <v>0.036</v>
      </c>
      <c r="F61" s="112">
        <v>1</v>
      </c>
      <c r="G61" s="113">
        <f>E61*F61</f>
        <v>0.036</v>
      </c>
      <c r="H61" s="114"/>
      <c r="I61" s="115"/>
      <c r="K61" s="115"/>
    </row>
    <row r="62" spans="1:11" ht="12.75">
      <c r="A62" s="125" t="s">
        <v>160</v>
      </c>
      <c r="B62" s="126">
        <v>24551032</v>
      </c>
      <c r="C62" s="109" t="s">
        <v>267</v>
      </c>
      <c r="D62" s="110" t="s">
        <v>161</v>
      </c>
      <c r="E62" s="111">
        <v>281</v>
      </c>
      <c r="F62" s="112">
        <v>0.001</v>
      </c>
      <c r="G62" s="113">
        <f>E62*F62</f>
        <v>0.281</v>
      </c>
      <c r="H62" s="114"/>
      <c r="I62" s="115"/>
      <c r="K62" s="115"/>
    </row>
    <row r="63" spans="1:11" ht="12.75">
      <c r="A63" s="125" t="s">
        <v>162</v>
      </c>
      <c r="B63" s="126">
        <v>62832136</v>
      </c>
      <c r="C63" s="109" t="s">
        <v>264</v>
      </c>
      <c r="D63" s="110" t="s">
        <v>96</v>
      </c>
      <c r="E63" s="111">
        <v>101.125</v>
      </c>
      <c r="F63" s="112">
        <v>0.0053</v>
      </c>
      <c r="G63" s="113">
        <f>E63*F63</f>
        <v>0.5359625</v>
      </c>
      <c r="H63" s="114"/>
      <c r="I63" s="115"/>
      <c r="K63" s="115"/>
    </row>
    <row r="65" spans="2:3" ht="15">
      <c r="B65" s="106" t="s">
        <v>163</v>
      </c>
      <c r="C65" s="106" t="s">
        <v>164</v>
      </c>
    </row>
    <row r="67" spans="1:11" ht="12.75">
      <c r="A67" s="107">
        <v>1</v>
      </c>
      <c r="B67" s="108" t="s">
        <v>165</v>
      </c>
      <c r="C67" s="109" t="s">
        <v>166</v>
      </c>
      <c r="D67" s="110" t="s">
        <v>105</v>
      </c>
      <c r="E67" s="111">
        <v>3</v>
      </c>
      <c r="F67" s="112">
        <v>0</v>
      </c>
      <c r="G67" s="113">
        <f>E67*F67</f>
        <v>0</v>
      </c>
      <c r="I67" s="115"/>
      <c r="J67" s="114"/>
      <c r="K67" s="115"/>
    </row>
    <row r="68" spans="1:11" ht="12.75">
      <c r="A68" s="107">
        <v>2</v>
      </c>
      <c r="B68" s="108" t="s">
        <v>167</v>
      </c>
      <c r="C68" s="109" t="s">
        <v>168</v>
      </c>
      <c r="D68" s="110" t="s">
        <v>158</v>
      </c>
      <c r="E68" s="111">
        <v>1.35</v>
      </c>
      <c r="F68" s="112">
        <v>0</v>
      </c>
      <c r="G68" s="113">
        <f>E68*F68</f>
        <v>0</v>
      </c>
      <c r="I68" s="115"/>
      <c r="J68" s="114"/>
      <c r="K68" s="115"/>
    </row>
    <row r="70" spans="2:3" ht="15">
      <c r="B70" s="106" t="s">
        <v>169</v>
      </c>
      <c r="C70" s="106" t="s">
        <v>170</v>
      </c>
    </row>
    <row r="72" spans="1:11" ht="12.75">
      <c r="A72" s="107">
        <v>1</v>
      </c>
      <c r="B72" s="108" t="s">
        <v>171</v>
      </c>
      <c r="C72" s="109" t="s">
        <v>172</v>
      </c>
      <c r="D72" s="110" t="s">
        <v>96</v>
      </c>
      <c r="E72" s="111">
        <v>84.68</v>
      </c>
      <c r="F72" s="112">
        <v>0.00416</v>
      </c>
      <c r="G72" s="113">
        <f>E72*F72</f>
        <v>0.3522688</v>
      </c>
      <c r="I72" s="115"/>
      <c r="J72" s="114"/>
      <c r="K72" s="115"/>
    </row>
    <row r="73" spans="1:11" ht="12.75">
      <c r="A73" s="107">
        <v>2</v>
      </c>
      <c r="B73" s="108" t="s">
        <v>173</v>
      </c>
      <c r="C73" s="109" t="s">
        <v>174</v>
      </c>
      <c r="D73" s="110" t="s">
        <v>96</v>
      </c>
      <c r="E73" s="111">
        <v>84.68</v>
      </c>
      <c r="F73" s="112">
        <v>0.0003</v>
      </c>
      <c r="G73" s="113">
        <f>E73*F73</f>
        <v>0.025404</v>
      </c>
      <c r="I73" s="115"/>
      <c r="J73" s="114"/>
      <c r="K73" s="115"/>
    </row>
    <row r="74" spans="1:11" ht="12.75">
      <c r="A74" s="107">
        <v>3</v>
      </c>
      <c r="B74" s="108" t="s">
        <v>175</v>
      </c>
      <c r="C74" s="109" t="s">
        <v>176</v>
      </c>
      <c r="D74" s="110" t="s">
        <v>134</v>
      </c>
      <c r="E74" s="111">
        <v>102.95</v>
      </c>
      <c r="F74" s="112">
        <v>3E-05</v>
      </c>
      <c r="G74" s="113">
        <f>E74*F74</f>
        <v>0.0030885</v>
      </c>
      <c r="I74" s="115"/>
      <c r="J74" s="114"/>
      <c r="K74" s="115"/>
    </row>
    <row r="75" spans="3:11" ht="12.75">
      <c r="C75" s="118" t="s">
        <v>177</v>
      </c>
      <c r="E75" s="111">
        <v>74.15</v>
      </c>
      <c r="G75" s="113"/>
      <c r="I75" s="115"/>
      <c r="K75" s="115"/>
    </row>
    <row r="76" spans="3:11" ht="12.75">
      <c r="C76" s="118" t="s">
        <v>178</v>
      </c>
      <c r="E76" s="111">
        <v>28.8</v>
      </c>
      <c r="G76" s="113"/>
      <c r="I76" s="115"/>
      <c r="K76" s="115"/>
    </row>
    <row r="77" spans="1:11" ht="12.75">
      <c r="A77" s="107">
        <v>4</v>
      </c>
      <c r="B77" s="108" t="s">
        <v>179</v>
      </c>
      <c r="C77" s="109" t="s">
        <v>265</v>
      </c>
      <c r="D77" s="110" t="s">
        <v>134</v>
      </c>
      <c r="E77" s="111">
        <v>15.7</v>
      </c>
      <c r="F77" s="112">
        <v>0.00021</v>
      </c>
      <c r="G77" s="113">
        <f>E77*F77</f>
        <v>0.003297</v>
      </c>
      <c r="I77" s="115"/>
      <c r="J77" s="114"/>
      <c r="K77" s="115"/>
    </row>
    <row r="78" spans="3:11" ht="12.75">
      <c r="C78" s="118" t="s">
        <v>180</v>
      </c>
      <c r="E78" s="111">
        <v>15.7</v>
      </c>
      <c r="G78" s="113"/>
      <c r="I78" s="115"/>
      <c r="K78" s="115"/>
    </row>
    <row r="79" spans="1:11" ht="12.75">
      <c r="A79" s="107">
        <v>5</v>
      </c>
      <c r="B79" s="108" t="s">
        <v>181</v>
      </c>
      <c r="C79" s="109" t="s">
        <v>182</v>
      </c>
      <c r="D79" s="110" t="s">
        <v>158</v>
      </c>
      <c r="E79" s="111">
        <v>5.47</v>
      </c>
      <c r="F79" s="112">
        <v>0</v>
      </c>
      <c r="G79" s="113">
        <f>E79*F79</f>
        <v>0</v>
      </c>
      <c r="I79" s="115"/>
      <c r="J79" s="114"/>
      <c r="K79" s="115"/>
    </row>
    <row r="80" spans="1:11" ht="12.75">
      <c r="A80" s="125" t="s">
        <v>159</v>
      </c>
      <c r="B80" s="126">
        <v>59763490</v>
      </c>
      <c r="C80" s="109" t="s">
        <v>183</v>
      </c>
      <c r="D80" s="110" t="s">
        <v>96</v>
      </c>
      <c r="E80" s="111">
        <v>87.22</v>
      </c>
      <c r="F80" s="112">
        <v>0.0333</v>
      </c>
      <c r="G80" s="113">
        <f>E80*F80</f>
        <v>2.9044260000000004</v>
      </c>
      <c r="H80" s="114"/>
      <c r="I80" s="115"/>
      <c r="K80" s="115"/>
    </row>
    <row r="82" spans="2:3" ht="15">
      <c r="B82" s="106" t="s">
        <v>184</v>
      </c>
      <c r="C82" s="106" t="s">
        <v>185</v>
      </c>
    </row>
    <row r="84" spans="1:11" ht="12.75">
      <c r="A84" s="107">
        <v>1</v>
      </c>
      <c r="B84" s="108" t="s">
        <v>186</v>
      </c>
      <c r="C84" s="109" t="s">
        <v>187</v>
      </c>
      <c r="D84" s="110" t="s">
        <v>96</v>
      </c>
      <c r="E84" s="111">
        <v>101.13</v>
      </c>
      <c r="F84" s="112">
        <v>0.0032</v>
      </c>
      <c r="G84" s="113">
        <f>E84*F84</f>
        <v>0.323616</v>
      </c>
      <c r="I84" s="115"/>
      <c r="J84" s="114"/>
      <c r="K84" s="115"/>
    </row>
    <row r="85" spans="3:11" ht="12.75">
      <c r="C85" s="118" t="s">
        <v>188</v>
      </c>
      <c r="E85" s="111">
        <v>0</v>
      </c>
      <c r="G85" s="113"/>
      <c r="I85" s="115"/>
      <c r="K85" s="115"/>
    </row>
    <row r="86" spans="3:11" ht="12.75">
      <c r="C86" s="118" t="s">
        <v>108</v>
      </c>
      <c r="E86" s="111">
        <v>97.65</v>
      </c>
      <c r="G86" s="113"/>
      <c r="I86" s="115"/>
      <c r="K86" s="115"/>
    </row>
    <row r="87" spans="3:11" ht="12.75">
      <c r="C87" s="118" t="s">
        <v>189</v>
      </c>
      <c r="E87" s="111">
        <v>0</v>
      </c>
      <c r="G87" s="113"/>
      <c r="I87" s="115"/>
      <c r="K87" s="115"/>
    </row>
    <row r="88" spans="3:11" ht="12.75">
      <c r="C88" s="118" t="s">
        <v>190</v>
      </c>
      <c r="E88" s="111">
        <v>3.48</v>
      </c>
      <c r="G88" s="113"/>
      <c r="I88" s="115"/>
      <c r="K88" s="115"/>
    </row>
    <row r="89" spans="1:11" ht="12.75">
      <c r="A89" s="107">
        <v>2</v>
      </c>
      <c r="B89" s="108" t="s">
        <v>191</v>
      </c>
      <c r="C89" s="109" t="s">
        <v>192</v>
      </c>
      <c r="D89" s="110" t="s">
        <v>96</v>
      </c>
      <c r="E89" s="111">
        <v>101.13</v>
      </c>
      <c r="F89" s="112">
        <v>0.008</v>
      </c>
      <c r="G89" s="113">
        <f>E89*F89</f>
        <v>0.80904</v>
      </c>
      <c r="I89" s="115"/>
      <c r="J89" s="114"/>
      <c r="K89" s="115"/>
    </row>
    <row r="90" spans="3:11" ht="12.75">
      <c r="C90" s="118" t="s">
        <v>193</v>
      </c>
      <c r="E90" s="111">
        <v>101.13</v>
      </c>
      <c r="G90" s="113"/>
      <c r="I90" s="115"/>
      <c r="K90" s="115"/>
    </row>
    <row r="91" spans="1:11" ht="12.75">
      <c r="A91" s="107">
        <v>3</v>
      </c>
      <c r="B91" s="108" t="s">
        <v>194</v>
      </c>
      <c r="C91" s="109" t="s">
        <v>195</v>
      </c>
      <c r="D91" s="110" t="s">
        <v>134</v>
      </c>
      <c r="E91" s="111">
        <v>64.8</v>
      </c>
      <c r="F91" s="112">
        <v>0.00031</v>
      </c>
      <c r="G91" s="113">
        <f>E91*F91</f>
        <v>0.020087999999999998</v>
      </c>
      <c r="I91" s="115"/>
      <c r="J91" s="114"/>
      <c r="K91" s="115"/>
    </row>
    <row r="92" spans="3:11" ht="12.75">
      <c r="C92" s="118" t="s">
        <v>196</v>
      </c>
      <c r="E92" s="111">
        <v>64.8</v>
      </c>
      <c r="G92" s="113"/>
      <c r="I92" s="115"/>
      <c r="K92" s="115"/>
    </row>
    <row r="93" spans="1:11" ht="12.75">
      <c r="A93" s="107">
        <v>4</v>
      </c>
      <c r="B93" s="108" t="s">
        <v>197</v>
      </c>
      <c r="C93" s="109" t="s">
        <v>198</v>
      </c>
      <c r="D93" s="110" t="s">
        <v>96</v>
      </c>
      <c r="E93" s="111">
        <v>101.13</v>
      </c>
      <c r="F93" s="112">
        <v>0.0003</v>
      </c>
      <c r="G93" s="113">
        <f>E93*F93</f>
        <v>0.030338999999999994</v>
      </c>
      <c r="I93" s="115"/>
      <c r="J93" s="114"/>
      <c r="K93" s="115"/>
    </row>
    <row r="94" spans="3:11" ht="12.75">
      <c r="C94" s="118" t="s">
        <v>188</v>
      </c>
      <c r="E94" s="111">
        <v>0</v>
      </c>
      <c r="G94" s="113"/>
      <c r="I94" s="115"/>
      <c r="K94" s="115"/>
    </row>
    <row r="95" spans="3:11" ht="12.75">
      <c r="C95" s="118" t="s">
        <v>108</v>
      </c>
      <c r="E95" s="111">
        <v>97.65</v>
      </c>
      <c r="G95" s="113"/>
      <c r="I95" s="115"/>
      <c r="K95" s="115"/>
    </row>
    <row r="96" spans="3:11" ht="12.75">
      <c r="C96" s="118" t="s">
        <v>189</v>
      </c>
      <c r="E96" s="111">
        <v>0</v>
      </c>
      <c r="G96" s="113"/>
      <c r="I96" s="115"/>
      <c r="K96" s="115"/>
    </row>
    <row r="97" spans="3:11" ht="12.75">
      <c r="C97" s="118" t="s">
        <v>199</v>
      </c>
      <c r="E97" s="111">
        <v>3.24</v>
      </c>
      <c r="G97" s="113"/>
      <c r="I97" s="115"/>
      <c r="K97" s="115"/>
    </row>
    <row r="98" spans="3:11" ht="12.75">
      <c r="C98" s="118" t="s">
        <v>98</v>
      </c>
      <c r="E98" s="111">
        <v>0.24</v>
      </c>
      <c r="G98" s="113"/>
      <c r="I98" s="115"/>
      <c r="K98" s="115"/>
    </row>
    <row r="99" spans="1:11" ht="12.75">
      <c r="A99" s="107">
        <v>5</v>
      </c>
      <c r="B99" s="108" t="s">
        <v>200</v>
      </c>
      <c r="C99" s="109" t="s">
        <v>201</v>
      </c>
      <c r="D99" s="110" t="s">
        <v>158</v>
      </c>
      <c r="E99" s="111">
        <v>2.8</v>
      </c>
      <c r="F99" s="112">
        <v>0</v>
      </c>
      <c r="G99" s="113">
        <f>E99*F99</f>
        <v>0</v>
      </c>
      <c r="I99" s="115"/>
      <c r="J99" s="114"/>
      <c r="K99" s="115"/>
    </row>
    <row r="100" spans="1:11" ht="12.75">
      <c r="A100" s="125" t="s">
        <v>159</v>
      </c>
      <c r="B100" s="126">
        <v>59782095</v>
      </c>
      <c r="C100" s="109" t="s">
        <v>202</v>
      </c>
      <c r="D100" s="110" t="s">
        <v>96</v>
      </c>
      <c r="E100" s="111">
        <v>105.352</v>
      </c>
      <c r="F100" s="112">
        <v>0</v>
      </c>
      <c r="G100" s="113">
        <f>E100*F100</f>
        <v>0</v>
      </c>
      <c r="H100" s="114"/>
      <c r="I100" s="115"/>
      <c r="K100" s="115"/>
    </row>
    <row r="102" spans="2:3" ht="15">
      <c r="B102" s="106" t="s">
        <v>203</v>
      </c>
      <c r="C102" s="106" t="s">
        <v>204</v>
      </c>
    </row>
    <row r="104" spans="1:11" ht="12.75">
      <c r="A104" s="107">
        <v>1</v>
      </c>
      <c r="B104" s="108" t="s">
        <v>205</v>
      </c>
      <c r="C104" s="109" t="s">
        <v>206</v>
      </c>
      <c r="D104" s="110" t="s">
        <v>96</v>
      </c>
      <c r="E104" s="111">
        <v>1</v>
      </c>
      <c r="F104" s="112">
        <v>0.0002</v>
      </c>
      <c r="G104" s="113">
        <f>E104*F104</f>
        <v>0.0002</v>
      </c>
      <c r="I104" s="115"/>
      <c r="J104" s="114"/>
      <c r="K104" s="115"/>
    </row>
    <row r="105" spans="3:11" ht="12.75">
      <c r="C105" s="118" t="s">
        <v>207</v>
      </c>
      <c r="E105" s="111">
        <v>0</v>
      </c>
      <c r="G105" s="113"/>
      <c r="I105" s="115"/>
      <c r="K105" s="115"/>
    </row>
    <row r="106" spans="3:11" ht="12.75">
      <c r="C106" s="118" t="s">
        <v>208</v>
      </c>
      <c r="E106" s="111">
        <v>1</v>
      </c>
      <c r="G106" s="113"/>
      <c r="I106" s="115"/>
      <c r="K106" s="115"/>
    </row>
    <row r="108" spans="2:3" ht="15">
      <c r="B108" s="106" t="s">
        <v>209</v>
      </c>
      <c r="C108" s="106" t="s">
        <v>210</v>
      </c>
    </row>
    <row r="110" spans="1:11" ht="12.75">
      <c r="A110" s="107">
        <v>1</v>
      </c>
      <c r="B110" s="108" t="s">
        <v>211</v>
      </c>
      <c r="C110" s="109" t="s">
        <v>210</v>
      </c>
      <c r="D110" s="110" t="s">
        <v>96</v>
      </c>
      <c r="E110" s="111">
        <v>209.7</v>
      </c>
      <c r="F110" s="112">
        <v>0</v>
      </c>
      <c r="G110" s="113">
        <f>E110*F110</f>
        <v>0</v>
      </c>
      <c r="I110" s="115"/>
      <c r="J110" s="114"/>
      <c r="K110" s="115"/>
    </row>
    <row r="111" spans="3:11" ht="12.75">
      <c r="C111" s="118" t="s">
        <v>212</v>
      </c>
      <c r="E111" s="111">
        <v>310.83</v>
      </c>
      <c r="G111" s="113"/>
      <c r="I111" s="115"/>
      <c r="K111" s="115"/>
    </row>
    <row r="112" spans="3:11" ht="12.75">
      <c r="C112" s="118" t="s">
        <v>213</v>
      </c>
      <c r="E112" s="111">
        <v>-101.13</v>
      </c>
      <c r="G112" s="113"/>
      <c r="I112" s="115"/>
      <c r="K112" s="115"/>
    </row>
    <row r="114" spans="2:3" ht="15">
      <c r="B114" s="106" t="s">
        <v>214</v>
      </c>
      <c r="C114" s="106" t="s">
        <v>215</v>
      </c>
    </row>
    <row r="116" spans="1:11" ht="12.75">
      <c r="A116" s="107">
        <v>1</v>
      </c>
      <c r="B116" s="108" t="s">
        <v>216</v>
      </c>
      <c r="C116" s="109" t="s">
        <v>217</v>
      </c>
      <c r="D116" s="110" t="s">
        <v>96</v>
      </c>
      <c r="E116" s="111">
        <v>84.68</v>
      </c>
      <c r="F116" s="112">
        <v>4E-05</v>
      </c>
      <c r="G116" s="113">
        <f>E116*F116</f>
        <v>0.0033872000000000004</v>
      </c>
      <c r="I116" s="115"/>
      <c r="J116" s="114"/>
      <c r="K116" s="115"/>
    </row>
    <row r="118" spans="2:3" ht="15">
      <c r="B118" s="106" t="s">
        <v>218</v>
      </c>
      <c r="C118" s="106" t="s">
        <v>219</v>
      </c>
    </row>
    <row r="120" spans="1:11" ht="12.75">
      <c r="A120" s="107">
        <v>1</v>
      </c>
      <c r="B120" s="108" t="s">
        <v>220</v>
      </c>
      <c r="C120" s="109" t="s">
        <v>221</v>
      </c>
      <c r="D120" s="110" t="s">
        <v>91</v>
      </c>
      <c r="E120" s="111">
        <v>0.5</v>
      </c>
      <c r="F120" s="112">
        <v>1.8</v>
      </c>
      <c r="G120" s="113" t="str">
        <f>FIXED(E120*F120,3,TRUE)</f>
        <v>0,900</v>
      </c>
      <c r="I120" s="115"/>
      <c r="J120" s="114"/>
      <c r="K120" s="115"/>
    </row>
    <row r="121" spans="3:11" ht="12.75">
      <c r="C121" s="118" t="s">
        <v>222</v>
      </c>
      <c r="E121" s="111">
        <v>0</v>
      </c>
      <c r="G121" s="113"/>
      <c r="I121" s="115"/>
      <c r="K121" s="115"/>
    </row>
    <row r="122" spans="3:11" ht="12.75">
      <c r="C122" s="118" t="s">
        <v>93</v>
      </c>
      <c r="E122" s="111">
        <v>0.5</v>
      </c>
      <c r="G122" s="113"/>
      <c r="I122" s="115"/>
      <c r="K122" s="115"/>
    </row>
    <row r="123" spans="1:11" ht="12.75">
      <c r="A123" s="107">
        <v>2</v>
      </c>
      <c r="B123" s="108" t="s">
        <v>223</v>
      </c>
      <c r="C123" s="109" t="s">
        <v>224</v>
      </c>
      <c r="D123" s="110" t="s">
        <v>91</v>
      </c>
      <c r="E123" s="111">
        <v>5.081</v>
      </c>
      <c r="F123" s="112">
        <v>2.2</v>
      </c>
      <c r="G123" s="113" t="str">
        <f>FIXED(E123*F123,3,TRUE)</f>
        <v>11,178</v>
      </c>
      <c r="I123" s="115"/>
      <c r="J123" s="114"/>
      <c r="K123" s="115"/>
    </row>
    <row r="124" spans="3:11" ht="12.75">
      <c r="C124" s="118" t="s">
        <v>123</v>
      </c>
      <c r="E124" s="111">
        <v>5.0808</v>
      </c>
      <c r="G124" s="113"/>
      <c r="I124" s="115"/>
      <c r="K124" s="115"/>
    </row>
    <row r="125" spans="1:11" ht="12.75">
      <c r="A125" s="107">
        <v>3</v>
      </c>
      <c r="B125" s="108" t="s">
        <v>225</v>
      </c>
      <c r="C125" s="109" t="s">
        <v>226</v>
      </c>
      <c r="D125" s="110" t="s">
        <v>91</v>
      </c>
      <c r="E125" s="111">
        <v>5.081</v>
      </c>
      <c r="F125" s="112">
        <v>0</v>
      </c>
      <c r="G125" s="113" t="str">
        <f>FIXED(E125*F125,3,TRUE)</f>
        <v>0,000</v>
      </c>
      <c r="I125" s="115"/>
      <c r="J125" s="114"/>
      <c r="K125" s="115"/>
    </row>
    <row r="126" spans="3:11" ht="12.75">
      <c r="C126" s="118" t="s">
        <v>123</v>
      </c>
      <c r="E126" s="111">
        <v>5.0808</v>
      </c>
      <c r="G126" s="113"/>
      <c r="I126" s="115"/>
      <c r="K126" s="115"/>
    </row>
    <row r="127" spans="1:11" ht="12.75">
      <c r="A127" s="107">
        <v>4</v>
      </c>
      <c r="B127" s="108" t="s">
        <v>227</v>
      </c>
      <c r="C127" s="109" t="s">
        <v>228</v>
      </c>
      <c r="D127" s="110" t="s">
        <v>96</v>
      </c>
      <c r="E127" s="111">
        <v>84.68</v>
      </c>
      <c r="F127" s="112">
        <v>0.02</v>
      </c>
      <c r="G127" s="113" t="str">
        <f>FIXED(E127*F127,3,TRUE)</f>
        <v>1,694</v>
      </c>
      <c r="I127" s="115"/>
      <c r="J127" s="114"/>
      <c r="K127" s="115"/>
    </row>
    <row r="128" spans="1:11" ht="12.75">
      <c r="A128" s="107">
        <v>5</v>
      </c>
      <c r="B128" s="108" t="s">
        <v>229</v>
      </c>
      <c r="C128" s="109" t="s">
        <v>230</v>
      </c>
      <c r="D128" s="110" t="s">
        <v>91</v>
      </c>
      <c r="E128" s="111">
        <v>4.234</v>
      </c>
      <c r="F128" s="112">
        <v>1.4</v>
      </c>
      <c r="G128" s="113" t="str">
        <f>FIXED(E128*F128,3,TRUE)</f>
        <v>5,928</v>
      </c>
      <c r="I128" s="115"/>
      <c r="J128" s="114"/>
      <c r="K128" s="115"/>
    </row>
    <row r="129" spans="3:11" ht="12.75">
      <c r="C129" s="118" t="s">
        <v>231</v>
      </c>
      <c r="E129" s="111">
        <v>4.234</v>
      </c>
      <c r="G129" s="113"/>
      <c r="I129" s="115"/>
      <c r="K129" s="115"/>
    </row>
    <row r="130" spans="1:11" ht="12.75">
      <c r="A130" s="107">
        <v>6</v>
      </c>
      <c r="B130" s="108" t="s">
        <v>232</v>
      </c>
      <c r="C130" s="109" t="s">
        <v>233</v>
      </c>
      <c r="D130" s="110" t="s">
        <v>105</v>
      </c>
      <c r="E130" s="111">
        <v>1</v>
      </c>
      <c r="F130" s="112">
        <v>0</v>
      </c>
      <c r="G130" s="113" t="str">
        <f>FIXED(E130*F130,3,TRUE)</f>
        <v>0,000</v>
      </c>
      <c r="I130" s="115"/>
      <c r="J130" s="114"/>
      <c r="K130" s="115"/>
    </row>
    <row r="131" spans="1:11" ht="12.75">
      <c r="A131" s="107">
        <v>7</v>
      </c>
      <c r="B131" s="108" t="s">
        <v>234</v>
      </c>
      <c r="C131" s="109" t="s">
        <v>235</v>
      </c>
      <c r="D131" s="110" t="s">
        <v>96</v>
      </c>
      <c r="E131" s="111">
        <v>1.773</v>
      </c>
      <c r="F131" s="112">
        <v>0.063</v>
      </c>
      <c r="G131" s="113" t="str">
        <f>FIXED(E131*F131,3,TRUE)</f>
        <v>0,112</v>
      </c>
      <c r="I131" s="115"/>
      <c r="J131" s="114"/>
      <c r="K131" s="115"/>
    </row>
    <row r="132" spans="3:11" ht="12.75">
      <c r="C132" s="118" t="s">
        <v>236</v>
      </c>
      <c r="E132" s="111">
        <v>1.773</v>
      </c>
      <c r="G132" s="113"/>
      <c r="I132" s="115"/>
      <c r="K132" s="115"/>
    </row>
    <row r="133" spans="1:11" ht="12.75">
      <c r="A133" s="107">
        <v>8</v>
      </c>
      <c r="B133" s="108" t="s">
        <v>237</v>
      </c>
      <c r="C133" s="109" t="s">
        <v>238</v>
      </c>
      <c r="D133" s="110" t="s">
        <v>96</v>
      </c>
      <c r="E133" s="111">
        <v>113.925</v>
      </c>
      <c r="F133" s="112">
        <v>0.068</v>
      </c>
      <c r="G133" s="113" t="str">
        <f>FIXED(E133*F133,3,TRUE)</f>
        <v>7,747</v>
      </c>
      <c r="I133" s="115"/>
      <c r="J133" s="114"/>
      <c r="K133" s="115"/>
    </row>
    <row r="134" spans="3:11" ht="12.75">
      <c r="C134" s="118" t="s">
        <v>239</v>
      </c>
      <c r="E134" s="111">
        <v>113.925</v>
      </c>
      <c r="G134" s="113"/>
      <c r="I134" s="115"/>
      <c r="K134" s="115"/>
    </row>
    <row r="135" spans="1:11" ht="12.75">
      <c r="A135" s="107">
        <v>9</v>
      </c>
      <c r="B135" s="108" t="s">
        <v>240</v>
      </c>
      <c r="C135" s="109" t="s">
        <v>241</v>
      </c>
      <c r="D135" s="110" t="s">
        <v>128</v>
      </c>
      <c r="E135" s="111">
        <v>27.558</v>
      </c>
      <c r="F135" s="112">
        <v>0</v>
      </c>
      <c r="G135" s="113" t="str">
        <f aca="true" t="shared" si="0" ref="G135:G140">FIXED(E135*F135,3,TRUE)</f>
        <v>0,000</v>
      </c>
      <c r="I135" s="115"/>
      <c r="J135" s="114"/>
      <c r="K135" s="115"/>
    </row>
    <row r="136" spans="1:11" ht="12.75">
      <c r="A136" s="107">
        <v>10</v>
      </c>
      <c r="B136" s="108" t="s">
        <v>242</v>
      </c>
      <c r="C136" s="109" t="s">
        <v>243</v>
      </c>
      <c r="D136" s="110" t="s">
        <v>128</v>
      </c>
      <c r="E136" s="111">
        <v>137.79</v>
      </c>
      <c r="F136" s="112">
        <v>0</v>
      </c>
      <c r="G136" s="113" t="str">
        <f t="shared" si="0"/>
        <v>0,000</v>
      </c>
      <c r="I136" s="115"/>
      <c r="J136" s="114"/>
      <c r="K136" s="115"/>
    </row>
    <row r="137" spans="1:11" ht="12.75">
      <c r="A137" s="107">
        <v>11</v>
      </c>
      <c r="B137" s="108" t="s">
        <v>244</v>
      </c>
      <c r="C137" s="109" t="s">
        <v>245</v>
      </c>
      <c r="D137" s="110" t="s">
        <v>21</v>
      </c>
      <c r="E137" s="111">
        <v>27.558</v>
      </c>
      <c r="F137" s="112">
        <v>0</v>
      </c>
      <c r="G137" s="113" t="str">
        <f t="shared" si="0"/>
        <v>0,000</v>
      </c>
      <c r="I137" s="115"/>
      <c r="J137" s="114"/>
      <c r="K137" s="115"/>
    </row>
    <row r="138" spans="1:11" ht="12.75">
      <c r="A138" s="107">
        <v>12</v>
      </c>
      <c r="B138" s="108" t="s">
        <v>246</v>
      </c>
      <c r="C138" s="109" t="s">
        <v>247</v>
      </c>
      <c r="D138" s="110" t="s">
        <v>128</v>
      </c>
      <c r="E138" s="111">
        <v>27.558</v>
      </c>
      <c r="F138" s="112">
        <v>0</v>
      </c>
      <c r="G138" s="113" t="str">
        <f t="shared" si="0"/>
        <v>0,000</v>
      </c>
      <c r="I138" s="115"/>
      <c r="J138" s="114"/>
      <c r="K138" s="115"/>
    </row>
    <row r="139" spans="1:11" ht="12.75">
      <c r="A139" s="107">
        <v>13</v>
      </c>
      <c r="B139" s="108" t="s">
        <v>248</v>
      </c>
      <c r="C139" s="109" t="s">
        <v>249</v>
      </c>
      <c r="D139" s="110" t="s">
        <v>128</v>
      </c>
      <c r="E139" s="111">
        <v>220.464</v>
      </c>
      <c r="F139" s="112">
        <v>0</v>
      </c>
      <c r="G139" s="113" t="str">
        <f t="shared" si="0"/>
        <v>0,000</v>
      </c>
      <c r="I139" s="115"/>
      <c r="J139" s="114"/>
      <c r="K139" s="115"/>
    </row>
    <row r="140" spans="1:11" ht="12.75">
      <c r="A140" s="107">
        <v>14</v>
      </c>
      <c r="B140" s="108" t="s">
        <v>250</v>
      </c>
      <c r="C140" s="109" t="s">
        <v>251</v>
      </c>
      <c r="D140" s="110" t="s">
        <v>252</v>
      </c>
      <c r="E140" s="111">
        <v>1</v>
      </c>
      <c r="F140" s="112">
        <v>0</v>
      </c>
      <c r="G140" s="113" t="str">
        <f t="shared" si="0"/>
        <v>0,000</v>
      </c>
      <c r="I140" s="115"/>
      <c r="J140" s="114"/>
      <c r="K140" s="115"/>
    </row>
    <row r="142" spans="2:3" ht="15">
      <c r="B142" s="106" t="s">
        <v>253</v>
      </c>
      <c r="C142" s="106" t="s">
        <v>254</v>
      </c>
    </row>
    <row r="144" spans="1:11" ht="12.75">
      <c r="A144" s="107">
        <v>1</v>
      </c>
      <c r="B144" s="108" t="s">
        <v>255</v>
      </c>
      <c r="C144" s="109" t="s">
        <v>256</v>
      </c>
      <c r="D144" s="110" t="s">
        <v>128</v>
      </c>
      <c r="E144" s="111">
        <v>26.005</v>
      </c>
      <c r="F144" s="112">
        <v>0</v>
      </c>
      <c r="G144" s="113">
        <f>E144*F144</f>
        <v>0</v>
      </c>
      <c r="I144" s="115"/>
      <c r="J144" s="114"/>
      <c r="K144" s="115"/>
    </row>
  </sheetData>
  <sheetProtection/>
  <mergeCells count="2">
    <mergeCell ref="H2:K2"/>
    <mergeCell ref="H3:K3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landscape" paperSize="9" scale="78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K44"/>
  <sheetViews>
    <sheetView showGridLines="0" zoomScalePageLayoutView="0" workbookViewId="0" topLeftCell="A1">
      <selection activeCell="C5" sqref="C5:K5"/>
    </sheetView>
  </sheetViews>
  <sheetFormatPr defaultColWidth="9.00390625" defaultRowHeight="12.75"/>
  <cols>
    <col min="1" max="1" width="2.625" style="0" customWidth="1"/>
    <col min="2" max="2" width="10.625" style="0" customWidth="1"/>
    <col min="3" max="3" width="7.25390625" style="0" customWidth="1"/>
    <col min="4" max="4" width="12.00390625" style="0" customWidth="1"/>
    <col min="5" max="5" width="12.75390625" style="0" customWidth="1"/>
    <col min="6" max="6" width="2.625" style="0" customWidth="1"/>
    <col min="7" max="7" width="11.25390625" style="0" customWidth="1"/>
    <col min="8" max="8" width="3.00390625" style="0" customWidth="1"/>
    <col min="9" max="9" width="13.00390625" style="0" customWidth="1"/>
    <col min="10" max="10" width="4.375" style="0" customWidth="1"/>
    <col min="11" max="11" width="12.00390625" style="0" customWidth="1"/>
  </cols>
  <sheetData>
    <row r="1" spans="1:11" ht="15.75" customHeight="1">
      <c r="A1" s="163" t="s">
        <v>67</v>
      </c>
      <c r="B1" s="164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5.75" customHeight="1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9"/>
    </row>
    <row r="3" spans="1:11" ht="15.75" customHeight="1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1" ht="15.75" customHeight="1" thickBot="1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1" ht="15.75" customHeight="1">
      <c r="A5" s="97" t="s">
        <v>39</v>
      </c>
      <c r="B5" s="98"/>
      <c r="C5" s="159" t="s">
        <v>262</v>
      </c>
      <c r="D5" s="160"/>
      <c r="E5" s="160"/>
      <c r="F5" s="160"/>
      <c r="G5" s="160"/>
      <c r="H5" s="160"/>
      <c r="I5" s="160"/>
      <c r="J5" s="160"/>
      <c r="K5" s="161"/>
    </row>
    <row r="6" spans="1:11" ht="15.75" customHeight="1">
      <c r="A6" s="93" t="s">
        <v>40</v>
      </c>
      <c r="B6" s="94"/>
      <c r="C6" s="145" t="s">
        <v>86</v>
      </c>
      <c r="D6" s="146"/>
      <c r="E6" s="146"/>
      <c r="F6" s="146"/>
      <c r="G6" s="146"/>
      <c r="H6" s="146"/>
      <c r="I6" s="146"/>
      <c r="J6" s="146"/>
      <c r="K6" s="162"/>
    </row>
    <row r="7" spans="1:11" ht="15.75" customHeight="1">
      <c r="A7" s="151"/>
      <c r="B7" s="152"/>
      <c r="C7" s="152"/>
      <c r="D7" s="152"/>
      <c r="E7" s="152"/>
      <c r="F7" s="152"/>
      <c r="G7" s="152"/>
      <c r="H7" s="178" t="s">
        <v>54</v>
      </c>
      <c r="I7" s="179"/>
      <c r="J7" s="178" t="s">
        <v>55</v>
      </c>
      <c r="K7" s="238"/>
    </row>
    <row r="8" spans="1:11" ht="15.75" customHeight="1">
      <c r="A8" s="93" t="s">
        <v>41</v>
      </c>
      <c r="B8" s="94"/>
      <c r="C8" s="145"/>
      <c r="D8" s="146"/>
      <c r="E8" s="146"/>
      <c r="F8" s="146"/>
      <c r="G8" s="147"/>
      <c r="H8" s="145"/>
      <c r="I8" s="147"/>
      <c r="J8" s="229"/>
      <c r="K8" s="230"/>
    </row>
    <row r="9" spans="1:11" ht="15.75" customHeight="1">
      <c r="A9" s="93" t="s">
        <v>42</v>
      </c>
      <c r="B9" s="94"/>
      <c r="C9" s="145"/>
      <c r="D9" s="146"/>
      <c r="E9" s="146"/>
      <c r="F9" s="146"/>
      <c r="G9" s="147"/>
      <c r="H9" s="145"/>
      <c r="I9" s="147"/>
      <c r="J9" s="229"/>
      <c r="K9" s="230"/>
    </row>
    <row r="10" spans="1:11" ht="15.75" customHeight="1">
      <c r="A10" s="93" t="s">
        <v>43</v>
      </c>
      <c r="B10" s="94"/>
      <c r="C10" s="145"/>
      <c r="D10" s="146"/>
      <c r="E10" s="146"/>
      <c r="F10" s="146"/>
      <c r="G10" s="147"/>
      <c r="H10" s="145"/>
      <c r="I10" s="147"/>
      <c r="J10" s="229"/>
      <c r="K10" s="230"/>
    </row>
    <row r="11" spans="1:11" ht="15.75" customHeight="1">
      <c r="A11" s="93" t="s">
        <v>44</v>
      </c>
      <c r="B11" s="94"/>
      <c r="C11" s="145"/>
      <c r="D11" s="146"/>
      <c r="E11" s="146"/>
      <c r="F11" s="146"/>
      <c r="G11" s="147"/>
      <c r="H11" s="145"/>
      <c r="I11" s="147"/>
      <c r="J11" s="229"/>
      <c r="K11" s="230"/>
    </row>
    <row r="12" spans="1:11" ht="15.75" customHeight="1">
      <c r="A12" s="93" t="s">
        <v>45</v>
      </c>
      <c r="B12" s="94"/>
      <c r="C12" s="145"/>
      <c r="D12" s="146"/>
      <c r="E12" s="146"/>
      <c r="F12" s="146"/>
      <c r="G12" s="147"/>
      <c r="H12" s="145"/>
      <c r="I12" s="147"/>
      <c r="J12" s="229"/>
      <c r="K12" s="230"/>
    </row>
    <row r="13" spans="1:11" ht="15.75" customHeight="1">
      <c r="A13" s="93" t="s">
        <v>46</v>
      </c>
      <c r="B13" s="94"/>
      <c r="C13" s="145"/>
      <c r="D13" s="146"/>
      <c r="E13" s="146"/>
      <c r="F13" s="146"/>
      <c r="G13" s="147"/>
      <c r="H13" s="145"/>
      <c r="I13" s="147"/>
      <c r="J13" s="229"/>
      <c r="K13" s="230"/>
    </row>
    <row r="14" spans="1:11" ht="15.75" customHeight="1">
      <c r="A14" s="93" t="s">
        <v>47</v>
      </c>
      <c r="B14" s="94"/>
      <c r="C14" s="145"/>
      <c r="D14" s="146"/>
      <c r="E14" s="146"/>
      <c r="F14" s="146"/>
      <c r="G14" s="147"/>
      <c r="H14" s="145"/>
      <c r="I14" s="147"/>
      <c r="J14" s="229"/>
      <c r="K14" s="230"/>
    </row>
    <row r="15" spans="1:11" ht="15.75" customHeight="1">
      <c r="A15" s="93" t="s">
        <v>48</v>
      </c>
      <c r="B15" s="94"/>
      <c r="C15" s="145"/>
      <c r="D15" s="147"/>
      <c r="E15" s="81" t="s">
        <v>53</v>
      </c>
      <c r="F15" s="180">
        <v>0</v>
      </c>
      <c r="G15" s="180"/>
      <c r="H15" s="138" t="s">
        <v>82</v>
      </c>
      <c r="I15" s="138"/>
      <c r="J15" s="180">
        <v>0</v>
      </c>
      <c r="K15" s="241"/>
    </row>
    <row r="16" spans="1:11" ht="15.75" customHeight="1">
      <c r="A16" s="93" t="s">
        <v>49</v>
      </c>
      <c r="B16" s="94"/>
      <c r="C16" s="145"/>
      <c r="D16" s="147"/>
      <c r="E16" s="81" t="s">
        <v>52</v>
      </c>
      <c r="F16" s="148"/>
      <c r="G16" s="148"/>
      <c r="H16" s="137" t="s">
        <v>81</v>
      </c>
      <c r="I16" s="137"/>
      <c r="J16" s="137" t="s">
        <v>261</v>
      </c>
      <c r="K16" s="242"/>
    </row>
    <row r="17" spans="1:11" ht="15.75" customHeight="1" thickBot="1">
      <c r="A17" s="95" t="s">
        <v>50</v>
      </c>
      <c r="B17" s="96"/>
      <c r="C17" s="176"/>
      <c r="D17" s="177"/>
      <c r="E17" s="82" t="s">
        <v>51</v>
      </c>
      <c r="F17" s="176"/>
      <c r="G17" s="177"/>
      <c r="H17" s="176"/>
      <c r="I17" s="239"/>
      <c r="J17" s="239"/>
      <c r="K17" s="240"/>
    </row>
    <row r="18" spans="1:11" ht="21" customHeight="1" thickBot="1">
      <c r="A18" s="173" t="s">
        <v>56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5"/>
    </row>
    <row r="19" spans="1:11" ht="21.75" customHeight="1" thickBot="1">
      <c r="A19" s="183" t="s">
        <v>57</v>
      </c>
      <c r="B19" s="184"/>
      <c r="C19" s="184"/>
      <c r="D19" s="184"/>
      <c r="E19" s="185"/>
      <c r="F19" s="72"/>
      <c r="G19" s="186" t="s">
        <v>58</v>
      </c>
      <c r="H19" s="184"/>
      <c r="I19" s="184"/>
      <c r="J19" s="184"/>
      <c r="K19" s="187"/>
    </row>
    <row r="20" spans="1:11" ht="15.75" customHeight="1">
      <c r="A20" s="70">
        <v>1</v>
      </c>
      <c r="B20" s="181" t="s">
        <v>59</v>
      </c>
      <c r="C20" s="182"/>
      <c r="D20" s="99" t="s">
        <v>35</v>
      </c>
      <c r="E20" s="83">
        <v>0</v>
      </c>
      <c r="F20" s="71">
        <v>13</v>
      </c>
      <c r="G20" s="233" t="s">
        <v>257</v>
      </c>
      <c r="H20" s="234"/>
      <c r="I20" s="234"/>
      <c r="J20" s="235"/>
      <c r="K20" s="87">
        <v>3685.49</v>
      </c>
    </row>
    <row r="21" spans="1:11" ht="15.75" customHeight="1">
      <c r="A21" s="67">
        <v>2</v>
      </c>
      <c r="B21" s="155"/>
      <c r="C21" s="156"/>
      <c r="D21" s="81" t="s">
        <v>36</v>
      </c>
      <c r="E21" s="84">
        <v>0</v>
      </c>
      <c r="F21" s="68">
        <v>14</v>
      </c>
      <c r="G21" s="145"/>
      <c r="H21" s="146"/>
      <c r="I21" s="146"/>
      <c r="J21" s="147"/>
      <c r="K21" s="88">
        <v>0</v>
      </c>
    </row>
    <row r="22" spans="1:11" ht="15.75" customHeight="1">
      <c r="A22" s="67">
        <v>3</v>
      </c>
      <c r="B22" s="153" t="s">
        <v>60</v>
      </c>
      <c r="C22" s="154"/>
      <c r="D22" s="81" t="s">
        <v>61</v>
      </c>
      <c r="E22" s="84"/>
      <c r="F22" s="68">
        <v>15</v>
      </c>
      <c r="G22" s="145"/>
      <c r="H22" s="146"/>
      <c r="I22" s="146"/>
      <c r="J22" s="147"/>
      <c r="K22" s="88">
        <v>0</v>
      </c>
    </row>
    <row r="23" spans="1:11" ht="15.75" customHeight="1" thickBot="1">
      <c r="A23" s="67">
        <v>4</v>
      </c>
      <c r="B23" s="155"/>
      <c r="C23" s="156"/>
      <c r="D23" s="81" t="s">
        <v>62</v>
      </c>
      <c r="E23" s="85"/>
      <c r="F23" s="69">
        <v>16</v>
      </c>
      <c r="G23" s="145"/>
      <c r="H23" s="146"/>
      <c r="I23" s="146"/>
      <c r="J23" s="147"/>
      <c r="K23" s="88">
        <v>0</v>
      </c>
    </row>
    <row r="24" spans="1:11" ht="15.75" customHeight="1" thickBot="1">
      <c r="A24" s="67">
        <v>5</v>
      </c>
      <c r="B24" s="150" t="s">
        <v>68</v>
      </c>
      <c r="C24" s="157"/>
      <c r="D24" s="158"/>
      <c r="E24" s="86">
        <f>SUM(E20:E23)</f>
        <v>0</v>
      </c>
      <c r="F24" s="73">
        <v>17</v>
      </c>
      <c r="G24" s="145"/>
      <c r="H24" s="146"/>
      <c r="I24" s="146"/>
      <c r="J24" s="147"/>
      <c r="K24" s="88">
        <v>0</v>
      </c>
    </row>
    <row r="25" spans="1:11" ht="15.75" customHeight="1">
      <c r="A25" s="67">
        <v>6</v>
      </c>
      <c r="B25" s="139" t="s">
        <v>69</v>
      </c>
      <c r="C25" s="140"/>
      <c r="D25" s="141"/>
      <c r="E25" s="83">
        <v>0</v>
      </c>
      <c r="F25" s="69">
        <v>18</v>
      </c>
      <c r="G25" s="145"/>
      <c r="H25" s="146"/>
      <c r="I25" s="146"/>
      <c r="J25" s="147"/>
      <c r="K25" s="88">
        <v>0</v>
      </c>
    </row>
    <row r="26" spans="1:11" ht="15.75" customHeight="1" thickBot="1">
      <c r="A26" s="67">
        <v>7</v>
      </c>
      <c r="B26" s="139" t="s">
        <v>70</v>
      </c>
      <c r="C26" s="140"/>
      <c r="D26" s="141"/>
      <c r="E26" s="85">
        <v>0</v>
      </c>
      <c r="F26" s="69">
        <v>19</v>
      </c>
      <c r="G26" s="145"/>
      <c r="H26" s="146"/>
      <c r="I26" s="146"/>
      <c r="J26" s="147"/>
      <c r="K26" s="88">
        <v>0</v>
      </c>
    </row>
    <row r="27" spans="1:11" ht="15.75" customHeight="1" thickBot="1">
      <c r="A27" s="67">
        <v>8</v>
      </c>
      <c r="B27" s="150" t="s">
        <v>71</v>
      </c>
      <c r="C27" s="157"/>
      <c r="D27" s="158"/>
      <c r="E27" s="86">
        <f>SUM(E24:E26)</f>
        <v>0</v>
      </c>
      <c r="F27" s="73">
        <v>20</v>
      </c>
      <c r="G27" s="145"/>
      <c r="H27" s="146"/>
      <c r="I27" s="146"/>
      <c r="J27" s="147"/>
      <c r="K27" s="88">
        <v>0</v>
      </c>
    </row>
    <row r="28" spans="1:11" ht="15.75" customHeight="1">
      <c r="A28" s="67">
        <v>9</v>
      </c>
      <c r="B28" s="139" t="s">
        <v>72</v>
      </c>
      <c r="C28" s="140"/>
      <c r="D28" s="141"/>
      <c r="E28" s="83">
        <v>0</v>
      </c>
      <c r="F28" s="69">
        <v>21</v>
      </c>
      <c r="G28" s="145"/>
      <c r="H28" s="146"/>
      <c r="I28" s="146"/>
      <c r="J28" s="147"/>
      <c r="K28" s="88">
        <v>0</v>
      </c>
    </row>
    <row r="29" spans="1:11" ht="15.75" customHeight="1">
      <c r="A29" s="67">
        <v>10</v>
      </c>
      <c r="B29" s="139" t="s">
        <v>73</v>
      </c>
      <c r="C29" s="140"/>
      <c r="D29" s="141"/>
      <c r="E29" s="84">
        <v>0</v>
      </c>
      <c r="F29" s="69">
        <v>22</v>
      </c>
      <c r="G29" s="145"/>
      <c r="H29" s="146"/>
      <c r="I29" s="146"/>
      <c r="J29" s="147"/>
      <c r="K29" s="88">
        <v>0</v>
      </c>
    </row>
    <row r="30" spans="1:11" ht="15.75" customHeight="1" thickBot="1">
      <c r="A30" s="67">
        <v>11</v>
      </c>
      <c r="B30" s="139" t="s">
        <v>74</v>
      </c>
      <c r="C30" s="140"/>
      <c r="D30" s="141"/>
      <c r="E30" s="85">
        <v>0</v>
      </c>
      <c r="F30" s="69">
        <v>23</v>
      </c>
      <c r="G30" s="145"/>
      <c r="H30" s="146"/>
      <c r="I30" s="146"/>
      <c r="J30" s="147"/>
      <c r="K30" s="88">
        <v>0</v>
      </c>
    </row>
    <row r="31" spans="1:11" ht="15.75" customHeight="1" thickBot="1">
      <c r="A31" s="76">
        <v>12</v>
      </c>
      <c r="B31" s="150" t="s">
        <v>75</v>
      </c>
      <c r="C31" s="157"/>
      <c r="D31" s="158"/>
      <c r="E31" s="92">
        <f>SUM(E27:E30)</f>
        <v>0</v>
      </c>
      <c r="F31" s="77">
        <v>24</v>
      </c>
      <c r="G31" s="148"/>
      <c r="H31" s="148"/>
      <c r="I31" s="148"/>
      <c r="J31" s="148"/>
      <c r="K31" s="89">
        <v>0</v>
      </c>
    </row>
    <row r="32" spans="1:11" ht="15.75" customHeight="1" thickBot="1">
      <c r="A32" s="78"/>
      <c r="B32" s="142"/>
      <c r="C32" s="143"/>
      <c r="D32" s="144"/>
      <c r="E32" s="80"/>
      <c r="F32" s="79">
        <v>25</v>
      </c>
      <c r="G32" s="236" t="s">
        <v>76</v>
      </c>
      <c r="H32" s="237"/>
      <c r="I32" s="237"/>
      <c r="J32" s="102"/>
      <c r="K32" s="90"/>
    </row>
    <row r="33" spans="1:11" ht="15.75" customHeight="1" thickBot="1">
      <c r="A33" s="196"/>
      <c r="B33" s="197"/>
      <c r="C33" s="197"/>
      <c r="D33" s="197"/>
      <c r="E33" s="197"/>
      <c r="F33" s="204" t="s">
        <v>63</v>
      </c>
      <c r="G33" s="205"/>
      <c r="H33" s="205"/>
      <c r="I33" s="205"/>
      <c r="J33" s="206"/>
      <c r="K33" s="207"/>
    </row>
    <row r="34" spans="1:11" ht="15.75" customHeight="1" thickBot="1">
      <c r="A34" s="196"/>
      <c r="B34" s="197"/>
      <c r="C34" s="197"/>
      <c r="D34" s="197"/>
      <c r="E34" s="197"/>
      <c r="F34" s="74">
        <v>26</v>
      </c>
      <c r="G34" s="149" t="s">
        <v>77</v>
      </c>
      <c r="H34" s="149"/>
      <c r="I34" s="149"/>
      <c r="J34" s="150"/>
      <c r="K34" s="92">
        <f>E31+K32</f>
        <v>0</v>
      </c>
    </row>
    <row r="35" spans="1:11" ht="15.75" customHeight="1">
      <c r="A35" s="196"/>
      <c r="B35" s="197"/>
      <c r="C35" s="197"/>
      <c r="D35" s="197"/>
      <c r="E35" s="197"/>
      <c r="F35" s="74">
        <v>27</v>
      </c>
      <c r="G35" s="138" t="s">
        <v>258</v>
      </c>
      <c r="H35" s="138"/>
      <c r="I35" s="138"/>
      <c r="J35" s="138"/>
      <c r="K35" s="103"/>
    </row>
    <row r="36" spans="1:11" ht="15.75" customHeight="1">
      <c r="A36" s="196"/>
      <c r="B36" s="197"/>
      <c r="C36" s="197"/>
      <c r="D36" s="197"/>
      <c r="E36" s="197"/>
      <c r="F36" s="74">
        <v>28</v>
      </c>
      <c r="G36" s="137" t="s">
        <v>260</v>
      </c>
      <c r="H36" s="138"/>
      <c r="I36" s="138"/>
      <c r="J36" s="138"/>
      <c r="K36" s="104"/>
    </row>
    <row r="37" spans="1:11" ht="15.75" customHeight="1" thickBot="1">
      <c r="A37" s="196"/>
      <c r="B37" s="197"/>
      <c r="C37" s="197"/>
      <c r="D37" s="197"/>
      <c r="E37" s="197"/>
      <c r="F37" s="74">
        <v>29</v>
      </c>
      <c r="G37" s="137" t="s">
        <v>259</v>
      </c>
      <c r="H37" s="138"/>
      <c r="I37" s="138"/>
      <c r="J37" s="138"/>
      <c r="K37" s="104">
        <v>0</v>
      </c>
    </row>
    <row r="38" spans="1:11" ht="15.75" customHeight="1" thickBot="1">
      <c r="A38" s="196"/>
      <c r="B38" s="197"/>
      <c r="C38" s="197"/>
      <c r="D38" s="197"/>
      <c r="E38" s="197"/>
      <c r="F38" s="75">
        <v>30</v>
      </c>
      <c r="G38" s="231" t="s">
        <v>83</v>
      </c>
      <c r="H38" s="231"/>
      <c r="I38" s="231"/>
      <c r="J38" s="232"/>
      <c r="K38" s="92">
        <f>SUM(K34:K37)</f>
        <v>0</v>
      </c>
    </row>
    <row r="39" spans="1:11" ht="15.75" customHeight="1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200"/>
    </row>
    <row r="40" spans="1:11" ht="15.75" customHeight="1">
      <c r="A40" s="100"/>
      <c r="B40" s="101"/>
      <c r="C40" s="91"/>
      <c r="D40" s="191"/>
      <c r="E40" s="192"/>
      <c r="F40" s="226" t="s">
        <v>78</v>
      </c>
      <c r="G40" s="227"/>
      <c r="H40" s="228"/>
      <c r="I40" s="201" t="s">
        <v>85</v>
      </c>
      <c r="J40" s="202"/>
      <c r="K40" s="203"/>
    </row>
    <row r="41" spans="1:11" ht="15.75" customHeight="1">
      <c r="A41" s="214"/>
      <c r="B41" s="215"/>
      <c r="C41" s="216"/>
      <c r="D41" s="193"/>
      <c r="E41" s="194"/>
      <c r="F41" s="226" t="s">
        <v>79</v>
      </c>
      <c r="G41" s="227"/>
      <c r="H41" s="228"/>
      <c r="I41" s="201">
        <v>2</v>
      </c>
      <c r="J41" s="202"/>
      <c r="K41" s="203"/>
    </row>
    <row r="42" spans="1:11" ht="15.75" customHeight="1">
      <c r="A42" s="217"/>
      <c r="B42" s="218"/>
      <c r="C42" s="219"/>
      <c r="D42" s="193"/>
      <c r="E42" s="194"/>
      <c r="F42" s="226" t="s">
        <v>80</v>
      </c>
      <c r="G42" s="227"/>
      <c r="H42" s="228"/>
      <c r="I42" s="208"/>
      <c r="J42" s="209"/>
      <c r="K42" s="210"/>
    </row>
    <row r="43" spans="1:11" ht="15.75" customHeight="1">
      <c r="A43" s="220"/>
      <c r="B43" s="221"/>
      <c r="C43" s="222"/>
      <c r="D43" s="193"/>
      <c r="E43" s="194"/>
      <c r="F43" s="226"/>
      <c r="G43" s="227"/>
      <c r="H43" s="228"/>
      <c r="I43" s="201"/>
      <c r="J43" s="202"/>
      <c r="K43" s="203"/>
    </row>
    <row r="44" spans="1:11" ht="15.75" customHeight="1" thickBot="1">
      <c r="A44" s="188" t="s">
        <v>64</v>
      </c>
      <c r="B44" s="189"/>
      <c r="C44" s="190"/>
      <c r="D44" s="195" t="s">
        <v>65</v>
      </c>
      <c r="E44" s="190"/>
      <c r="F44" s="223" t="s">
        <v>66</v>
      </c>
      <c r="G44" s="224"/>
      <c r="H44" s="225"/>
      <c r="I44" s="211"/>
      <c r="J44" s="212"/>
      <c r="K44" s="213"/>
    </row>
  </sheetData>
  <sheetProtection/>
  <mergeCells count="88">
    <mergeCell ref="J13:K13"/>
    <mergeCell ref="J14:K14"/>
    <mergeCell ref="H13:I13"/>
    <mergeCell ref="H14:I14"/>
    <mergeCell ref="H16:I16"/>
    <mergeCell ref="J15:K15"/>
    <mergeCell ref="J16:K16"/>
    <mergeCell ref="H15:I15"/>
    <mergeCell ref="G26:J26"/>
    <mergeCell ref="G27:J27"/>
    <mergeCell ref="G28:J28"/>
    <mergeCell ref="H17:K17"/>
    <mergeCell ref="G25:J25"/>
    <mergeCell ref="G24:J24"/>
    <mergeCell ref="H9:I9"/>
    <mergeCell ref="H10:I10"/>
    <mergeCell ref="H11:I11"/>
    <mergeCell ref="H12:I12"/>
    <mergeCell ref="J7:K7"/>
    <mergeCell ref="J8:K8"/>
    <mergeCell ref="J9:K9"/>
    <mergeCell ref="J10:K10"/>
    <mergeCell ref="J12:K12"/>
    <mergeCell ref="F43:H43"/>
    <mergeCell ref="J11:K11"/>
    <mergeCell ref="G38:J38"/>
    <mergeCell ref="F40:H40"/>
    <mergeCell ref="F41:H41"/>
    <mergeCell ref="G20:J20"/>
    <mergeCell ref="G21:J21"/>
    <mergeCell ref="G22:J22"/>
    <mergeCell ref="G23:J23"/>
    <mergeCell ref="G32:I32"/>
    <mergeCell ref="G37:J37"/>
    <mergeCell ref="F33:K33"/>
    <mergeCell ref="I42:K42"/>
    <mergeCell ref="I44:K44"/>
    <mergeCell ref="I43:K43"/>
    <mergeCell ref="A41:C41"/>
    <mergeCell ref="A42:C43"/>
    <mergeCell ref="F44:H44"/>
    <mergeCell ref="F42:H42"/>
    <mergeCell ref="I41:K41"/>
    <mergeCell ref="B25:D25"/>
    <mergeCell ref="B26:D26"/>
    <mergeCell ref="B27:D27"/>
    <mergeCell ref="A44:C44"/>
    <mergeCell ref="D40:E43"/>
    <mergeCell ref="D44:E44"/>
    <mergeCell ref="A33:E38"/>
    <mergeCell ref="A39:K39"/>
    <mergeCell ref="I40:K40"/>
    <mergeCell ref="G35:J35"/>
    <mergeCell ref="C17:D17"/>
    <mergeCell ref="H7:I7"/>
    <mergeCell ref="H8:I8"/>
    <mergeCell ref="C15:D15"/>
    <mergeCell ref="B31:D31"/>
    <mergeCell ref="F15:G15"/>
    <mergeCell ref="F16:G16"/>
    <mergeCell ref="B20:C21"/>
    <mergeCell ref="A19:E19"/>
    <mergeCell ref="G19:K19"/>
    <mergeCell ref="C13:G13"/>
    <mergeCell ref="B22:C23"/>
    <mergeCell ref="B24:D24"/>
    <mergeCell ref="C5:K5"/>
    <mergeCell ref="C6:K6"/>
    <mergeCell ref="A1:K4"/>
    <mergeCell ref="A18:K18"/>
    <mergeCell ref="F17:G17"/>
    <mergeCell ref="C14:G14"/>
    <mergeCell ref="C16:D16"/>
    <mergeCell ref="A7:G7"/>
    <mergeCell ref="C8:G8"/>
    <mergeCell ref="C9:G9"/>
    <mergeCell ref="C10:G10"/>
    <mergeCell ref="C11:G11"/>
    <mergeCell ref="C12:G12"/>
    <mergeCell ref="G36:J36"/>
    <mergeCell ref="B28:D28"/>
    <mergeCell ref="B29:D29"/>
    <mergeCell ref="B30:D30"/>
    <mergeCell ref="B32:D32"/>
    <mergeCell ref="G30:J30"/>
    <mergeCell ref="G31:J31"/>
    <mergeCell ref="G34:J34"/>
    <mergeCell ref="G29:J29"/>
  </mergeCells>
  <printOptions horizontalCentered="1" verticalCentered="1"/>
  <pageMargins left="0.5905511811023623" right="0.4724409448818898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Jana</cp:lastModifiedBy>
  <cp:lastPrinted>2003-02-27T17:49:46Z</cp:lastPrinted>
  <dcterms:created xsi:type="dcterms:W3CDTF">2000-09-05T09:25:34Z</dcterms:created>
  <dcterms:modified xsi:type="dcterms:W3CDTF">2015-05-29T06:41:06Z</dcterms:modified>
  <cp:category/>
  <cp:version/>
  <cp:contentType/>
  <cp:contentStatus/>
</cp:coreProperties>
</file>