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BK181" i="1" l="1"/>
  <c r="BI181" i="1"/>
  <c r="BH181" i="1"/>
  <c r="BG181" i="1"/>
  <c r="BF181" i="1"/>
  <c r="T181" i="1"/>
  <c r="R181" i="1"/>
  <c r="P181" i="1"/>
  <c r="J181" i="1"/>
  <c r="BE181" i="1" s="1"/>
  <c r="BK179" i="1"/>
  <c r="BI179" i="1"/>
  <c r="BH179" i="1"/>
  <c r="BG179" i="1"/>
  <c r="BF179" i="1"/>
  <c r="T179" i="1"/>
  <c r="R179" i="1"/>
  <c r="P179" i="1"/>
  <c r="J179" i="1"/>
  <c r="BE179" i="1" s="1"/>
  <c r="BK177" i="1"/>
  <c r="BI177" i="1"/>
  <c r="BH177" i="1"/>
  <c r="BG177" i="1"/>
  <c r="BF177" i="1"/>
  <c r="T177" i="1"/>
  <c r="R177" i="1"/>
  <c r="P177" i="1"/>
  <c r="J177" i="1"/>
  <c r="BE177" i="1" s="1"/>
  <c r="BK175" i="1"/>
  <c r="BI175" i="1"/>
  <c r="BH175" i="1"/>
  <c r="BG175" i="1"/>
  <c r="BF175" i="1"/>
  <c r="BE175" i="1"/>
  <c r="T175" i="1"/>
  <c r="R175" i="1"/>
  <c r="P175" i="1"/>
  <c r="J175" i="1"/>
  <c r="BK172" i="1"/>
  <c r="BI172" i="1"/>
  <c r="BH172" i="1"/>
  <c r="BG172" i="1"/>
  <c r="BF172" i="1"/>
  <c r="T172" i="1"/>
  <c r="R172" i="1"/>
  <c r="P172" i="1"/>
  <c r="P169" i="1" s="1"/>
  <c r="J172" i="1"/>
  <c r="BE172" i="1" s="1"/>
  <c r="BK170" i="1"/>
  <c r="BI170" i="1"/>
  <c r="BH170" i="1"/>
  <c r="BG170" i="1"/>
  <c r="BF170" i="1"/>
  <c r="T170" i="1"/>
  <c r="R170" i="1"/>
  <c r="P170" i="1"/>
  <c r="J170" i="1"/>
  <c r="BE170" i="1" s="1"/>
  <c r="BK168" i="1"/>
  <c r="BI168" i="1"/>
  <c r="BH168" i="1"/>
  <c r="BG168" i="1"/>
  <c r="BF168" i="1"/>
  <c r="T168" i="1"/>
  <c r="R168" i="1"/>
  <c r="P168" i="1"/>
  <c r="J168" i="1"/>
  <c r="BE168" i="1" s="1"/>
  <c r="BK166" i="1"/>
  <c r="BI166" i="1"/>
  <c r="BH166" i="1"/>
  <c r="BG166" i="1"/>
  <c r="BF166" i="1"/>
  <c r="T166" i="1"/>
  <c r="R166" i="1"/>
  <c r="P166" i="1"/>
  <c r="J166" i="1"/>
  <c r="BE166" i="1" s="1"/>
  <c r="BK164" i="1"/>
  <c r="BI164" i="1"/>
  <c r="BH164" i="1"/>
  <c r="BG164" i="1"/>
  <c r="BF164" i="1"/>
  <c r="T164" i="1"/>
  <c r="R164" i="1"/>
  <c r="P164" i="1"/>
  <c r="J164" i="1"/>
  <c r="BE164" i="1" s="1"/>
  <c r="BK162" i="1"/>
  <c r="BI162" i="1"/>
  <c r="BH162" i="1"/>
  <c r="BG162" i="1"/>
  <c r="BF162" i="1"/>
  <c r="T162" i="1"/>
  <c r="R162" i="1"/>
  <c r="R161" i="1" s="1"/>
  <c r="P162" i="1"/>
  <c r="P161" i="1" s="1"/>
  <c r="J162" i="1"/>
  <c r="BE162" i="1" s="1"/>
  <c r="BK158" i="1"/>
  <c r="BI158" i="1"/>
  <c r="BH158" i="1"/>
  <c r="BG158" i="1"/>
  <c r="BF158" i="1"/>
  <c r="T158" i="1"/>
  <c r="R158" i="1"/>
  <c r="P158" i="1"/>
  <c r="J158" i="1"/>
  <c r="BE158" i="1" s="1"/>
  <c r="BK154" i="1"/>
  <c r="BI154" i="1"/>
  <c r="BH154" i="1"/>
  <c r="BG154" i="1"/>
  <c r="BF154" i="1"/>
  <c r="T154" i="1"/>
  <c r="R154" i="1"/>
  <c r="P154" i="1"/>
  <c r="J154" i="1"/>
  <c r="BE154" i="1" s="1"/>
  <c r="BK153" i="1"/>
  <c r="BI153" i="1"/>
  <c r="BH153" i="1"/>
  <c r="BG153" i="1"/>
  <c r="BF153" i="1"/>
  <c r="T153" i="1"/>
  <c r="R153" i="1"/>
  <c r="P153" i="1"/>
  <c r="J153" i="1"/>
  <c r="BE153" i="1" s="1"/>
  <c r="BK148" i="1"/>
  <c r="BI148" i="1"/>
  <c r="BH148" i="1"/>
  <c r="BG148" i="1"/>
  <c r="BF148" i="1"/>
  <c r="T148" i="1"/>
  <c r="R148" i="1"/>
  <c r="P148" i="1"/>
  <c r="J148" i="1"/>
  <c r="BE148" i="1" s="1"/>
  <c r="BK143" i="1"/>
  <c r="BI143" i="1"/>
  <c r="BH143" i="1"/>
  <c r="BG143" i="1"/>
  <c r="BF143" i="1"/>
  <c r="T143" i="1"/>
  <c r="R143" i="1"/>
  <c r="P143" i="1"/>
  <c r="J143" i="1"/>
  <c r="BE143" i="1" s="1"/>
  <c r="BK141" i="1"/>
  <c r="BI141" i="1"/>
  <c r="BH141" i="1"/>
  <c r="BG141" i="1"/>
  <c r="BF141" i="1"/>
  <c r="T141" i="1"/>
  <c r="T140" i="1" s="1"/>
  <c r="R141" i="1"/>
  <c r="P141" i="1"/>
  <c r="J141" i="1"/>
  <c r="BE141" i="1" s="1"/>
  <c r="BK140" i="1"/>
  <c r="J140" i="1" s="1"/>
  <c r="J59" i="1" s="1"/>
  <c r="BK137" i="1"/>
  <c r="BI137" i="1"/>
  <c r="BH137" i="1"/>
  <c r="BG137" i="1"/>
  <c r="BF137" i="1"/>
  <c r="T137" i="1"/>
  <c r="R137" i="1"/>
  <c r="P137" i="1"/>
  <c r="J137" i="1"/>
  <c r="BE137" i="1" s="1"/>
  <c r="BK134" i="1"/>
  <c r="BI134" i="1"/>
  <c r="BH134" i="1"/>
  <c r="BG134" i="1"/>
  <c r="BF134" i="1"/>
  <c r="T134" i="1"/>
  <c r="R134" i="1"/>
  <c r="P134" i="1"/>
  <c r="J134" i="1"/>
  <c r="BE134" i="1" s="1"/>
  <c r="BK132" i="1"/>
  <c r="BK131" i="1" s="1"/>
  <c r="BI132" i="1"/>
  <c r="BH132" i="1"/>
  <c r="BG132" i="1"/>
  <c r="BF132" i="1"/>
  <c r="T132" i="1"/>
  <c r="R132" i="1"/>
  <c r="P132" i="1"/>
  <c r="J132" i="1"/>
  <c r="BE132" i="1" s="1"/>
  <c r="T131" i="1"/>
  <c r="T130" i="1" s="1"/>
  <c r="BK128" i="1"/>
  <c r="BI128" i="1"/>
  <c r="BH128" i="1"/>
  <c r="BG128" i="1"/>
  <c r="BF128" i="1"/>
  <c r="T128" i="1"/>
  <c r="R128" i="1"/>
  <c r="P128" i="1"/>
  <c r="J128" i="1"/>
  <c r="BE128" i="1" s="1"/>
  <c r="BK126" i="1"/>
  <c r="BI126" i="1"/>
  <c r="BH126" i="1"/>
  <c r="BG126" i="1"/>
  <c r="BF126" i="1"/>
  <c r="BE126" i="1"/>
  <c r="T126" i="1"/>
  <c r="R126" i="1"/>
  <c r="P126" i="1"/>
  <c r="J126" i="1"/>
  <c r="BK124" i="1"/>
  <c r="BI124" i="1"/>
  <c r="BH124" i="1"/>
  <c r="BG124" i="1"/>
  <c r="BF124" i="1"/>
  <c r="T124" i="1"/>
  <c r="R124" i="1"/>
  <c r="P124" i="1"/>
  <c r="J124" i="1"/>
  <c r="BE124" i="1" s="1"/>
  <c r="BK122" i="1"/>
  <c r="BI122" i="1"/>
  <c r="BH122" i="1"/>
  <c r="BG122" i="1"/>
  <c r="BF122" i="1"/>
  <c r="T122" i="1"/>
  <c r="R122" i="1"/>
  <c r="P122" i="1"/>
  <c r="J122" i="1"/>
  <c r="BE122" i="1" s="1"/>
  <c r="BK120" i="1"/>
  <c r="BI120" i="1"/>
  <c r="BH120" i="1"/>
  <c r="BG120" i="1"/>
  <c r="BF120" i="1"/>
  <c r="T120" i="1"/>
  <c r="R120" i="1"/>
  <c r="P120" i="1"/>
  <c r="J120" i="1"/>
  <c r="BE120" i="1" s="1"/>
  <c r="BK118" i="1"/>
  <c r="BI118" i="1"/>
  <c r="BH118" i="1"/>
  <c r="BG118" i="1"/>
  <c r="BF118" i="1"/>
  <c r="T118" i="1"/>
  <c r="R118" i="1"/>
  <c r="P118" i="1"/>
  <c r="J118" i="1"/>
  <c r="BE118" i="1" s="1"/>
  <c r="BK115" i="1"/>
  <c r="BI115" i="1"/>
  <c r="BH115" i="1"/>
  <c r="BG115" i="1"/>
  <c r="BF115" i="1"/>
  <c r="T115" i="1"/>
  <c r="R115" i="1"/>
  <c r="P115" i="1"/>
  <c r="J115" i="1"/>
  <c r="BE115" i="1" s="1"/>
  <c r="BK113" i="1"/>
  <c r="BI113" i="1"/>
  <c r="BH113" i="1"/>
  <c r="BG113" i="1"/>
  <c r="BF113" i="1"/>
  <c r="T113" i="1"/>
  <c r="R113" i="1"/>
  <c r="P113" i="1"/>
  <c r="J113" i="1"/>
  <c r="BE113" i="1" s="1"/>
  <c r="BK110" i="1"/>
  <c r="BI110" i="1"/>
  <c r="BH110" i="1"/>
  <c r="BG110" i="1"/>
  <c r="BF110" i="1"/>
  <c r="T110" i="1"/>
  <c r="T107" i="1" s="1"/>
  <c r="R110" i="1"/>
  <c r="P110" i="1"/>
  <c r="J110" i="1"/>
  <c r="BE110" i="1" s="1"/>
  <c r="BK108" i="1"/>
  <c r="BK107" i="1" s="1"/>
  <c r="J107" i="1" s="1"/>
  <c r="J55" i="1" s="1"/>
  <c r="BI108" i="1"/>
  <c r="BH108" i="1"/>
  <c r="BG108" i="1"/>
  <c r="BF108" i="1"/>
  <c r="T108" i="1"/>
  <c r="R108" i="1"/>
  <c r="P108" i="1"/>
  <c r="P107" i="1" s="1"/>
  <c r="J108" i="1"/>
  <c r="BE108" i="1" s="1"/>
  <c r="BK104" i="1"/>
  <c r="BI104" i="1"/>
  <c r="BH104" i="1"/>
  <c r="BG104" i="1"/>
  <c r="BF104" i="1"/>
  <c r="T104" i="1"/>
  <c r="R104" i="1"/>
  <c r="P104" i="1"/>
  <c r="J104" i="1"/>
  <c r="BE104" i="1" s="1"/>
  <c r="BK101" i="1"/>
  <c r="BI101" i="1"/>
  <c r="BH101" i="1"/>
  <c r="BG101" i="1"/>
  <c r="BF101" i="1"/>
  <c r="T101" i="1"/>
  <c r="R101" i="1"/>
  <c r="P101" i="1"/>
  <c r="J101" i="1"/>
  <c r="BE101" i="1" s="1"/>
  <c r="BK98" i="1"/>
  <c r="BI98" i="1"/>
  <c r="BH98" i="1"/>
  <c r="BG98" i="1"/>
  <c r="BF98" i="1"/>
  <c r="BE98" i="1"/>
  <c r="T98" i="1"/>
  <c r="R98" i="1"/>
  <c r="P98" i="1"/>
  <c r="J98" i="1"/>
  <c r="BK95" i="1"/>
  <c r="BI95" i="1"/>
  <c r="BH95" i="1"/>
  <c r="BG95" i="1"/>
  <c r="BF95" i="1"/>
  <c r="T95" i="1"/>
  <c r="R95" i="1"/>
  <c r="P95" i="1"/>
  <c r="J95" i="1"/>
  <c r="BE95" i="1" s="1"/>
  <c r="BK93" i="1"/>
  <c r="BI93" i="1"/>
  <c r="BH93" i="1"/>
  <c r="BG93" i="1"/>
  <c r="BF93" i="1"/>
  <c r="T93" i="1"/>
  <c r="R93" i="1"/>
  <c r="P93" i="1"/>
  <c r="J93" i="1"/>
  <c r="BE93" i="1" s="1"/>
  <c r="BK88" i="1"/>
  <c r="BI88" i="1"/>
  <c r="BH88" i="1"/>
  <c r="BG88" i="1"/>
  <c r="BF88" i="1"/>
  <c r="T88" i="1"/>
  <c r="R88" i="1"/>
  <c r="P88" i="1"/>
  <c r="J88" i="1"/>
  <c r="BE88" i="1" s="1"/>
  <c r="BK86" i="1"/>
  <c r="BI86" i="1"/>
  <c r="BH86" i="1"/>
  <c r="BG86" i="1"/>
  <c r="BF86" i="1"/>
  <c r="T86" i="1"/>
  <c r="R86" i="1"/>
  <c r="P86" i="1"/>
  <c r="J86" i="1"/>
  <c r="BE86" i="1" s="1"/>
  <c r="BK84" i="1"/>
  <c r="BI84" i="1"/>
  <c r="BH84" i="1"/>
  <c r="BG84" i="1"/>
  <c r="F30" i="1" s="1"/>
  <c r="F75" i="1" s="1"/>
  <c r="J73" i="1" s="1"/>
  <c r="BF84" i="1"/>
  <c r="T84" i="1"/>
  <c r="R84" i="1"/>
  <c r="R81" i="1" s="1"/>
  <c r="P84" i="1"/>
  <c r="J84" i="1"/>
  <c r="BE84" i="1" s="1"/>
  <c r="BK82" i="1"/>
  <c r="BK81" i="1" s="1"/>
  <c r="BI82" i="1"/>
  <c r="F32" i="1" s="1"/>
  <c r="BH82" i="1"/>
  <c r="BG82" i="1"/>
  <c r="BF82" i="1"/>
  <c r="BE82" i="1"/>
  <c r="T82" i="1"/>
  <c r="R82" i="1"/>
  <c r="P82" i="1"/>
  <c r="J82" i="1"/>
  <c r="F76" i="1"/>
  <c r="J75" i="1"/>
  <c r="F73" i="1"/>
  <c r="E71" i="1"/>
  <c r="F48" i="1"/>
  <c r="J47" i="1"/>
  <c r="F45" i="1"/>
  <c r="E43" i="1"/>
  <c r="J131" i="1" l="1"/>
  <c r="J57" i="1" s="1"/>
  <c r="BK130" i="1"/>
  <c r="J130" i="1" s="1"/>
  <c r="J56" i="1" s="1"/>
  <c r="R131" i="1"/>
  <c r="R130" i="1" s="1"/>
  <c r="P131" i="1"/>
  <c r="P130" i="1" s="1"/>
  <c r="R169" i="1"/>
  <c r="F29" i="1"/>
  <c r="BK169" i="1"/>
  <c r="J169" i="1" s="1"/>
  <c r="J61" i="1" s="1"/>
  <c r="T169" i="1"/>
  <c r="J29" i="1"/>
  <c r="T81" i="1"/>
  <c r="F31" i="1"/>
  <c r="P81" i="1"/>
  <c r="P80" i="1" s="1"/>
  <c r="P79" i="1" s="1"/>
  <c r="R107" i="1"/>
  <c r="R140" i="1"/>
  <c r="R139" i="1" s="1"/>
  <c r="P140" i="1"/>
  <c r="P139" i="1" s="1"/>
  <c r="BK161" i="1"/>
  <c r="BK139" i="1" s="1"/>
  <c r="J139" i="1" s="1"/>
  <c r="J58" i="1" s="1"/>
  <c r="T161" i="1"/>
  <c r="J28" i="1"/>
  <c r="F28" i="1"/>
  <c r="J161" i="1"/>
  <c r="J60" i="1" s="1"/>
  <c r="J45" i="1"/>
  <c r="J81" i="1"/>
  <c r="J54" i="1" s="1"/>
  <c r="F47" i="1"/>
  <c r="T139" i="1" l="1"/>
  <c r="R80" i="1"/>
  <c r="R79" i="1" s="1"/>
  <c r="T80" i="1"/>
  <c r="T79" i="1" s="1"/>
  <c r="BK80" i="1"/>
  <c r="J80" i="1" l="1"/>
  <c r="J53" i="1" s="1"/>
  <c r="BK79" i="1"/>
  <c r="J79" i="1" s="1"/>
  <c r="J25" i="1" l="1"/>
  <c r="J34" i="1" s="1"/>
  <c r="J52" i="1"/>
</calcChain>
</file>

<file path=xl/sharedStrings.xml><?xml version="1.0" encoding="utf-8"?>
<sst xmlns="http://schemas.openxmlformats.org/spreadsheetml/2006/main" count="1040" uniqueCount="298">
  <si>
    <t>List obsahuje:</t>
  </si>
  <si>
    <t>1) Krycí list soupisu</t>
  </si>
  <si>
    <t>2) Rekapitulace</t>
  </si>
  <si>
    <t>3) Soupis prací</t>
  </si>
  <si>
    <t>Zpět na list:</t>
  </si>
  <si>
    <t>Rekapitulace stavby</t>
  </si>
  <si>
    <t>{7beddb2b-3cd7-4567-ae66-8b7ef23f5cfb}</t>
  </si>
  <si>
    <t>2</t>
  </si>
  <si>
    <t>KRYCÍ LIST SOUPISU</t>
  </si>
  <si>
    <t>v ---  níže se nacházejí doplnkové a pomocné údaje k sestavám  --- v</t>
  </si>
  <si>
    <t>False</t>
  </si>
  <si>
    <t>Stavba:</t>
  </si>
  <si>
    <t>Oprava komunikace U Požárníků - hasičská zbrojnice</t>
  </si>
  <si>
    <t>KSO:</t>
  </si>
  <si>
    <t/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</si>
  <si>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</si>
  <si>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</si>
  <si>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</si>
  <si>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</si>
  <si>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</si>
  <si>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</si>
  <si>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</si>
  <si>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</si>
  <si>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Projektant:</t>
  </si>
  <si>
    <t>Poznámka: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</si>
  <si>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</si>
  <si>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</si>
  <si>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</si>
  <si>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</si>
  <si>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</si>
  <si>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</si>
  <si>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</si>
  <si>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</si>
  <si>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</si>
  <si>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</si>
  <si>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</si>
  <si>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</si>
  <si>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</si>
  <si>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</si>
  <si>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</si>
  <si>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</si>
  <si>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</si>
  <si>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</si>
  <si>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</si>
  <si>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</si>
  <si>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</si>
  <si>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</si>
  <si>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  89 - Ostatní konstrukce</t>
  </si>
  <si>
    <t xml:space="preserve">    9 - Ostatní konstrukce a práce, bourání</t>
  </si>
  <si>
    <t xml:space="preserve">      91 - Doplňující konstrukce a práce pozemních komunikací, letišť a ploch</t>
  </si>
  <si>
    <t xml:space="preserve">      93 - Různé dokončovací konstrukce a práce inženýrských staveb</t>
  </si>
  <si>
    <t xml:space="preserve">      99 - Přesuny hmot a suti</t>
  </si>
  <si>
    <t>SOUPIS PRACÍ</t>
  </si>
  <si>
    <t>PČ</t>
  </si>
  <si>
    <t>Typ</t>
  </si>
  <si>
    <t>Kód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</si>
  <si>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</si>
  <si>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</si>
  <si>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</si>
  <si>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</si>
  <si>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</si>
  <si>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</si>
  <si>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</si>
  <si>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</si>
  <si>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</si>
  <si>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</si>
  <si>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</si>
  <si>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</si>
  <si>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D</t>
  </si>
  <si>
    <t>HSV</t>
  </si>
  <si>
    <t>Práce a dodávky HSV</t>
  </si>
  <si>
    <t>1</t>
  </si>
  <si>
    <t>0</t>
  </si>
  <si>
    <t>ROZPOCET</t>
  </si>
  <si>
    <t>Zemní práce</t>
  </si>
  <si>
    <t>K</t>
  </si>
  <si>
    <t>113107177</t>
  </si>
  <si>
    <t>Odstranění podkladu pl přes 50 m2 do 200 m2 z betonu vyztuženého sítěmi tl 300 mm</t>
  </si>
  <si>
    <t>m2</t>
  </si>
  <si>
    <t>CS ÚRS 2016 01</t>
  </si>
  <si>
    <t>4</t>
  </si>
  <si>
    <t>1549832873</t>
  </si>
  <si>
    <t>PP</t>
  </si>
  <si>
    <t>Odstranění podkladů nebo krytů s přemístěním hmot na skládku na vzdálenost do 20 m nebo s naložením na dopravní prostředek v ploše jednotlivě přes 50 m2 do 200 m2 z betonu vyztuženého sítěmi, o tl. vrstvy přes 150 do 300 mm</t>
  </si>
  <si>
    <t>3</t>
  </si>
  <si>
    <t>113107185</t>
  </si>
  <si>
    <t>Odstranění podkladu pl přes 50 do 200 m2 živičných tl 250 mm</t>
  </si>
  <si>
    <t>226907415</t>
  </si>
  <si>
    <t>Odstranění podkladů nebo krytů s přemístěním hmot na skládku na vzdálenost do 20 m nebo s naložením na dopravní prostředek v ploše jednotlivě přes 50 m2 do 200 m2 živičných, o tl. vrstvy přes 200 do 250 mm</t>
  </si>
  <si>
    <t>113107223</t>
  </si>
  <si>
    <t>Odstranění podkladu pl přes 200 m2 z kameniva drceného tl 300 mm</t>
  </si>
  <si>
    <t>-1700379557</t>
  </si>
  <si>
    <t>Odstranění podkladů nebo krytů s přemístěním hmot na skládku na vzdálenost do 20 m nebo s naložením na dopravní prostředek v ploše jednotlivě přes 200 m2 z kameniva hrubého drceného, o tl. vrstvy přes 200 do 300 mm</t>
  </si>
  <si>
    <t>5</t>
  </si>
  <si>
    <t>132201201</t>
  </si>
  <si>
    <t>Hloubení rýh š do 2000 mm v hornině tř. 3 objemu do 100 m3</t>
  </si>
  <si>
    <t>m3</t>
  </si>
  <si>
    <t>-1277242138</t>
  </si>
  <si>
    <t>Hloubení zapažených i nezapažených rýh šířky přes 600 do 2 000 mm s urovnáním dna do předepsaného profilu a spádu v hornině tř. 3 do 100 m3</t>
  </si>
  <si>
    <t>VV</t>
  </si>
  <si>
    <t>39*0,3*1</t>
  </si>
  <si>
    <t>True</t>
  </si>
  <si>
    <t>71,7*0,1</t>
  </si>
  <si>
    <t>Součet</t>
  </si>
  <si>
    <t>162701102</t>
  </si>
  <si>
    <t>Vodorovné přemístění do 7000 m výkopku/sypaniny z horniny tř. 1 až 4</t>
  </si>
  <si>
    <t>-172642316</t>
  </si>
  <si>
    <t>Vodorovné přemístění výkopku nebo sypaniny po suchu na obvyklém dopravním prostředku, bez naložení výkopku, avšak se složením bez rozhrnutí z horniny tř. 1 až 4 na vzdálenost přes 6 000 do 7000 m</t>
  </si>
  <si>
    <t>171201211</t>
  </si>
  <si>
    <t>Poplatek za uložení odpadu ze sypaniny na skládce (skládkovné)</t>
  </si>
  <si>
    <t>t</t>
  </si>
  <si>
    <t>-1283517467</t>
  </si>
  <si>
    <t>Uložení sypaniny poplatek za uložení sypaniny na skládce (skládkovné)</t>
  </si>
  <si>
    <t>18,87*1,8</t>
  </si>
  <si>
    <t>215901101</t>
  </si>
  <si>
    <t>Zhutnění podloží z hornin soudržných do 92% PS nebo nesoudržných sypkých I(d) do 0,8</t>
  </si>
  <si>
    <t>-487419483</t>
  </si>
  <si>
    <t>Zhutnění podloží pod násypy z rostlé horniny tř. 1 až 4 z hornin soudružných do 92 % PS a nesoudržných sypkých relativní ulehlosti I(d) do 0,8</t>
  </si>
  <si>
    <t>222,7+39</t>
  </si>
  <si>
    <t>8</t>
  </si>
  <si>
    <t>317941121</t>
  </si>
  <si>
    <t>Osazování ocelových válcovaných nosníků na zdivu I, IE, U, UE nebo L do č 12</t>
  </si>
  <si>
    <t>826263946</t>
  </si>
  <si>
    <t>Osazování ocelových válcovaných nosníků na zdivu I nebo IE nebo U nebo UE nebo L do č. 12 nebo výšky do 120 mm</t>
  </si>
  <si>
    <t>3,75*2*0,00638</t>
  </si>
  <si>
    <t>9</t>
  </si>
  <si>
    <t>M</t>
  </si>
  <si>
    <t>130104280</t>
  </si>
  <si>
    <t>úhelník ocelový rovnostranný, v jakosti 11 375, 70 x 70 x 6 mm</t>
  </si>
  <si>
    <t>1516948668</t>
  </si>
  <si>
    <t>Ocel profilová v jakosti 11 375 ocel profilová L úhelníky rovnostranné 70 x 70 x 6 mm</t>
  </si>
  <si>
    <t>P</t>
  </si>
  <si>
    <t>Poznámka k položce:
Hmotnost: 6,40 kg/m</t>
  </si>
  <si>
    <t>Komunikace pozemní</t>
  </si>
  <si>
    <t>10</t>
  </si>
  <si>
    <t>564851111</t>
  </si>
  <si>
    <t>Podklad ze štěrkodrtě ŠD tl 150 mm</t>
  </si>
  <si>
    <t>1125485471</t>
  </si>
  <si>
    <t>Podklad ze štěrkodrti ŠD s rozprostřením a zhutněním, po zhutnění tl. 150 mm</t>
  </si>
  <si>
    <t>11</t>
  </si>
  <si>
    <t>564871116</t>
  </si>
  <si>
    <t>Podklad ze štěrkodrtě ŠD tl. 300 mm</t>
  </si>
  <si>
    <t>-1276750197</t>
  </si>
  <si>
    <t>Podklad ze štěrkodrti ŠD s rozprostřením a zhutněním, po zhutnění tl. 300 mm</t>
  </si>
  <si>
    <t>39*0,3</t>
  </si>
  <si>
    <t>12</t>
  </si>
  <si>
    <t>565166112</t>
  </si>
  <si>
    <t>Asfaltový beton vrstva podkladní ACP 22 (obalované kamenivo OKH) tl 90 mm š do 3 m</t>
  </si>
  <si>
    <t>1449117886</t>
  </si>
  <si>
    <t>Asfaltový beton vrstva podkladní ACP 22 (obalované kamenivo hrubozrnné - OKH) s rozprostřením a zhutněním v pruhu šířky do 3 m, po zhutnění tl. 90 mm</t>
  </si>
  <si>
    <t>13</t>
  </si>
  <si>
    <t>567124113</t>
  </si>
  <si>
    <t>Podklad z podkladového betonu tř. PB III (C 12/15) tl 150 mm</t>
  </si>
  <si>
    <t>1682739744</t>
  </si>
  <si>
    <t>Podklad z podkladového betonu PB tř. PB III (C 12/15) tl. 150 mm</t>
  </si>
  <si>
    <t>39*1</t>
  </si>
  <si>
    <t>14</t>
  </si>
  <si>
    <t>567132115</t>
  </si>
  <si>
    <t>Podklad ze směsi stmelené cementem SC C 8/10 (KSC I) tl 200 mm</t>
  </si>
  <si>
    <t>1191100274</t>
  </si>
  <si>
    <t>Podklad ze směsi stmelené cementem bez dilatačních spár, s rozprostřením a zhutněním SC C 8/10 (KSC I), po zhutnění tl. 200 mm</t>
  </si>
  <si>
    <t>15</t>
  </si>
  <si>
    <t>573111112</t>
  </si>
  <si>
    <t>Postřik živičný infiltrační s posypem z asfaltu množství 1 kg/m2</t>
  </si>
  <si>
    <t>-1431010206</t>
  </si>
  <si>
    <t>Postřik živičný infiltrační z asfaltu silničního s posypem kamenivem, v množství 1,00 kg/m2</t>
  </si>
  <si>
    <t>16</t>
  </si>
  <si>
    <t>577144131</t>
  </si>
  <si>
    <t>Asfaltový beton vrstva obrusná ACO 11 (ABS) tř. I tl 50 mm š do 3 m z modifikovaného asfaltu</t>
  </si>
  <si>
    <t>-1357323379</t>
  </si>
  <si>
    <t>Asfaltový beton vrstva obrusná ACO 11 (ABS) s rozprostřením a se zhutněním z modifikovaného asfaltu v pruhu šířky do 3 m, po zhutnění tl. 50 mm</t>
  </si>
  <si>
    <t>17</t>
  </si>
  <si>
    <t>577165132</t>
  </si>
  <si>
    <t>Asfaltový beton vrstva ložní ACL 16 (ABH) tl 70 mm š do 3 m z modifikovaného asfaltu</t>
  </si>
  <si>
    <t>1464039739</t>
  </si>
  <si>
    <t>Asfaltový beton vrstva ložní ACL 16 (ABH) s rozprostřením a zhutněním z modifikovaného asfaltu v pruhu šířky do 3 m, po zhutnění tl. 70 mm</t>
  </si>
  <si>
    <t>18</t>
  </si>
  <si>
    <t>581141113</t>
  </si>
  <si>
    <t>Kryt cementobetonový vozovek skupiny CB I tl 240 mm</t>
  </si>
  <si>
    <t>-719982078</t>
  </si>
  <si>
    <t>Kryt cementobetonový silničních komunikací skupiny CB I tl. 240 mm</t>
  </si>
  <si>
    <t>19</t>
  </si>
  <si>
    <t>953332114</t>
  </si>
  <si>
    <t>Vložky do svislých dilatačních spár z pryže tl 10 mm kladené volně</t>
  </si>
  <si>
    <t>1663075521</t>
  </si>
  <si>
    <t>Vložky svislé do dilatačních spár z pryže kladené volně, včetně dodání a osazení, v jakémkoliv zdivu, tl. 10 mm</t>
  </si>
  <si>
    <t>Trubní vedení</t>
  </si>
  <si>
    <t>89</t>
  </si>
  <si>
    <t>Ostatní konstrukce</t>
  </si>
  <si>
    <t>20</t>
  </si>
  <si>
    <t>899101111</t>
  </si>
  <si>
    <t>Osazení poklopů litinových nebo ocelových včetně rámů hmotnosti do 50 kg</t>
  </si>
  <si>
    <t>kus</t>
  </si>
  <si>
    <t>-1863545241</t>
  </si>
  <si>
    <t>Osazení poklopů litinových a ocelových včetně rámů hmotnosti jednotlivě do 50 kg</t>
  </si>
  <si>
    <t>21</t>
  </si>
  <si>
    <t>286619350</t>
  </si>
  <si>
    <t>poklop litinový TEGRA 600 D400</t>
  </si>
  <si>
    <t>19294443</t>
  </si>
  <si>
    <t>Revizní šachty a dvorní vpusti systém Wavin - kanalizační šachty revizní šachty "TEGRA" DN 600 poklop litinový TEGRA 600 D400</t>
  </si>
  <si>
    <t>Poznámka k položce:
WAVIN, kód výrobku: RF730000W</t>
  </si>
  <si>
    <t>22</t>
  </si>
  <si>
    <t>899101211</t>
  </si>
  <si>
    <t>Demontáž poklopů litinových nebo ocelových včetně rámů hmotnosti do 50 kg</t>
  </si>
  <si>
    <t>691198096</t>
  </si>
  <si>
    <t>Demontáž poklopů litinových a ocelových včetně rámů, hmotnosti jednotlivě do 50 kg</t>
  </si>
  <si>
    <t>Ostatní konstrukce a práce, bourání</t>
  </si>
  <si>
    <t>91</t>
  </si>
  <si>
    <t>Doplňující konstrukce a práce pozemních komunikací, letišť a ploch</t>
  </si>
  <si>
    <t>23</t>
  </si>
  <si>
    <t>919735115</t>
  </si>
  <si>
    <t>Řezání stávajícího živičného krytu hl do 250 mm</t>
  </si>
  <si>
    <t>m</t>
  </si>
  <si>
    <t>997130859</t>
  </si>
  <si>
    <t>Řezání stávajícího živičného krytu nebo podkladu hloubky přes 200 do 250 mm</t>
  </si>
  <si>
    <t>24</t>
  </si>
  <si>
    <t>919112114</t>
  </si>
  <si>
    <t>Řezání dilatačních spár š 4 mm hl do 100 mm příčných nebo podélných v živičném krytu</t>
  </si>
  <si>
    <t>-1827649318</t>
  </si>
  <si>
    <t>Řezání dilatačních spár v živičném krytu příčných nebo podélných, šířky 4 mm, hloubky přes 90 do 100 mm</t>
  </si>
  <si>
    <t>33,4</t>
  </si>
  <si>
    <t>65,43</t>
  </si>
  <si>
    <t>25</t>
  </si>
  <si>
    <t>919122112</t>
  </si>
  <si>
    <t>Těsnění spár zálivkou za tepla pro komůrky š 10 mm hl 25 mm s těsnicím profilem</t>
  </si>
  <si>
    <t>-1818370604</t>
  </si>
  <si>
    <t>Utěsnění dilatačních spár zálivkou za tepla v cementobetonovém nebo živičném krytu včetně adhezního nátěru s těsnicím profilem pod zálivkou, pro komůrky šířky 10 mm, hloubky 25 mm</t>
  </si>
  <si>
    <t>26</t>
  </si>
  <si>
    <t>919131111</t>
  </si>
  <si>
    <t>Vyztužení dilatačních spár kluznými trny D 25 mm dl 500 mm v CB krytu</t>
  </si>
  <si>
    <t>119768530</t>
  </si>
  <si>
    <t>27</t>
  </si>
  <si>
    <t>919131311</t>
  </si>
  <si>
    <t>Vyztužení dilatačních spár - filigrán (distanční žebříček) pro uchycení trnů nebo kotev v CB krytu</t>
  </si>
  <si>
    <t>-1901381945</t>
  </si>
  <si>
    <t>Vyztužení dilatačních spár v cementobetonovém krytu filigrán (distanční žebříček) pro uchycení trnů nebo kotev</t>
  </si>
  <si>
    <t>22,27+7,09+6,61+6,46+53,99+5,83+5,36+4,97+4,5+3,97+3,81+3,34+3,23+3,72*4+3,75*3</t>
  </si>
  <si>
    <t>28</t>
  </si>
  <si>
    <t>919716111</t>
  </si>
  <si>
    <t>Výztuž cementobetonového krytu ze svařovaných sítí KARI hmotnosti do 7,5 kg/m2</t>
  </si>
  <si>
    <t>-1036960322</t>
  </si>
  <si>
    <t>Ocelová výztuž cementobetonového krytu ze svařovaných sítí KARI hmotnosti do 7,5 kg/m2</t>
  </si>
  <si>
    <t>222,7*0,0075</t>
  </si>
  <si>
    <t>93</t>
  </si>
  <si>
    <t>Různé dokončovací konstrukce a práce inženýrských staveb</t>
  </si>
  <si>
    <t>29</t>
  </si>
  <si>
    <t>935113212</t>
  </si>
  <si>
    <t>Osazení odvodňovacího betonového žlabu s krycím roštem šířky přes 200 mm</t>
  </si>
  <si>
    <t>-1528166283</t>
  </si>
  <si>
    <t>Osazení odvodňovacího žlabu s krycím roštem betonového šířky přes 200 mm</t>
  </si>
  <si>
    <t>30</t>
  </si>
  <si>
    <t>592284360</t>
  </si>
  <si>
    <t>žlab štěrbinový betonový TZD-Q 40/50/100-M čistící kus dl. 100 cm</t>
  </si>
  <si>
    <t>670848962</t>
  </si>
  <si>
    <t>Prefabrikáty pro komunální stavby a pro terénní úpravu ostatní betonové a železobetonové štěrbinové žlaby (š x v x d) TZD-Q 40/50/100-M čistící kus</t>
  </si>
  <si>
    <t>31</t>
  </si>
  <si>
    <t>592284290</t>
  </si>
  <si>
    <t>žlab štěrbinový betonový TZD-Q 40/50/400 základní dl. 400 cm</t>
  </si>
  <si>
    <t>-1454382703</t>
  </si>
  <si>
    <t>Prefabrikáty pro komunální stavby a pro terénní úpravu ostatní betonové a železobetonové štěrbinové žlaby (š x v x d) TZD-Q 40/50/400 základní</t>
  </si>
  <si>
    <t>32</t>
  </si>
  <si>
    <t>592243230</t>
  </si>
  <si>
    <t>Dno s výtokem pro DN 200 PVC TBV-Q 450/380/1d PVC</t>
  </si>
  <si>
    <t>91594903</t>
  </si>
  <si>
    <t>99</t>
  </si>
  <si>
    <t>Přesuny hmot a suti</t>
  </si>
  <si>
    <t>33</t>
  </si>
  <si>
    <t>997211521</t>
  </si>
  <si>
    <t>Vodorovná doprava vybouraných hmot po suchu na vzdálenost do 1 km</t>
  </si>
  <si>
    <t>1948004407</t>
  </si>
  <si>
    <t>Vodorovná doprava suti nebo vybouraných hmot vybouraných hmot se složením a hrubým urovnáním nebo s přeložením na jiný dopravní prostředek kromě lodi, na vzdálenost do 1 km</t>
  </si>
  <si>
    <t>34</t>
  </si>
  <si>
    <t>997211529</t>
  </si>
  <si>
    <t>Příplatek ZKD 1 km u vodorovné dopravy vybouraných hmot</t>
  </si>
  <si>
    <t>356246185</t>
  </si>
  <si>
    <t>Vodorovná doprava suti nebo vybouraných hmot vybouraných hmot se složením a hrubým urovnáním nebo s přeložením na jiný dopravní prostředek kromě lodi, na vzdálenost Příplatek k ceně za každý další i započatý 1 km přes 1 km</t>
  </si>
  <si>
    <t>72,5231818181818*22 'Přepočtené koeficientem množství</t>
  </si>
  <si>
    <t>35</t>
  </si>
  <si>
    <t>997221845</t>
  </si>
  <si>
    <t>Poplatek za uložení odpadu z asfaltových povrchů na skládce (skládkovné)</t>
  </si>
  <si>
    <t>-1340059567</t>
  </si>
  <si>
    <t>Poplatek za uložení stavebního odpadu na skládce (skládkovné) z asfaltových povrchů</t>
  </si>
  <si>
    <t>36</t>
  </si>
  <si>
    <t>997221815</t>
  </si>
  <si>
    <t>Poplatek za uložení betonového odpadu na skládce (skládkovné)</t>
  </si>
  <si>
    <t>1142751533</t>
  </si>
  <si>
    <t>Poplatek za uložení stavebního odpadu na skládce (skládkovné) betonového</t>
  </si>
  <si>
    <t>37</t>
  </si>
  <si>
    <t>997221855</t>
  </si>
  <si>
    <t>Poplatek za uložení odpadu z kameniva na skládce (skládkovné)</t>
  </si>
  <si>
    <t>-651109396</t>
  </si>
  <si>
    <t>Poplatek za uložení stavebního odpadu na skládce (skládkovné) z kameniva</t>
  </si>
  <si>
    <t>38</t>
  </si>
  <si>
    <t>998225111</t>
  </si>
  <si>
    <t>Přesun hmot pro pozemní komunikace s krytem z kamene, monolitickým betonovým nebo živičným</t>
  </si>
  <si>
    <t>-337050234</t>
  </si>
  <si>
    <t>Přesun hmot pro komunikace s krytem z kameniva, monolitickým betonovým nebo živičným dopravní vzdálenost do 200 m jakékoliv délky objektu</t>
  </si>
  <si>
    <t>18.5.2017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</si>
</sst>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#,##0.00%"/>
    <numFmt numFmtId="166" formatCode="#,##0.00000"/>
    <numFmt numFmtId="167" formatCode="#,##0.000"/>
  </numFmts>
  <fonts count="27" x14ac:knownFonts="1">
    <font>
      <sz val="11"/>
      <color theme="1"/>
      <name val="Calibri"/>
      <family val="2"/>
      <scheme val="minor"/>
    </font>
    <font>
      <sz val="8"/>
      <name val="Trebuchet MS"/>
      <family val="2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1"/>
      <color theme="10"/>
      <name val="Calibri"/>
      <family val="2"/>
    </font>
    <font>
      <u/>
      <sz val="10"/>
      <color theme="10"/>
      <name val="Trebuchet MS"/>
      <family val="2"/>
      <charset val="238"/>
    </font>
    <font>
      <b/>
      <sz val="16"/>
      <name val="Trebuchet MS"/>
      <family val="2"/>
    </font>
    <font>
      <sz val="8"/>
      <color rgb="FF3366FF"/>
      <name val="Trebuchet MS"/>
      <family val="2"/>
    </font>
    <font>
      <sz val="9"/>
      <color rgb="FF969696"/>
      <name val="Trebuchet MS"/>
      <family val="2"/>
    </font>
    <font>
      <b/>
      <sz val="12"/>
      <name val="Trebuchet MS"/>
      <family val="2"/>
    </font>
    <font>
      <sz val="9"/>
      <name val="Trebuchet MS"/>
      <family val="2"/>
    </font>
    <font>
      <b/>
      <sz val="10"/>
      <name val="Trebuchet MS"/>
      <family val="2"/>
    </font>
    <font>
      <b/>
      <sz val="12"/>
      <color rgb="FF960000"/>
      <name val="Trebuchet MS"/>
      <family val="2"/>
    </font>
    <font>
      <sz val="8"/>
      <color rgb="FF969696"/>
      <name val="Trebuchet MS"/>
      <family val="2"/>
    </font>
    <font>
      <b/>
      <sz val="12"/>
      <color rgb="FF800000"/>
      <name val="Trebuchet MS"/>
      <family val="2"/>
    </font>
    <font>
      <sz val="12"/>
      <color rgb="FF003366"/>
      <name val="Trebuchet MS"/>
      <family val="2"/>
    </font>
    <font>
      <sz val="10"/>
      <color rgb="FF003366"/>
      <name val="Trebuchet MS"/>
      <family val="2"/>
    </font>
    <font>
      <sz val="9"/>
      <color rgb="FF000000"/>
      <name val="Trebuchet MS"/>
      <family val="2"/>
    </font>
    <font>
      <sz val="8"/>
      <color rgb="FF960000"/>
      <name val="Trebuchet MS"/>
      <family val="2"/>
    </font>
    <font>
      <b/>
      <sz val="8"/>
      <name val="Trebuchet MS"/>
      <family val="2"/>
    </font>
    <font>
      <sz val="8"/>
      <color rgb="FF003366"/>
      <name val="Trebuchet MS"/>
      <family val="2"/>
    </font>
    <font>
      <sz val="7"/>
      <color rgb="FF969696"/>
      <name val="Trebuchet MS"/>
      <family val="2"/>
    </font>
    <font>
      <sz val="7"/>
      <name val="Trebuchet MS"/>
      <family val="2"/>
    </font>
    <font>
      <sz val="8"/>
      <color rgb="FF505050"/>
      <name val="Trebuchet MS"/>
      <family val="2"/>
    </font>
    <font>
      <sz val="8"/>
      <color rgb="FFFF0000"/>
      <name val="Trebuchet MS"/>
      <family val="2"/>
    </font>
    <font>
      <i/>
      <sz val="8"/>
      <color rgb="FF0000FF"/>
      <name val="Trebuchet MS"/>
      <family val="2"/>
    </font>
    <font>
      <i/>
      <sz val="7"/>
      <color rgb="FF969696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AE682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dotted">
        <color rgb="FF969696"/>
      </top>
      <bottom/>
      <diagonal/>
    </border>
    <border>
      <left/>
      <right style="thin">
        <color rgb="FF000000"/>
      </right>
      <top style="dotted">
        <color rgb="FF969696"/>
      </top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dotted">
        <color rgb="FF969696"/>
      </bottom>
      <diagonal/>
    </border>
    <border>
      <left style="dotted">
        <color rgb="FF969696"/>
      </left>
      <right/>
      <top style="dotted">
        <color rgb="FF969696"/>
      </top>
      <bottom style="dotted">
        <color rgb="FF969696"/>
      </bottom>
      <diagonal/>
    </border>
    <border>
      <left/>
      <right/>
      <top style="dotted">
        <color rgb="FF969696"/>
      </top>
      <bottom style="dotted">
        <color rgb="FF969696"/>
      </bottom>
      <diagonal/>
    </border>
    <border>
      <left/>
      <right style="dotted">
        <color rgb="FF969696"/>
      </right>
      <top style="dotted">
        <color rgb="FF969696"/>
      </top>
      <bottom style="dotted">
        <color rgb="FF969696"/>
      </bottom>
      <diagonal/>
    </border>
    <border>
      <left style="dotted">
        <color rgb="FF969696"/>
      </left>
      <right/>
      <top style="dotted">
        <color rgb="FF969696"/>
      </top>
      <bottom/>
      <diagonal/>
    </border>
    <border>
      <left/>
      <right style="dotted">
        <color rgb="FF969696"/>
      </right>
      <top style="dotted">
        <color rgb="FF969696"/>
      </top>
      <bottom/>
      <diagonal/>
    </border>
    <border>
      <left style="dotted">
        <color rgb="FF969696"/>
      </left>
      <right/>
      <top/>
      <bottom/>
      <diagonal/>
    </border>
    <border>
      <left/>
      <right style="dotted">
        <color rgb="FF969696"/>
      </right>
      <top/>
      <bottom/>
      <diagonal/>
    </border>
    <border>
      <left style="dotted">
        <color rgb="FF969696"/>
      </left>
      <right style="dotted">
        <color rgb="FF969696"/>
      </right>
      <top style="dotted">
        <color rgb="FF969696"/>
      </top>
      <bottom style="dotted">
        <color rgb="FF969696"/>
      </bottom>
      <diagonal/>
    </border>
    <border>
      <left style="dotted">
        <color rgb="FF969696"/>
      </left>
      <right/>
      <top/>
      <bottom style="dotted">
        <color rgb="FF969696"/>
      </bottom>
      <diagonal/>
    </border>
    <border>
      <left/>
      <right style="dotted">
        <color rgb="FF969696"/>
      </right>
      <top/>
      <bottom style="dotted">
        <color rgb="FF969696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1">
    <xf numFmtId="0" fontId="0" fillId="0" borderId="0" xfId="0"/>
    <xf numFmtId="0" fontId="1" fillId="3" borderId="0" xfId="0" applyFont="1" applyFill="1"/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5" fillId="3" borderId="0" xfId="1" applyFont="1" applyFill="1" applyAlignment="1">
      <alignment vertical="center"/>
    </xf>
    <xf numFmtId="0" fontId="2" fillId="3" borderId="0" xfId="0" applyFont="1" applyFill="1" applyAlignment="1" applyProtection="1">
      <alignment vertical="center"/>
      <protection locked="0"/>
    </xf>
    <xf numFmtId="0" fontId="4" fillId="3" borderId="0" xfId="1" applyFill="1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left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/>
    <xf numFmtId="0" fontId="6" fillId="0" borderId="0" xfId="0" applyFont="1" applyBorder="1" applyAlignment="1">
      <alignment horizontal="left" vertical="center"/>
    </xf>
    <xf numFmtId="0" fontId="1" fillId="0" borderId="0" xfId="0" applyFont="1" applyBorder="1" applyProtection="1">
      <protection locked="0"/>
    </xf>
    <xf numFmtId="0" fontId="1" fillId="0" borderId="5" xfId="0" applyFont="1" applyBorder="1"/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8" fillId="0" borderId="0" xfId="0" applyFont="1" applyBorder="1" applyAlignment="1" applyProtection="1">
      <alignment horizontal="left" vertical="center"/>
      <protection locked="0"/>
    </xf>
    <xf numFmtId="164" fontId="10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4" fontId="12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 applyProtection="1">
      <alignment horizontal="right" vertical="center"/>
      <protection locked="0"/>
    </xf>
    <xf numFmtId="0" fontId="13" fillId="0" borderId="0" xfId="0" applyFont="1" applyBorder="1" applyAlignment="1">
      <alignment horizontal="left" vertical="center"/>
    </xf>
    <xf numFmtId="4" fontId="13" fillId="0" borderId="0" xfId="0" applyNumberFormat="1" applyFont="1" applyBorder="1" applyAlignment="1">
      <alignment vertical="center"/>
    </xf>
    <xf numFmtId="165" fontId="13" fillId="0" borderId="0" xfId="0" applyNumberFormat="1" applyFont="1" applyBorder="1" applyAlignment="1" applyProtection="1">
      <alignment horizontal="right" vertical="center"/>
      <protection locked="0"/>
    </xf>
    <xf numFmtId="0" fontId="1" fillId="4" borderId="0" xfId="0" applyFont="1" applyFill="1" applyBorder="1" applyAlignment="1">
      <alignment vertical="center"/>
    </xf>
    <xf numFmtId="0" fontId="9" fillId="4" borderId="8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vertical="center"/>
    </xf>
    <xf numFmtId="0" fontId="9" fillId="4" borderId="9" xfId="0" applyFont="1" applyFill="1" applyBorder="1" applyAlignment="1">
      <alignment horizontal="right" vertical="center"/>
    </xf>
    <xf numFmtId="0" fontId="9" fillId="4" borderId="9" xfId="0" applyFont="1" applyFill="1" applyBorder="1" applyAlignment="1">
      <alignment horizontal="center" vertical="center"/>
    </xf>
    <xf numFmtId="0" fontId="1" fillId="4" borderId="9" xfId="0" applyFont="1" applyFill="1" applyBorder="1" applyAlignment="1" applyProtection="1">
      <alignment vertical="center"/>
      <protection locked="0"/>
    </xf>
    <xf numFmtId="4" fontId="9" fillId="4" borderId="9" xfId="0" applyNumberFormat="1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3" xfId="0" applyFont="1" applyBorder="1" applyAlignment="1">
      <alignment vertical="center"/>
    </xf>
    <xf numFmtId="0" fontId="10" fillId="4" borderId="0" xfId="0" applyFont="1" applyFill="1" applyBorder="1" applyAlignment="1">
      <alignment horizontal="left" vertical="center"/>
    </xf>
    <xf numFmtId="0" fontId="1" fillId="4" borderId="0" xfId="0" applyFont="1" applyFill="1" applyBorder="1" applyAlignment="1" applyProtection="1">
      <alignment vertical="center"/>
      <protection locked="0"/>
    </xf>
    <xf numFmtId="0" fontId="10" fillId="4" borderId="0" xfId="0" applyFont="1" applyFill="1" applyBorder="1" applyAlignment="1">
      <alignment horizontal="right" vertical="center"/>
    </xf>
    <xf numFmtId="0" fontId="1" fillId="4" borderId="5" xfId="0" applyFont="1" applyFill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14" xfId="0" applyFont="1" applyBorder="1" applyAlignment="1">
      <alignment horizontal="left" vertical="center"/>
    </xf>
    <xf numFmtId="0" fontId="15" fillId="0" borderId="14" xfId="0" applyFont="1" applyBorder="1" applyAlignment="1">
      <alignment vertical="center"/>
    </xf>
    <xf numFmtId="0" fontId="15" fillId="0" borderId="14" xfId="0" applyFont="1" applyBorder="1" applyAlignment="1" applyProtection="1">
      <alignment vertical="center"/>
      <protection locked="0"/>
    </xf>
    <xf numFmtId="4" fontId="15" fillId="0" borderId="14" xfId="0" applyNumberFormat="1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14" xfId="0" applyFont="1" applyBorder="1" applyAlignment="1">
      <alignment horizontal="left" vertical="center"/>
    </xf>
    <xf numFmtId="0" fontId="16" fillId="0" borderId="14" xfId="0" applyFont="1" applyBorder="1" applyAlignment="1">
      <alignment vertical="center"/>
    </xf>
    <xf numFmtId="0" fontId="16" fillId="0" borderId="14" xfId="0" applyFont="1" applyBorder="1" applyAlignment="1" applyProtection="1">
      <alignment vertical="center"/>
      <protection locked="0"/>
    </xf>
    <xf numFmtId="4" fontId="16" fillId="0" borderId="14" xfId="0" applyNumberFormat="1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/>
      <protection locked="0"/>
    </xf>
    <xf numFmtId="164" fontId="10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 applyProtection="1">
      <alignment horizontal="center" vertical="center" wrapText="1"/>
      <protection locked="0"/>
    </xf>
    <xf numFmtId="0" fontId="10" fillId="4" borderId="17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4" fontId="12" fillId="0" borderId="0" xfId="0" applyNumberFormat="1" applyFont="1" applyAlignment="1"/>
    <xf numFmtId="0" fontId="1" fillId="0" borderId="18" xfId="0" applyFont="1" applyBorder="1" applyAlignment="1">
      <alignment vertical="center"/>
    </xf>
    <xf numFmtId="166" fontId="18" fillId="0" borderId="6" xfId="0" applyNumberFormat="1" applyFont="1" applyBorder="1" applyAlignment="1"/>
    <xf numFmtId="166" fontId="18" fillId="0" borderId="19" xfId="0" applyNumberFormat="1" applyFont="1" applyBorder="1" applyAlignment="1"/>
    <xf numFmtId="4" fontId="19" fillId="0" borderId="0" xfId="0" applyNumberFormat="1" applyFont="1" applyAlignment="1">
      <alignment vertical="center"/>
    </xf>
    <xf numFmtId="0" fontId="20" fillId="0" borderId="0" xfId="0" applyFont="1" applyAlignment="1"/>
    <xf numFmtId="0" fontId="20" fillId="0" borderId="4" xfId="0" applyFont="1" applyBorder="1" applyAlignment="1"/>
    <xf numFmtId="0" fontId="20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20" fillId="0" borderId="0" xfId="0" applyFont="1" applyAlignment="1" applyProtection="1">
      <protection locked="0"/>
    </xf>
    <xf numFmtId="4" fontId="15" fillId="0" borderId="0" xfId="0" applyNumberFormat="1" applyFont="1" applyAlignment="1"/>
    <xf numFmtId="0" fontId="20" fillId="0" borderId="20" xfId="0" applyFont="1" applyBorder="1" applyAlignment="1"/>
    <xf numFmtId="0" fontId="20" fillId="0" borderId="0" xfId="0" applyFont="1" applyBorder="1" applyAlignment="1"/>
    <xf numFmtId="166" fontId="20" fillId="0" borderId="0" xfId="0" applyNumberFormat="1" applyFont="1" applyBorder="1" applyAlignment="1"/>
    <xf numFmtId="166" fontId="20" fillId="0" borderId="21" xfId="0" applyNumberFormat="1" applyFont="1" applyBorder="1" applyAlignment="1"/>
    <xf numFmtId="0" fontId="20" fillId="0" borderId="0" xfId="0" applyFont="1" applyAlignment="1">
      <alignment horizontal="center"/>
    </xf>
    <xf numFmtId="4" fontId="20" fillId="0" borderId="0" xfId="0" applyNumberFormat="1" applyFont="1" applyAlignment="1">
      <alignment vertical="center"/>
    </xf>
    <xf numFmtId="0" fontId="20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4" fontId="16" fillId="0" borderId="0" xfId="0" applyNumberFormat="1" applyFont="1" applyBorder="1" applyAlignment="1"/>
    <xf numFmtId="0" fontId="1" fillId="0" borderId="4" xfId="0" applyFont="1" applyBorder="1" applyAlignment="1" applyProtection="1">
      <alignment vertical="center"/>
    </xf>
    <xf numFmtId="0" fontId="1" fillId="0" borderId="22" xfId="0" applyFont="1" applyBorder="1" applyAlignment="1" applyProtection="1">
      <alignment horizontal="center" vertical="center"/>
    </xf>
    <xf numFmtId="49" fontId="1" fillId="0" borderId="22" xfId="0" applyNumberFormat="1" applyFont="1" applyBorder="1" applyAlignment="1" applyProtection="1">
      <alignment horizontal="left" vertical="center" wrapText="1"/>
    </xf>
    <xf numFmtId="0" fontId="1" fillId="0" borderId="22" xfId="0" applyFont="1" applyBorder="1" applyAlignment="1" applyProtection="1">
      <alignment horizontal="left" vertical="center" wrapText="1"/>
    </xf>
    <xf numFmtId="0" fontId="1" fillId="0" borderId="22" xfId="0" applyFont="1" applyBorder="1" applyAlignment="1" applyProtection="1">
      <alignment horizontal="center" vertical="center" wrapText="1"/>
    </xf>
    <xf numFmtId="167" fontId="1" fillId="0" borderId="22" xfId="0" applyNumberFormat="1" applyFont="1" applyBorder="1" applyAlignment="1" applyProtection="1">
      <alignment vertical="center"/>
    </xf>
    <xf numFmtId="4" fontId="1" fillId="2" borderId="22" xfId="0" applyNumberFormat="1" applyFont="1" applyFill="1" applyBorder="1" applyAlignment="1" applyProtection="1">
      <alignment vertical="center"/>
      <protection locked="0"/>
    </xf>
    <xf numFmtId="4" fontId="1" fillId="0" borderId="22" xfId="0" applyNumberFormat="1" applyFont="1" applyBorder="1" applyAlignment="1" applyProtection="1">
      <alignment vertical="center"/>
    </xf>
    <xf numFmtId="0" fontId="13" fillId="2" borderId="22" xfId="0" applyFont="1" applyFill="1" applyBorder="1" applyAlignment="1" applyProtection="1">
      <alignment horizontal="left" vertical="center"/>
      <protection locked="0"/>
    </xf>
    <xf numFmtId="0" fontId="13" fillId="0" borderId="0" xfId="0" applyFont="1" applyBorder="1" applyAlignment="1">
      <alignment horizontal="center" vertical="center"/>
    </xf>
    <xf numFmtId="166" fontId="13" fillId="0" borderId="0" xfId="0" applyNumberFormat="1" applyFont="1" applyBorder="1" applyAlignment="1">
      <alignment vertical="center"/>
    </xf>
    <xf numFmtId="166" fontId="13" fillId="0" borderId="21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 wrapText="1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/>
    </xf>
    <xf numFmtId="0" fontId="23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167" fontId="23" fillId="0" borderId="0" xfId="0" applyNumberFormat="1" applyFont="1" applyAlignment="1">
      <alignment vertical="center"/>
    </xf>
    <xf numFmtId="0" fontId="23" fillId="0" borderId="0" xfId="0" applyFont="1" applyAlignment="1" applyProtection="1">
      <alignment vertical="center"/>
      <protection locked="0"/>
    </xf>
    <xf numFmtId="0" fontId="23" fillId="0" borderId="2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4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 wrapText="1"/>
    </xf>
    <xf numFmtId="167" fontId="24" fillId="0" borderId="0" xfId="0" applyNumberFormat="1" applyFont="1" applyBorder="1" applyAlignment="1">
      <alignment vertical="center"/>
    </xf>
    <xf numFmtId="0" fontId="24" fillId="0" borderId="0" xfId="0" applyFont="1" applyAlignment="1" applyProtection="1">
      <alignment vertical="center"/>
      <protection locked="0"/>
    </xf>
    <xf numFmtId="0" fontId="24" fillId="0" borderId="2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 wrapText="1"/>
    </xf>
    <xf numFmtId="167" fontId="23" fillId="0" borderId="0" xfId="0" applyNumberFormat="1" applyFont="1" applyBorder="1" applyAlignment="1">
      <alignment vertical="center"/>
    </xf>
    <xf numFmtId="0" fontId="25" fillId="0" borderId="22" xfId="0" applyFont="1" applyBorder="1" applyAlignment="1" applyProtection="1">
      <alignment horizontal="center" vertical="center"/>
    </xf>
    <xf numFmtId="49" fontId="25" fillId="0" borderId="22" xfId="0" applyNumberFormat="1" applyFont="1" applyBorder="1" applyAlignment="1" applyProtection="1">
      <alignment horizontal="left" vertical="center" wrapText="1"/>
    </xf>
    <xf numFmtId="0" fontId="25" fillId="0" borderId="22" xfId="0" applyFont="1" applyBorder="1" applyAlignment="1" applyProtection="1">
      <alignment horizontal="left" vertical="center" wrapText="1"/>
    </xf>
    <xf numFmtId="0" fontId="25" fillId="0" borderId="22" xfId="0" applyFont="1" applyBorder="1" applyAlignment="1" applyProtection="1">
      <alignment horizontal="center" vertical="center" wrapText="1"/>
    </xf>
    <xf numFmtId="167" fontId="25" fillId="0" borderId="22" xfId="0" applyNumberFormat="1" applyFont="1" applyBorder="1" applyAlignment="1" applyProtection="1">
      <alignment vertical="center"/>
    </xf>
    <xf numFmtId="4" fontId="25" fillId="2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</xf>
    <xf numFmtId="0" fontId="25" fillId="0" borderId="4" xfId="0" applyFont="1" applyBorder="1" applyAlignment="1">
      <alignment vertical="center"/>
    </xf>
    <xf numFmtId="0" fontId="25" fillId="2" borderId="22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16" fillId="0" borderId="0" xfId="0" applyFont="1" applyAlignment="1">
      <alignment horizontal="left"/>
    </xf>
    <xf numFmtId="4" fontId="16" fillId="0" borderId="0" xfId="0" applyNumberFormat="1" applyFont="1" applyAlignment="1"/>
    <xf numFmtId="0" fontId="26" fillId="0" borderId="0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0" xfId="0" applyFont="1" applyAlignment="1"/>
    <xf numFmtId="0" fontId="1" fillId="5" borderId="4" xfId="0" applyFont="1" applyFill="1" applyBorder="1" applyAlignment="1" applyProtection="1">
      <alignment vertical="center"/>
    </xf>
    <xf numFmtId="0" fontId="1" fillId="5" borderId="22" xfId="0" applyFont="1" applyFill="1" applyBorder="1" applyAlignment="1" applyProtection="1">
      <alignment horizontal="center" vertical="center"/>
    </xf>
    <xf numFmtId="49" fontId="1" fillId="5" borderId="22" xfId="0" applyNumberFormat="1" applyFont="1" applyFill="1" applyBorder="1" applyAlignment="1" applyProtection="1">
      <alignment horizontal="left" vertical="center" wrapText="1"/>
    </xf>
    <xf numFmtId="0" fontId="1" fillId="5" borderId="22" xfId="0" applyFont="1" applyFill="1" applyBorder="1" applyAlignment="1" applyProtection="1">
      <alignment horizontal="left" vertical="center" wrapText="1"/>
    </xf>
    <xf numFmtId="0" fontId="1" fillId="5" borderId="22" xfId="0" applyFont="1" applyFill="1" applyBorder="1" applyAlignment="1" applyProtection="1">
      <alignment horizontal="center" vertical="center" wrapText="1"/>
    </xf>
    <xf numFmtId="167" fontId="1" fillId="5" borderId="22" xfId="0" applyNumberFormat="1" applyFont="1" applyFill="1" applyBorder="1" applyAlignment="1" applyProtection="1">
      <alignment vertical="center"/>
    </xf>
    <xf numFmtId="4" fontId="1" fillId="5" borderId="22" xfId="0" applyNumberFormat="1" applyFont="1" applyFill="1" applyBorder="1" applyAlignment="1" applyProtection="1">
      <alignment vertical="center"/>
      <protection locked="0"/>
    </xf>
    <xf numFmtId="4" fontId="1" fillId="5" borderId="22" xfId="0" applyNumberFormat="1" applyFont="1" applyFill="1" applyBorder="1" applyAlignment="1" applyProtection="1">
      <alignment vertical="center"/>
    </xf>
    <xf numFmtId="0" fontId="1" fillId="0" borderId="4" xfId="0" applyFont="1" applyFill="1" applyBorder="1" applyAlignment="1">
      <alignment vertical="center"/>
    </xf>
    <xf numFmtId="0" fontId="13" fillId="0" borderId="22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66" fontId="13" fillId="0" borderId="0" xfId="0" applyNumberFormat="1" applyFont="1" applyFill="1" applyBorder="1" applyAlignment="1">
      <alignment vertical="center"/>
    </xf>
    <xf numFmtId="166" fontId="13" fillId="0" borderId="21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4" fontId="1" fillId="0" borderId="0" xfId="0" applyNumberFormat="1" applyFont="1" applyFill="1" applyAlignment="1">
      <alignment vertical="center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5" fillId="3" borderId="0" xfId="1" applyFont="1" applyFill="1" applyAlignment="1">
      <alignment vertical="center"/>
    </xf>
    <xf numFmtId="0" fontId="1" fillId="0" borderId="0" xfId="0" applyFont="1"/>
    <xf numFmtId="0" fontId="9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84"/>
  <sheetViews>
    <sheetView tabSelected="1" topLeftCell="B1" workbookViewId="0">
      <selection activeCell="C2" sqref="C2"/>
    </sheetView>
  </sheetViews>
  <sheetFormatPr defaultColWidth="9.28515625" defaultRowHeight="13.5" x14ac:dyDescent="0.3"/>
  <cols>
    <col min="1" max="1" width="8.28515625" style="7" customWidth="1"/>
    <col min="2" max="2" width="1.7109375" style="7" customWidth="1"/>
    <col min="3" max="3" width="4.140625" style="7" customWidth="1"/>
    <col min="4" max="4" width="4.28515625" style="7" customWidth="1"/>
    <col min="5" max="5" width="17.140625" style="7" customWidth="1"/>
    <col min="6" max="6" width="75" style="7" customWidth="1"/>
    <col min="7" max="7" width="8.7109375" style="7" customWidth="1"/>
    <col min="8" max="8" width="11.140625" style="7" customWidth="1"/>
    <col min="9" max="9" width="12.7109375" style="8" customWidth="1"/>
    <col min="10" max="10" width="23.42578125" style="7" customWidth="1"/>
    <col min="11" max="11" width="15.42578125" style="7" customWidth="1"/>
    <col min="12" max="12" width="9.28515625" style="7"/>
    <col min="13" max="18" width="0" style="7" hidden="1" customWidth="1"/>
    <col min="19" max="19" width="8.140625" style="7" hidden="1" customWidth="1"/>
    <col min="20" max="20" width="29.7109375" style="7" hidden="1" customWidth="1"/>
    <col min="21" max="21" width="16.28515625" style="7" hidden="1" customWidth="1"/>
    <col min="22" max="22" width="12.28515625" style="7" customWidth="1"/>
    <col min="23" max="23" width="16.28515625" style="7" customWidth="1"/>
    <col min="24" max="24" width="12.28515625" style="7" customWidth="1"/>
    <col min="25" max="25" width="15" style="7" customWidth="1"/>
    <col min="26" max="26" width="11" style="7" customWidth="1"/>
    <col min="27" max="27" width="15" style="7" customWidth="1"/>
    <col min="28" max="28" width="16.28515625" style="7" customWidth="1"/>
    <col min="29" max="29" width="11" style="7" customWidth="1"/>
    <col min="30" max="30" width="15" style="7" customWidth="1"/>
    <col min="31" max="31" width="16.28515625" style="7" customWidth="1"/>
    <col min="32" max="43" width="9.28515625" style="7"/>
    <col min="44" max="65" width="0" style="7" hidden="1" customWidth="1"/>
    <col min="66" max="256" width="9.28515625" style="7"/>
    <col min="257" max="257" width="8.28515625" style="7" customWidth="1"/>
    <col min="258" max="258" width="1.7109375" style="7" customWidth="1"/>
    <col min="259" max="259" width="4.140625" style="7" customWidth="1"/>
    <col min="260" max="260" width="4.28515625" style="7" customWidth="1"/>
    <col min="261" max="261" width="17.140625" style="7" customWidth="1"/>
    <col min="262" max="262" width="75" style="7" customWidth="1"/>
    <col min="263" max="263" width="8.7109375" style="7" customWidth="1"/>
    <col min="264" max="264" width="11.140625" style="7" customWidth="1"/>
    <col min="265" max="265" width="12.7109375" style="7" customWidth="1"/>
    <col min="266" max="266" width="23.42578125" style="7" customWidth="1"/>
    <col min="267" max="267" width="15.42578125" style="7" customWidth="1"/>
    <col min="268" max="268" width="9.28515625" style="7"/>
    <col min="269" max="277" width="0" style="7" hidden="1" customWidth="1"/>
    <col min="278" max="278" width="12.28515625" style="7" customWidth="1"/>
    <col min="279" max="279" width="16.28515625" style="7" customWidth="1"/>
    <col min="280" max="280" width="12.28515625" style="7" customWidth="1"/>
    <col min="281" max="281" width="15" style="7" customWidth="1"/>
    <col min="282" max="282" width="11" style="7" customWidth="1"/>
    <col min="283" max="283" width="15" style="7" customWidth="1"/>
    <col min="284" max="284" width="16.28515625" style="7" customWidth="1"/>
    <col min="285" max="285" width="11" style="7" customWidth="1"/>
    <col min="286" max="286" width="15" style="7" customWidth="1"/>
    <col min="287" max="287" width="16.28515625" style="7" customWidth="1"/>
    <col min="288" max="299" width="9.28515625" style="7"/>
    <col min="300" max="321" width="0" style="7" hidden="1" customWidth="1"/>
    <col min="322" max="512" width="9.28515625" style="7"/>
    <col min="513" max="513" width="8.28515625" style="7" customWidth="1"/>
    <col min="514" max="514" width="1.7109375" style="7" customWidth="1"/>
    <col min="515" max="515" width="4.140625" style="7" customWidth="1"/>
    <col min="516" max="516" width="4.28515625" style="7" customWidth="1"/>
    <col min="517" max="517" width="17.140625" style="7" customWidth="1"/>
    <col min="518" max="518" width="75" style="7" customWidth="1"/>
    <col min="519" max="519" width="8.7109375" style="7" customWidth="1"/>
    <col min="520" max="520" width="11.140625" style="7" customWidth="1"/>
    <col min="521" max="521" width="12.7109375" style="7" customWidth="1"/>
    <col min="522" max="522" width="23.42578125" style="7" customWidth="1"/>
    <col min="523" max="523" width="15.42578125" style="7" customWidth="1"/>
    <col min="524" max="524" width="9.28515625" style="7"/>
    <col min="525" max="533" width="0" style="7" hidden="1" customWidth="1"/>
    <col min="534" max="534" width="12.28515625" style="7" customWidth="1"/>
    <col min="535" max="535" width="16.28515625" style="7" customWidth="1"/>
    <col min="536" max="536" width="12.28515625" style="7" customWidth="1"/>
    <col min="537" max="537" width="15" style="7" customWidth="1"/>
    <col min="538" max="538" width="11" style="7" customWidth="1"/>
    <col min="539" max="539" width="15" style="7" customWidth="1"/>
    <col min="540" max="540" width="16.28515625" style="7" customWidth="1"/>
    <col min="541" max="541" width="11" style="7" customWidth="1"/>
    <col min="542" max="542" width="15" style="7" customWidth="1"/>
    <col min="543" max="543" width="16.28515625" style="7" customWidth="1"/>
    <col min="544" max="555" width="9.28515625" style="7"/>
    <col min="556" max="577" width="0" style="7" hidden="1" customWidth="1"/>
    <col min="578" max="768" width="9.28515625" style="7"/>
    <col min="769" max="769" width="8.28515625" style="7" customWidth="1"/>
    <col min="770" max="770" width="1.7109375" style="7" customWidth="1"/>
    <col min="771" max="771" width="4.140625" style="7" customWidth="1"/>
    <col min="772" max="772" width="4.28515625" style="7" customWidth="1"/>
    <col min="773" max="773" width="17.140625" style="7" customWidth="1"/>
    <col min="774" max="774" width="75" style="7" customWidth="1"/>
    <col min="775" max="775" width="8.7109375" style="7" customWidth="1"/>
    <col min="776" max="776" width="11.140625" style="7" customWidth="1"/>
    <col min="777" max="777" width="12.7109375" style="7" customWidth="1"/>
    <col min="778" max="778" width="23.42578125" style="7" customWidth="1"/>
    <col min="779" max="779" width="15.42578125" style="7" customWidth="1"/>
    <col min="780" max="780" width="9.28515625" style="7"/>
    <col min="781" max="789" width="0" style="7" hidden="1" customWidth="1"/>
    <col min="790" max="790" width="12.28515625" style="7" customWidth="1"/>
    <col min="791" max="791" width="16.28515625" style="7" customWidth="1"/>
    <col min="792" max="792" width="12.28515625" style="7" customWidth="1"/>
    <col min="793" max="793" width="15" style="7" customWidth="1"/>
    <col min="794" max="794" width="11" style="7" customWidth="1"/>
    <col min="795" max="795" width="15" style="7" customWidth="1"/>
    <col min="796" max="796" width="16.28515625" style="7" customWidth="1"/>
    <col min="797" max="797" width="11" style="7" customWidth="1"/>
    <col min="798" max="798" width="15" style="7" customWidth="1"/>
    <col min="799" max="799" width="16.28515625" style="7" customWidth="1"/>
    <col min="800" max="811" width="9.28515625" style="7"/>
    <col min="812" max="833" width="0" style="7" hidden="1" customWidth="1"/>
    <col min="834" max="1024" width="9.28515625" style="7"/>
    <col min="1025" max="1025" width="8.28515625" style="7" customWidth="1"/>
    <col min="1026" max="1026" width="1.7109375" style="7" customWidth="1"/>
    <col min="1027" max="1027" width="4.140625" style="7" customWidth="1"/>
    <col min="1028" max="1028" width="4.28515625" style="7" customWidth="1"/>
    <col min="1029" max="1029" width="17.140625" style="7" customWidth="1"/>
    <col min="1030" max="1030" width="75" style="7" customWidth="1"/>
    <col min="1031" max="1031" width="8.7109375" style="7" customWidth="1"/>
    <col min="1032" max="1032" width="11.140625" style="7" customWidth="1"/>
    <col min="1033" max="1033" width="12.7109375" style="7" customWidth="1"/>
    <col min="1034" max="1034" width="23.42578125" style="7" customWidth="1"/>
    <col min="1035" max="1035" width="15.42578125" style="7" customWidth="1"/>
    <col min="1036" max="1036" width="9.28515625" style="7"/>
    <col min="1037" max="1045" width="0" style="7" hidden="1" customWidth="1"/>
    <col min="1046" max="1046" width="12.28515625" style="7" customWidth="1"/>
    <col min="1047" max="1047" width="16.28515625" style="7" customWidth="1"/>
    <col min="1048" max="1048" width="12.28515625" style="7" customWidth="1"/>
    <col min="1049" max="1049" width="15" style="7" customWidth="1"/>
    <col min="1050" max="1050" width="11" style="7" customWidth="1"/>
    <col min="1051" max="1051" width="15" style="7" customWidth="1"/>
    <col min="1052" max="1052" width="16.28515625" style="7" customWidth="1"/>
    <col min="1053" max="1053" width="11" style="7" customWidth="1"/>
    <col min="1054" max="1054" width="15" style="7" customWidth="1"/>
    <col min="1055" max="1055" width="16.28515625" style="7" customWidth="1"/>
    <col min="1056" max="1067" width="9.28515625" style="7"/>
    <col min="1068" max="1089" width="0" style="7" hidden="1" customWidth="1"/>
    <col min="1090" max="1280" width="9.28515625" style="7"/>
    <col min="1281" max="1281" width="8.28515625" style="7" customWidth="1"/>
    <col min="1282" max="1282" width="1.7109375" style="7" customWidth="1"/>
    <col min="1283" max="1283" width="4.140625" style="7" customWidth="1"/>
    <col min="1284" max="1284" width="4.28515625" style="7" customWidth="1"/>
    <col min="1285" max="1285" width="17.140625" style="7" customWidth="1"/>
    <col min="1286" max="1286" width="75" style="7" customWidth="1"/>
    <col min="1287" max="1287" width="8.7109375" style="7" customWidth="1"/>
    <col min="1288" max="1288" width="11.140625" style="7" customWidth="1"/>
    <col min="1289" max="1289" width="12.7109375" style="7" customWidth="1"/>
    <col min="1290" max="1290" width="23.42578125" style="7" customWidth="1"/>
    <col min="1291" max="1291" width="15.42578125" style="7" customWidth="1"/>
    <col min="1292" max="1292" width="9.28515625" style="7"/>
    <col min="1293" max="1301" width="0" style="7" hidden="1" customWidth="1"/>
    <col min="1302" max="1302" width="12.28515625" style="7" customWidth="1"/>
    <col min="1303" max="1303" width="16.28515625" style="7" customWidth="1"/>
    <col min="1304" max="1304" width="12.28515625" style="7" customWidth="1"/>
    <col min="1305" max="1305" width="15" style="7" customWidth="1"/>
    <col min="1306" max="1306" width="11" style="7" customWidth="1"/>
    <col min="1307" max="1307" width="15" style="7" customWidth="1"/>
    <col min="1308" max="1308" width="16.28515625" style="7" customWidth="1"/>
    <col min="1309" max="1309" width="11" style="7" customWidth="1"/>
    <col min="1310" max="1310" width="15" style="7" customWidth="1"/>
    <col min="1311" max="1311" width="16.28515625" style="7" customWidth="1"/>
    <col min="1312" max="1323" width="9.28515625" style="7"/>
    <col min="1324" max="1345" width="0" style="7" hidden="1" customWidth="1"/>
    <col min="1346" max="1536" width="9.28515625" style="7"/>
    <col min="1537" max="1537" width="8.28515625" style="7" customWidth="1"/>
    <col min="1538" max="1538" width="1.7109375" style="7" customWidth="1"/>
    <col min="1539" max="1539" width="4.140625" style="7" customWidth="1"/>
    <col min="1540" max="1540" width="4.28515625" style="7" customWidth="1"/>
    <col min="1541" max="1541" width="17.140625" style="7" customWidth="1"/>
    <col min="1542" max="1542" width="75" style="7" customWidth="1"/>
    <col min="1543" max="1543" width="8.7109375" style="7" customWidth="1"/>
    <col min="1544" max="1544" width="11.140625" style="7" customWidth="1"/>
    <col min="1545" max="1545" width="12.7109375" style="7" customWidth="1"/>
    <col min="1546" max="1546" width="23.42578125" style="7" customWidth="1"/>
    <col min="1547" max="1547" width="15.42578125" style="7" customWidth="1"/>
    <col min="1548" max="1548" width="9.28515625" style="7"/>
    <col min="1549" max="1557" width="0" style="7" hidden="1" customWidth="1"/>
    <col min="1558" max="1558" width="12.28515625" style="7" customWidth="1"/>
    <col min="1559" max="1559" width="16.28515625" style="7" customWidth="1"/>
    <col min="1560" max="1560" width="12.28515625" style="7" customWidth="1"/>
    <col min="1561" max="1561" width="15" style="7" customWidth="1"/>
    <col min="1562" max="1562" width="11" style="7" customWidth="1"/>
    <col min="1563" max="1563" width="15" style="7" customWidth="1"/>
    <col min="1564" max="1564" width="16.28515625" style="7" customWidth="1"/>
    <col min="1565" max="1565" width="11" style="7" customWidth="1"/>
    <col min="1566" max="1566" width="15" style="7" customWidth="1"/>
    <col min="1567" max="1567" width="16.28515625" style="7" customWidth="1"/>
    <col min="1568" max="1579" width="9.28515625" style="7"/>
    <col min="1580" max="1601" width="0" style="7" hidden="1" customWidth="1"/>
    <col min="1602" max="1792" width="9.28515625" style="7"/>
    <col min="1793" max="1793" width="8.28515625" style="7" customWidth="1"/>
    <col min="1794" max="1794" width="1.7109375" style="7" customWidth="1"/>
    <col min="1795" max="1795" width="4.140625" style="7" customWidth="1"/>
    <col min="1796" max="1796" width="4.28515625" style="7" customWidth="1"/>
    <col min="1797" max="1797" width="17.140625" style="7" customWidth="1"/>
    <col min="1798" max="1798" width="75" style="7" customWidth="1"/>
    <col min="1799" max="1799" width="8.7109375" style="7" customWidth="1"/>
    <col min="1800" max="1800" width="11.140625" style="7" customWidth="1"/>
    <col min="1801" max="1801" width="12.7109375" style="7" customWidth="1"/>
    <col min="1802" max="1802" width="23.42578125" style="7" customWidth="1"/>
    <col min="1803" max="1803" width="15.42578125" style="7" customWidth="1"/>
    <col min="1804" max="1804" width="9.28515625" style="7"/>
    <col min="1805" max="1813" width="0" style="7" hidden="1" customWidth="1"/>
    <col min="1814" max="1814" width="12.28515625" style="7" customWidth="1"/>
    <col min="1815" max="1815" width="16.28515625" style="7" customWidth="1"/>
    <col min="1816" max="1816" width="12.28515625" style="7" customWidth="1"/>
    <col min="1817" max="1817" width="15" style="7" customWidth="1"/>
    <col min="1818" max="1818" width="11" style="7" customWidth="1"/>
    <col min="1819" max="1819" width="15" style="7" customWidth="1"/>
    <col min="1820" max="1820" width="16.28515625" style="7" customWidth="1"/>
    <col min="1821" max="1821" width="11" style="7" customWidth="1"/>
    <col min="1822" max="1822" width="15" style="7" customWidth="1"/>
    <col min="1823" max="1823" width="16.28515625" style="7" customWidth="1"/>
    <col min="1824" max="1835" width="9.28515625" style="7"/>
    <col min="1836" max="1857" width="0" style="7" hidden="1" customWidth="1"/>
    <col min="1858" max="2048" width="9.28515625" style="7"/>
    <col min="2049" max="2049" width="8.28515625" style="7" customWidth="1"/>
    <col min="2050" max="2050" width="1.7109375" style="7" customWidth="1"/>
    <col min="2051" max="2051" width="4.140625" style="7" customWidth="1"/>
    <col min="2052" max="2052" width="4.28515625" style="7" customWidth="1"/>
    <col min="2053" max="2053" width="17.140625" style="7" customWidth="1"/>
    <col min="2054" max="2054" width="75" style="7" customWidth="1"/>
    <col min="2055" max="2055" width="8.7109375" style="7" customWidth="1"/>
    <col min="2056" max="2056" width="11.140625" style="7" customWidth="1"/>
    <col min="2057" max="2057" width="12.7109375" style="7" customWidth="1"/>
    <col min="2058" max="2058" width="23.42578125" style="7" customWidth="1"/>
    <col min="2059" max="2059" width="15.42578125" style="7" customWidth="1"/>
    <col min="2060" max="2060" width="9.28515625" style="7"/>
    <col min="2061" max="2069" width="0" style="7" hidden="1" customWidth="1"/>
    <col min="2070" max="2070" width="12.28515625" style="7" customWidth="1"/>
    <col min="2071" max="2071" width="16.28515625" style="7" customWidth="1"/>
    <col min="2072" max="2072" width="12.28515625" style="7" customWidth="1"/>
    <col min="2073" max="2073" width="15" style="7" customWidth="1"/>
    <col min="2074" max="2074" width="11" style="7" customWidth="1"/>
    <col min="2075" max="2075" width="15" style="7" customWidth="1"/>
    <col min="2076" max="2076" width="16.28515625" style="7" customWidth="1"/>
    <col min="2077" max="2077" width="11" style="7" customWidth="1"/>
    <col min="2078" max="2078" width="15" style="7" customWidth="1"/>
    <col min="2079" max="2079" width="16.28515625" style="7" customWidth="1"/>
    <col min="2080" max="2091" width="9.28515625" style="7"/>
    <col min="2092" max="2113" width="0" style="7" hidden="1" customWidth="1"/>
    <col min="2114" max="2304" width="9.28515625" style="7"/>
    <col min="2305" max="2305" width="8.28515625" style="7" customWidth="1"/>
    <col min="2306" max="2306" width="1.7109375" style="7" customWidth="1"/>
    <col min="2307" max="2307" width="4.140625" style="7" customWidth="1"/>
    <col min="2308" max="2308" width="4.28515625" style="7" customWidth="1"/>
    <col min="2309" max="2309" width="17.140625" style="7" customWidth="1"/>
    <col min="2310" max="2310" width="75" style="7" customWidth="1"/>
    <col min="2311" max="2311" width="8.7109375" style="7" customWidth="1"/>
    <col min="2312" max="2312" width="11.140625" style="7" customWidth="1"/>
    <col min="2313" max="2313" width="12.7109375" style="7" customWidth="1"/>
    <col min="2314" max="2314" width="23.42578125" style="7" customWidth="1"/>
    <col min="2315" max="2315" width="15.42578125" style="7" customWidth="1"/>
    <col min="2316" max="2316" width="9.28515625" style="7"/>
    <col min="2317" max="2325" width="0" style="7" hidden="1" customWidth="1"/>
    <col min="2326" max="2326" width="12.28515625" style="7" customWidth="1"/>
    <col min="2327" max="2327" width="16.28515625" style="7" customWidth="1"/>
    <col min="2328" max="2328" width="12.28515625" style="7" customWidth="1"/>
    <col min="2329" max="2329" width="15" style="7" customWidth="1"/>
    <col min="2330" max="2330" width="11" style="7" customWidth="1"/>
    <col min="2331" max="2331" width="15" style="7" customWidth="1"/>
    <col min="2332" max="2332" width="16.28515625" style="7" customWidth="1"/>
    <col min="2333" max="2333" width="11" style="7" customWidth="1"/>
    <col min="2334" max="2334" width="15" style="7" customWidth="1"/>
    <col min="2335" max="2335" width="16.28515625" style="7" customWidth="1"/>
    <col min="2336" max="2347" width="9.28515625" style="7"/>
    <col min="2348" max="2369" width="0" style="7" hidden="1" customWidth="1"/>
    <col min="2370" max="2560" width="9.28515625" style="7"/>
    <col min="2561" max="2561" width="8.28515625" style="7" customWidth="1"/>
    <col min="2562" max="2562" width="1.7109375" style="7" customWidth="1"/>
    <col min="2563" max="2563" width="4.140625" style="7" customWidth="1"/>
    <col min="2564" max="2564" width="4.28515625" style="7" customWidth="1"/>
    <col min="2565" max="2565" width="17.140625" style="7" customWidth="1"/>
    <col min="2566" max="2566" width="75" style="7" customWidth="1"/>
    <col min="2567" max="2567" width="8.7109375" style="7" customWidth="1"/>
    <col min="2568" max="2568" width="11.140625" style="7" customWidth="1"/>
    <col min="2569" max="2569" width="12.7109375" style="7" customWidth="1"/>
    <col min="2570" max="2570" width="23.42578125" style="7" customWidth="1"/>
    <col min="2571" max="2571" width="15.42578125" style="7" customWidth="1"/>
    <col min="2572" max="2572" width="9.28515625" style="7"/>
    <col min="2573" max="2581" width="0" style="7" hidden="1" customWidth="1"/>
    <col min="2582" max="2582" width="12.28515625" style="7" customWidth="1"/>
    <col min="2583" max="2583" width="16.28515625" style="7" customWidth="1"/>
    <col min="2584" max="2584" width="12.28515625" style="7" customWidth="1"/>
    <col min="2585" max="2585" width="15" style="7" customWidth="1"/>
    <col min="2586" max="2586" width="11" style="7" customWidth="1"/>
    <col min="2587" max="2587" width="15" style="7" customWidth="1"/>
    <col min="2588" max="2588" width="16.28515625" style="7" customWidth="1"/>
    <col min="2589" max="2589" width="11" style="7" customWidth="1"/>
    <col min="2590" max="2590" width="15" style="7" customWidth="1"/>
    <col min="2591" max="2591" width="16.28515625" style="7" customWidth="1"/>
    <col min="2592" max="2603" width="9.28515625" style="7"/>
    <col min="2604" max="2625" width="0" style="7" hidden="1" customWidth="1"/>
    <col min="2626" max="2816" width="9.28515625" style="7"/>
    <col min="2817" max="2817" width="8.28515625" style="7" customWidth="1"/>
    <col min="2818" max="2818" width="1.7109375" style="7" customWidth="1"/>
    <col min="2819" max="2819" width="4.140625" style="7" customWidth="1"/>
    <col min="2820" max="2820" width="4.28515625" style="7" customWidth="1"/>
    <col min="2821" max="2821" width="17.140625" style="7" customWidth="1"/>
    <col min="2822" max="2822" width="75" style="7" customWidth="1"/>
    <col min="2823" max="2823" width="8.7109375" style="7" customWidth="1"/>
    <col min="2824" max="2824" width="11.140625" style="7" customWidth="1"/>
    <col min="2825" max="2825" width="12.7109375" style="7" customWidth="1"/>
    <col min="2826" max="2826" width="23.42578125" style="7" customWidth="1"/>
    <col min="2827" max="2827" width="15.42578125" style="7" customWidth="1"/>
    <col min="2828" max="2828" width="9.28515625" style="7"/>
    <col min="2829" max="2837" width="0" style="7" hidden="1" customWidth="1"/>
    <col min="2838" max="2838" width="12.28515625" style="7" customWidth="1"/>
    <col min="2839" max="2839" width="16.28515625" style="7" customWidth="1"/>
    <col min="2840" max="2840" width="12.28515625" style="7" customWidth="1"/>
    <col min="2841" max="2841" width="15" style="7" customWidth="1"/>
    <col min="2842" max="2842" width="11" style="7" customWidth="1"/>
    <col min="2843" max="2843" width="15" style="7" customWidth="1"/>
    <col min="2844" max="2844" width="16.28515625" style="7" customWidth="1"/>
    <col min="2845" max="2845" width="11" style="7" customWidth="1"/>
    <col min="2846" max="2846" width="15" style="7" customWidth="1"/>
    <col min="2847" max="2847" width="16.28515625" style="7" customWidth="1"/>
    <col min="2848" max="2859" width="9.28515625" style="7"/>
    <col min="2860" max="2881" width="0" style="7" hidden="1" customWidth="1"/>
    <col min="2882" max="3072" width="9.28515625" style="7"/>
    <col min="3073" max="3073" width="8.28515625" style="7" customWidth="1"/>
    <col min="3074" max="3074" width="1.7109375" style="7" customWidth="1"/>
    <col min="3075" max="3075" width="4.140625" style="7" customWidth="1"/>
    <col min="3076" max="3076" width="4.28515625" style="7" customWidth="1"/>
    <col min="3077" max="3077" width="17.140625" style="7" customWidth="1"/>
    <col min="3078" max="3078" width="75" style="7" customWidth="1"/>
    <col min="3079" max="3079" width="8.7109375" style="7" customWidth="1"/>
    <col min="3080" max="3080" width="11.140625" style="7" customWidth="1"/>
    <col min="3081" max="3081" width="12.7109375" style="7" customWidth="1"/>
    <col min="3082" max="3082" width="23.42578125" style="7" customWidth="1"/>
    <col min="3083" max="3083" width="15.42578125" style="7" customWidth="1"/>
    <col min="3084" max="3084" width="9.28515625" style="7"/>
    <col min="3085" max="3093" width="0" style="7" hidden="1" customWidth="1"/>
    <col min="3094" max="3094" width="12.28515625" style="7" customWidth="1"/>
    <col min="3095" max="3095" width="16.28515625" style="7" customWidth="1"/>
    <col min="3096" max="3096" width="12.28515625" style="7" customWidth="1"/>
    <col min="3097" max="3097" width="15" style="7" customWidth="1"/>
    <col min="3098" max="3098" width="11" style="7" customWidth="1"/>
    <col min="3099" max="3099" width="15" style="7" customWidth="1"/>
    <col min="3100" max="3100" width="16.28515625" style="7" customWidth="1"/>
    <col min="3101" max="3101" width="11" style="7" customWidth="1"/>
    <col min="3102" max="3102" width="15" style="7" customWidth="1"/>
    <col min="3103" max="3103" width="16.28515625" style="7" customWidth="1"/>
    <col min="3104" max="3115" width="9.28515625" style="7"/>
    <col min="3116" max="3137" width="0" style="7" hidden="1" customWidth="1"/>
    <col min="3138" max="3328" width="9.28515625" style="7"/>
    <col min="3329" max="3329" width="8.28515625" style="7" customWidth="1"/>
    <col min="3330" max="3330" width="1.7109375" style="7" customWidth="1"/>
    <col min="3331" max="3331" width="4.140625" style="7" customWidth="1"/>
    <col min="3332" max="3332" width="4.28515625" style="7" customWidth="1"/>
    <col min="3333" max="3333" width="17.140625" style="7" customWidth="1"/>
    <col min="3334" max="3334" width="75" style="7" customWidth="1"/>
    <col min="3335" max="3335" width="8.7109375" style="7" customWidth="1"/>
    <col min="3336" max="3336" width="11.140625" style="7" customWidth="1"/>
    <col min="3337" max="3337" width="12.7109375" style="7" customWidth="1"/>
    <col min="3338" max="3338" width="23.42578125" style="7" customWidth="1"/>
    <col min="3339" max="3339" width="15.42578125" style="7" customWidth="1"/>
    <col min="3340" max="3340" width="9.28515625" style="7"/>
    <col min="3341" max="3349" width="0" style="7" hidden="1" customWidth="1"/>
    <col min="3350" max="3350" width="12.28515625" style="7" customWidth="1"/>
    <col min="3351" max="3351" width="16.28515625" style="7" customWidth="1"/>
    <col min="3352" max="3352" width="12.28515625" style="7" customWidth="1"/>
    <col min="3353" max="3353" width="15" style="7" customWidth="1"/>
    <col min="3354" max="3354" width="11" style="7" customWidth="1"/>
    <col min="3355" max="3355" width="15" style="7" customWidth="1"/>
    <col min="3356" max="3356" width="16.28515625" style="7" customWidth="1"/>
    <col min="3357" max="3357" width="11" style="7" customWidth="1"/>
    <col min="3358" max="3358" width="15" style="7" customWidth="1"/>
    <col min="3359" max="3359" width="16.28515625" style="7" customWidth="1"/>
    <col min="3360" max="3371" width="9.28515625" style="7"/>
    <col min="3372" max="3393" width="0" style="7" hidden="1" customWidth="1"/>
    <col min="3394" max="3584" width="9.28515625" style="7"/>
    <col min="3585" max="3585" width="8.28515625" style="7" customWidth="1"/>
    <col min="3586" max="3586" width="1.7109375" style="7" customWidth="1"/>
    <col min="3587" max="3587" width="4.140625" style="7" customWidth="1"/>
    <col min="3588" max="3588" width="4.28515625" style="7" customWidth="1"/>
    <col min="3589" max="3589" width="17.140625" style="7" customWidth="1"/>
    <col min="3590" max="3590" width="75" style="7" customWidth="1"/>
    <col min="3591" max="3591" width="8.7109375" style="7" customWidth="1"/>
    <col min="3592" max="3592" width="11.140625" style="7" customWidth="1"/>
    <col min="3593" max="3593" width="12.7109375" style="7" customWidth="1"/>
    <col min="3594" max="3594" width="23.42578125" style="7" customWidth="1"/>
    <col min="3595" max="3595" width="15.42578125" style="7" customWidth="1"/>
    <col min="3596" max="3596" width="9.28515625" style="7"/>
    <col min="3597" max="3605" width="0" style="7" hidden="1" customWidth="1"/>
    <col min="3606" max="3606" width="12.28515625" style="7" customWidth="1"/>
    <col min="3607" max="3607" width="16.28515625" style="7" customWidth="1"/>
    <col min="3608" max="3608" width="12.28515625" style="7" customWidth="1"/>
    <col min="3609" max="3609" width="15" style="7" customWidth="1"/>
    <col min="3610" max="3610" width="11" style="7" customWidth="1"/>
    <col min="3611" max="3611" width="15" style="7" customWidth="1"/>
    <col min="3612" max="3612" width="16.28515625" style="7" customWidth="1"/>
    <col min="3613" max="3613" width="11" style="7" customWidth="1"/>
    <col min="3614" max="3614" width="15" style="7" customWidth="1"/>
    <col min="3615" max="3615" width="16.28515625" style="7" customWidth="1"/>
    <col min="3616" max="3627" width="9.28515625" style="7"/>
    <col min="3628" max="3649" width="0" style="7" hidden="1" customWidth="1"/>
    <col min="3650" max="3840" width="9.28515625" style="7"/>
    <col min="3841" max="3841" width="8.28515625" style="7" customWidth="1"/>
    <col min="3842" max="3842" width="1.7109375" style="7" customWidth="1"/>
    <col min="3843" max="3843" width="4.140625" style="7" customWidth="1"/>
    <col min="3844" max="3844" width="4.28515625" style="7" customWidth="1"/>
    <col min="3845" max="3845" width="17.140625" style="7" customWidth="1"/>
    <col min="3846" max="3846" width="75" style="7" customWidth="1"/>
    <col min="3847" max="3847" width="8.7109375" style="7" customWidth="1"/>
    <col min="3848" max="3848" width="11.140625" style="7" customWidth="1"/>
    <col min="3849" max="3849" width="12.7109375" style="7" customWidth="1"/>
    <col min="3850" max="3850" width="23.42578125" style="7" customWidth="1"/>
    <col min="3851" max="3851" width="15.42578125" style="7" customWidth="1"/>
    <col min="3852" max="3852" width="9.28515625" style="7"/>
    <col min="3853" max="3861" width="0" style="7" hidden="1" customWidth="1"/>
    <col min="3862" max="3862" width="12.28515625" style="7" customWidth="1"/>
    <col min="3863" max="3863" width="16.28515625" style="7" customWidth="1"/>
    <col min="3864" max="3864" width="12.28515625" style="7" customWidth="1"/>
    <col min="3865" max="3865" width="15" style="7" customWidth="1"/>
    <col min="3866" max="3866" width="11" style="7" customWidth="1"/>
    <col min="3867" max="3867" width="15" style="7" customWidth="1"/>
    <col min="3868" max="3868" width="16.28515625" style="7" customWidth="1"/>
    <col min="3869" max="3869" width="11" style="7" customWidth="1"/>
    <col min="3870" max="3870" width="15" style="7" customWidth="1"/>
    <col min="3871" max="3871" width="16.28515625" style="7" customWidth="1"/>
    <col min="3872" max="3883" width="9.28515625" style="7"/>
    <col min="3884" max="3905" width="0" style="7" hidden="1" customWidth="1"/>
    <col min="3906" max="4096" width="9.28515625" style="7"/>
    <col min="4097" max="4097" width="8.28515625" style="7" customWidth="1"/>
    <col min="4098" max="4098" width="1.7109375" style="7" customWidth="1"/>
    <col min="4099" max="4099" width="4.140625" style="7" customWidth="1"/>
    <col min="4100" max="4100" width="4.28515625" style="7" customWidth="1"/>
    <col min="4101" max="4101" width="17.140625" style="7" customWidth="1"/>
    <col min="4102" max="4102" width="75" style="7" customWidth="1"/>
    <col min="4103" max="4103" width="8.7109375" style="7" customWidth="1"/>
    <col min="4104" max="4104" width="11.140625" style="7" customWidth="1"/>
    <col min="4105" max="4105" width="12.7109375" style="7" customWidth="1"/>
    <col min="4106" max="4106" width="23.42578125" style="7" customWidth="1"/>
    <col min="4107" max="4107" width="15.42578125" style="7" customWidth="1"/>
    <col min="4108" max="4108" width="9.28515625" style="7"/>
    <col min="4109" max="4117" width="0" style="7" hidden="1" customWidth="1"/>
    <col min="4118" max="4118" width="12.28515625" style="7" customWidth="1"/>
    <col min="4119" max="4119" width="16.28515625" style="7" customWidth="1"/>
    <col min="4120" max="4120" width="12.28515625" style="7" customWidth="1"/>
    <col min="4121" max="4121" width="15" style="7" customWidth="1"/>
    <col min="4122" max="4122" width="11" style="7" customWidth="1"/>
    <col min="4123" max="4123" width="15" style="7" customWidth="1"/>
    <col min="4124" max="4124" width="16.28515625" style="7" customWidth="1"/>
    <col min="4125" max="4125" width="11" style="7" customWidth="1"/>
    <col min="4126" max="4126" width="15" style="7" customWidth="1"/>
    <col min="4127" max="4127" width="16.28515625" style="7" customWidth="1"/>
    <col min="4128" max="4139" width="9.28515625" style="7"/>
    <col min="4140" max="4161" width="0" style="7" hidden="1" customWidth="1"/>
    <col min="4162" max="4352" width="9.28515625" style="7"/>
    <col min="4353" max="4353" width="8.28515625" style="7" customWidth="1"/>
    <col min="4354" max="4354" width="1.7109375" style="7" customWidth="1"/>
    <col min="4355" max="4355" width="4.140625" style="7" customWidth="1"/>
    <col min="4356" max="4356" width="4.28515625" style="7" customWidth="1"/>
    <col min="4357" max="4357" width="17.140625" style="7" customWidth="1"/>
    <col min="4358" max="4358" width="75" style="7" customWidth="1"/>
    <col min="4359" max="4359" width="8.7109375" style="7" customWidth="1"/>
    <col min="4360" max="4360" width="11.140625" style="7" customWidth="1"/>
    <col min="4361" max="4361" width="12.7109375" style="7" customWidth="1"/>
    <col min="4362" max="4362" width="23.42578125" style="7" customWidth="1"/>
    <col min="4363" max="4363" width="15.42578125" style="7" customWidth="1"/>
    <col min="4364" max="4364" width="9.28515625" style="7"/>
    <col min="4365" max="4373" width="0" style="7" hidden="1" customWidth="1"/>
    <col min="4374" max="4374" width="12.28515625" style="7" customWidth="1"/>
    <col min="4375" max="4375" width="16.28515625" style="7" customWidth="1"/>
    <col min="4376" max="4376" width="12.28515625" style="7" customWidth="1"/>
    <col min="4377" max="4377" width="15" style="7" customWidth="1"/>
    <col min="4378" max="4378" width="11" style="7" customWidth="1"/>
    <col min="4379" max="4379" width="15" style="7" customWidth="1"/>
    <col min="4380" max="4380" width="16.28515625" style="7" customWidth="1"/>
    <col min="4381" max="4381" width="11" style="7" customWidth="1"/>
    <col min="4382" max="4382" width="15" style="7" customWidth="1"/>
    <col min="4383" max="4383" width="16.28515625" style="7" customWidth="1"/>
    <col min="4384" max="4395" width="9.28515625" style="7"/>
    <col min="4396" max="4417" width="0" style="7" hidden="1" customWidth="1"/>
    <col min="4418" max="4608" width="9.28515625" style="7"/>
    <col min="4609" max="4609" width="8.28515625" style="7" customWidth="1"/>
    <col min="4610" max="4610" width="1.7109375" style="7" customWidth="1"/>
    <col min="4611" max="4611" width="4.140625" style="7" customWidth="1"/>
    <col min="4612" max="4612" width="4.28515625" style="7" customWidth="1"/>
    <col min="4613" max="4613" width="17.140625" style="7" customWidth="1"/>
    <col min="4614" max="4614" width="75" style="7" customWidth="1"/>
    <col min="4615" max="4615" width="8.7109375" style="7" customWidth="1"/>
    <col min="4616" max="4616" width="11.140625" style="7" customWidth="1"/>
    <col min="4617" max="4617" width="12.7109375" style="7" customWidth="1"/>
    <col min="4618" max="4618" width="23.42578125" style="7" customWidth="1"/>
    <col min="4619" max="4619" width="15.42578125" style="7" customWidth="1"/>
    <col min="4620" max="4620" width="9.28515625" style="7"/>
    <col min="4621" max="4629" width="0" style="7" hidden="1" customWidth="1"/>
    <col min="4630" max="4630" width="12.28515625" style="7" customWidth="1"/>
    <col min="4631" max="4631" width="16.28515625" style="7" customWidth="1"/>
    <col min="4632" max="4632" width="12.28515625" style="7" customWidth="1"/>
    <col min="4633" max="4633" width="15" style="7" customWidth="1"/>
    <col min="4634" max="4634" width="11" style="7" customWidth="1"/>
    <col min="4635" max="4635" width="15" style="7" customWidth="1"/>
    <col min="4636" max="4636" width="16.28515625" style="7" customWidth="1"/>
    <col min="4637" max="4637" width="11" style="7" customWidth="1"/>
    <col min="4638" max="4638" width="15" style="7" customWidth="1"/>
    <col min="4639" max="4639" width="16.28515625" style="7" customWidth="1"/>
    <col min="4640" max="4651" width="9.28515625" style="7"/>
    <col min="4652" max="4673" width="0" style="7" hidden="1" customWidth="1"/>
    <col min="4674" max="4864" width="9.28515625" style="7"/>
    <col min="4865" max="4865" width="8.28515625" style="7" customWidth="1"/>
    <col min="4866" max="4866" width="1.7109375" style="7" customWidth="1"/>
    <col min="4867" max="4867" width="4.140625" style="7" customWidth="1"/>
    <col min="4868" max="4868" width="4.28515625" style="7" customWidth="1"/>
    <col min="4869" max="4869" width="17.140625" style="7" customWidth="1"/>
    <col min="4870" max="4870" width="75" style="7" customWidth="1"/>
    <col min="4871" max="4871" width="8.7109375" style="7" customWidth="1"/>
    <col min="4872" max="4872" width="11.140625" style="7" customWidth="1"/>
    <col min="4873" max="4873" width="12.7109375" style="7" customWidth="1"/>
    <col min="4874" max="4874" width="23.42578125" style="7" customWidth="1"/>
    <col min="4875" max="4875" width="15.42578125" style="7" customWidth="1"/>
    <col min="4876" max="4876" width="9.28515625" style="7"/>
    <col min="4877" max="4885" width="0" style="7" hidden="1" customWidth="1"/>
    <col min="4886" max="4886" width="12.28515625" style="7" customWidth="1"/>
    <col min="4887" max="4887" width="16.28515625" style="7" customWidth="1"/>
    <col min="4888" max="4888" width="12.28515625" style="7" customWidth="1"/>
    <col min="4889" max="4889" width="15" style="7" customWidth="1"/>
    <col min="4890" max="4890" width="11" style="7" customWidth="1"/>
    <col min="4891" max="4891" width="15" style="7" customWidth="1"/>
    <col min="4892" max="4892" width="16.28515625" style="7" customWidth="1"/>
    <col min="4893" max="4893" width="11" style="7" customWidth="1"/>
    <col min="4894" max="4894" width="15" style="7" customWidth="1"/>
    <col min="4895" max="4895" width="16.28515625" style="7" customWidth="1"/>
    <col min="4896" max="4907" width="9.28515625" style="7"/>
    <col min="4908" max="4929" width="0" style="7" hidden="1" customWidth="1"/>
    <col min="4930" max="5120" width="9.28515625" style="7"/>
    <col min="5121" max="5121" width="8.28515625" style="7" customWidth="1"/>
    <col min="5122" max="5122" width="1.7109375" style="7" customWidth="1"/>
    <col min="5123" max="5123" width="4.140625" style="7" customWidth="1"/>
    <col min="5124" max="5124" width="4.28515625" style="7" customWidth="1"/>
    <col min="5125" max="5125" width="17.140625" style="7" customWidth="1"/>
    <col min="5126" max="5126" width="75" style="7" customWidth="1"/>
    <col min="5127" max="5127" width="8.7109375" style="7" customWidth="1"/>
    <col min="5128" max="5128" width="11.140625" style="7" customWidth="1"/>
    <col min="5129" max="5129" width="12.7109375" style="7" customWidth="1"/>
    <col min="5130" max="5130" width="23.42578125" style="7" customWidth="1"/>
    <col min="5131" max="5131" width="15.42578125" style="7" customWidth="1"/>
    <col min="5132" max="5132" width="9.28515625" style="7"/>
    <col min="5133" max="5141" width="0" style="7" hidden="1" customWidth="1"/>
    <col min="5142" max="5142" width="12.28515625" style="7" customWidth="1"/>
    <col min="5143" max="5143" width="16.28515625" style="7" customWidth="1"/>
    <col min="5144" max="5144" width="12.28515625" style="7" customWidth="1"/>
    <col min="5145" max="5145" width="15" style="7" customWidth="1"/>
    <col min="5146" max="5146" width="11" style="7" customWidth="1"/>
    <col min="5147" max="5147" width="15" style="7" customWidth="1"/>
    <col min="5148" max="5148" width="16.28515625" style="7" customWidth="1"/>
    <col min="5149" max="5149" width="11" style="7" customWidth="1"/>
    <col min="5150" max="5150" width="15" style="7" customWidth="1"/>
    <col min="5151" max="5151" width="16.28515625" style="7" customWidth="1"/>
    <col min="5152" max="5163" width="9.28515625" style="7"/>
    <col min="5164" max="5185" width="0" style="7" hidden="1" customWidth="1"/>
    <col min="5186" max="5376" width="9.28515625" style="7"/>
    <col min="5377" max="5377" width="8.28515625" style="7" customWidth="1"/>
    <col min="5378" max="5378" width="1.7109375" style="7" customWidth="1"/>
    <col min="5379" max="5379" width="4.140625" style="7" customWidth="1"/>
    <col min="5380" max="5380" width="4.28515625" style="7" customWidth="1"/>
    <col min="5381" max="5381" width="17.140625" style="7" customWidth="1"/>
    <col min="5382" max="5382" width="75" style="7" customWidth="1"/>
    <col min="5383" max="5383" width="8.7109375" style="7" customWidth="1"/>
    <col min="5384" max="5384" width="11.140625" style="7" customWidth="1"/>
    <col min="5385" max="5385" width="12.7109375" style="7" customWidth="1"/>
    <col min="5386" max="5386" width="23.42578125" style="7" customWidth="1"/>
    <col min="5387" max="5387" width="15.42578125" style="7" customWidth="1"/>
    <col min="5388" max="5388" width="9.28515625" style="7"/>
    <col min="5389" max="5397" width="0" style="7" hidden="1" customWidth="1"/>
    <col min="5398" max="5398" width="12.28515625" style="7" customWidth="1"/>
    <col min="5399" max="5399" width="16.28515625" style="7" customWidth="1"/>
    <col min="5400" max="5400" width="12.28515625" style="7" customWidth="1"/>
    <col min="5401" max="5401" width="15" style="7" customWidth="1"/>
    <col min="5402" max="5402" width="11" style="7" customWidth="1"/>
    <col min="5403" max="5403" width="15" style="7" customWidth="1"/>
    <col min="5404" max="5404" width="16.28515625" style="7" customWidth="1"/>
    <col min="5405" max="5405" width="11" style="7" customWidth="1"/>
    <col min="5406" max="5406" width="15" style="7" customWidth="1"/>
    <col min="5407" max="5407" width="16.28515625" style="7" customWidth="1"/>
    <col min="5408" max="5419" width="9.28515625" style="7"/>
    <col min="5420" max="5441" width="0" style="7" hidden="1" customWidth="1"/>
    <col min="5442" max="5632" width="9.28515625" style="7"/>
    <col min="5633" max="5633" width="8.28515625" style="7" customWidth="1"/>
    <col min="5634" max="5634" width="1.7109375" style="7" customWidth="1"/>
    <col min="5635" max="5635" width="4.140625" style="7" customWidth="1"/>
    <col min="5636" max="5636" width="4.28515625" style="7" customWidth="1"/>
    <col min="5637" max="5637" width="17.140625" style="7" customWidth="1"/>
    <col min="5638" max="5638" width="75" style="7" customWidth="1"/>
    <col min="5639" max="5639" width="8.7109375" style="7" customWidth="1"/>
    <col min="5640" max="5640" width="11.140625" style="7" customWidth="1"/>
    <col min="5641" max="5641" width="12.7109375" style="7" customWidth="1"/>
    <col min="5642" max="5642" width="23.42578125" style="7" customWidth="1"/>
    <col min="5643" max="5643" width="15.42578125" style="7" customWidth="1"/>
    <col min="5644" max="5644" width="9.28515625" style="7"/>
    <col min="5645" max="5653" width="0" style="7" hidden="1" customWidth="1"/>
    <col min="5654" max="5654" width="12.28515625" style="7" customWidth="1"/>
    <col min="5655" max="5655" width="16.28515625" style="7" customWidth="1"/>
    <col min="5656" max="5656" width="12.28515625" style="7" customWidth="1"/>
    <col min="5657" max="5657" width="15" style="7" customWidth="1"/>
    <col min="5658" max="5658" width="11" style="7" customWidth="1"/>
    <col min="5659" max="5659" width="15" style="7" customWidth="1"/>
    <col min="5660" max="5660" width="16.28515625" style="7" customWidth="1"/>
    <col min="5661" max="5661" width="11" style="7" customWidth="1"/>
    <col min="5662" max="5662" width="15" style="7" customWidth="1"/>
    <col min="5663" max="5663" width="16.28515625" style="7" customWidth="1"/>
    <col min="5664" max="5675" width="9.28515625" style="7"/>
    <col min="5676" max="5697" width="0" style="7" hidden="1" customWidth="1"/>
    <col min="5698" max="5888" width="9.28515625" style="7"/>
    <col min="5889" max="5889" width="8.28515625" style="7" customWidth="1"/>
    <col min="5890" max="5890" width="1.7109375" style="7" customWidth="1"/>
    <col min="5891" max="5891" width="4.140625" style="7" customWidth="1"/>
    <col min="5892" max="5892" width="4.28515625" style="7" customWidth="1"/>
    <col min="5893" max="5893" width="17.140625" style="7" customWidth="1"/>
    <col min="5894" max="5894" width="75" style="7" customWidth="1"/>
    <col min="5895" max="5895" width="8.7109375" style="7" customWidth="1"/>
    <col min="5896" max="5896" width="11.140625" style="7" customWidth="1"/>
    <col min="5897" max="5897" width="12.7109375" style="7" customWidth="1"/>
    <col min="5898" max="5898" width="23.42578125" style="7" customWidth="1"/>
    <col min="5899" max="5899" width="15.42578125" style="7" customWidth="1"/>
    <col min="5900" max="5900" width="9.28515625" style="7"/>
    <col min="5901" max="5909" width="0" style="7" hidden="1" customWidth="1"/>
    <col min="5910" max="5910" width="12.28515625" style="7" customWidth="1"/>
    <col min="5911" max="5911" width="16.28515625" style="7" customWidth="1"/>
    <col min="5912" max="5912" width="12.28515625" style="7" customWidth="1"/>
    <col min="5913" max="5913" width="15" style="7" customWidth="1"/>
    <col min="5914" max="5914" width="11" style="7" customWidth="1"/>
    <col min="5915" max="5915" width="15" style="7" customWidth="1"/>
    <col min="5916" max="5916" width="16.28515625" style="7" customWidth="1"/>
    <col min="5917" max="5917" width="11" style="7" customWidth="1"/>
    <col min="5918" max="5918" width="15" style="7" customWidth="1"/>
    <col min="5919" max="5919" width="16.28515625" style="7" customWidth="1"/>
    <col min="5920" max="5931" width="9.28515625" style="7"/>
    <col min="5932" max="5953" width="0" style="7" hidden="1" customWidth="1"/>
    <col min="5954" max="6144" width="9.28515625" style="7"/>
    <col min="6145" max="6145" width="8.28515625" style="7" customWidth="1"/>
    <col min="6146" max="6146" width="1.7109375" style="7" customWidth="1"/>
    <col min="6147" max="6147" width="4.140625" style="7" customWidth="1"/>
    <col min="6148" max="6148" width="4.28515625" style="7" customWidth="1"/>
    <col min="6149" max="6149" width="17.140625" style="7" customWidth="1"/>
    <col min="6150" max="6150" width="75" style="7" customWidth="1"/>
    <col min="6151" max="6151" width="8.7109375" style="7" customWidth="1"/>
    <col min="6152" max="6152" width="11.140625" style="7" customWidth="1"/>
    <col min="6153" max="6153" width="12.7109375" style="7" customWidth="1"/>
    <col min="6154" max="6154" width="23.42578125" style="7" customWidth="1"/>
    <col min="6155" max="6155" width="15.42578125" style="7" customWidth="1"/>
    <col min="6156" max="6156" width="9.28515625" style="7"/>
    <col min="6157" max="6165" width="0" style="7" hidden="1" customWidth="1"/>
    <col min="6166" max="6166" width="12.28515625" style="7" customWidth="1"/>
    <col min="6167" max="6167" width="16.28515625" style="7" customWidth="1"/>
    <col min="6168" max="6168" width="12.28515625" style="7" customWidth="1"/>
    <col min="6169" max="6169" width="15" style="7" customWidth="1"/>
    <col min="6170" max="6170" width="11" style="7" customWidth="1"/>
    <col min="6171" max="6171" width="15" style="7" customWidth="1"/>
    <col min="6172" max="6172" width="16.28515625" style="7" customWidth="1"/>
    <col min="6173" max="6173" width="11" style="7" customWidth="1"/>
    <col min="6174" max="6174" width="15" style="7" customWidth="1"/>
    <col min="6175" max="6175" width="16.28515625" style="7" customWidth="1"/>
    <col min="6176" max="6187" width="9.28515625" style="7"/>
    <col min="6188" max="6209" width="0" style="7" hidden="1" customWidth="1"/>
    <col min="6210" max="6400" width="9.28515625" style="7"/>
    <col min="6401" max="6401" width="8.28515625" style="7" customWidth="1"/>
    <col min="6402" max="6402" width="1.7109375" style="7" customWidth="1"/>
    <col min="6403" max="6403" width="4.140625" style="7" customWidth="1"/>
    <col min="6404" max="6404" width="4.28515625" style="7" customWidth="1"/>
    <col min="6405" max="6405" width="17.140625" style="7" customWidth="1"/>
    <col min="6406" max="6406" width="75" style="7" customWidth="1"/>
    <col min="6407" max="6407" width="8.7109375" style="7" customWidth="1"/>
    <col min="6408" max="6408" width="11.140625" style="7" customWidth="1"/>
    <col min="6409" max="6409" width="12.7109375" style="7" customWidth="1"/>
    <col min="6410" max="6410" width="23.42578125" style="7" customWidth="1"/>
    <col min="6411" max="6411" width="15.42578125" style="7" customWidth="1"/>
    <col min="6412" max="6412" width="9.28515625" style="7"/>
    <col min="6413" max="6421" width="0" style="7" hidden="1" customWidth="1"/>
    <col min="6422" max="6422" width="12.28515625" style="7" customWidth="1"/>
    <col min="6423" max="6423" width="16.28515625" style="7" customWidth="1"/>
    <col min="6424" max="6424" width="12.28515625" style="7" customWidth="1"/>
    <col min="6425" max="6425" width="15" style="7" customWidth="1"/>
    <col min="6426" max="6426" width="11" style="7" customWidth="1"/>
    <col min="6427" max="6427" width="15" style="7" customWidth="1"/>
    <col min="6428" max="6428" width="16.28515625" style="7" customWidth="1"/>
    <col min="6429" max="6429" width="11" style="7" customWidth="1"/>
    <col min="6430" max="6430" width="15" style="7" customWidth="1"/>
    <col min="6431" max="6431" width="16.28515625" style="7" customWidth="1"/>
    <col min="6432" max="6443" width="9.28515625" style="7"/>
    <col min="6444" max="6465" width="0" style="7" hidden="1" customWidth="1"/>
    <col min="6466" max="6656" width="9.28515625" style="7"/>
    <col min="6657" max="6657" width="8.28515625" style="7" customWidth="1"/>
    <col min="6658" max="6658" width="1.7109375" style="7" customWidth="1"/>
    <col min="6659" max="6659" width="4.140625" style="7" customWidth="1"/>
    <col min="6660" max="6660" width="4.28515625" style="7" customWidth="1"/>
    <col min="6661" max="6661" width="17.140625" style="7" customWidth="1"/>
    <col min="6662" max="6662" width="75" style="7" customWidth="1"/>
    <col min="6663" max="6663" width="8.7109375" style="7" customWidth="1"/>
    <col min="6664" max="6664" width="11.140625" style="7" customWidth="1"/>
    <col min="6665" max="6665" width="12.7109375" style="7" customWidth="1"/>
    <col min="6666" max="6666" width="23.42578125" style="7" customWidth="1"/>
    <col min="6667" max="6667" width="15.42578125" style="7" customWidth="1"/>
    <col min="6668" max="6668" width="9.28515625" style="7"/>
    <col min="6669" max="6677" width="0" style="7" hidden="1" customWidth="1"/>
    <col min="6678" max="6678" width="12.28515625" style="7" customWidth="1"/>
    <col min="6679" max="6679" width="16.28515625" style="7" customWidth="1"/>
    <col min="6680" max="6680" width="12.28515625" style="7" customWidth="1"/>
    <col min="6681" max="6681" width="15" style="7" customWidth="1"/>
    <col min="6682" max="6682" width="11" style="7" customWidth="1"/>
    <col min="6683" max="6683" width="15" style="7" customWidth="1"/>
    <col min="6684" max="6684" width="16.28515625" style="7" customWidth="1"/>
    <col min="6685" max="6685" width="11" style="7" customWidth="1"/>
    <col min="6686" max="6686" width="15" style="7" customWidth="1"/>
    <col min="6687" max="6687" width="16.28515625" style="7" customWidth="1"/>
    <col min="6688" max="6699" width="9.28515625" style="7"/>
    <col min="6700" max="6721" width="0" style="7" hidden="1" customWidth="1"/>
    <col min="6722" max="6912" width="9.28515625" style="7"/>
    <col min="6913" max="6913" width="8.28515625" style="7" customWidth="1"/>
    <col min="6914" max="6914" width="1.7109375" style="7" customWidth="1"/>
    <col min="6915" max="6915" width="4.140625" style="7" customWidth="1"/>
    <col min="6916" max="6916" width="4.28515625" style="7" customWidth="1"/>
    <col min="6917" max="6917" width="17.140625" style="7" customWidth="1"/>
    <col min="6918" max="6918" width="75" style="7" customWidth="1"/>
    <col min="6919" max="6919" width="8.7109375" style="7" customWidth="1"/>
    <col min="6920" max="6920" width="11.140625" style="7" customWidth="1"/>
    <col min="6921" max="6921" width="12.7109375" style="7" customWidth="1"/>
    <col min="6922" max="6922" width="23.42578125" style="7" customWidth="1"/>
    <col min="6923" max="6923" width="15.42578125" style="7" customWidth="1"/>
    <col min="6924" max="6924" width="9.28515625" style="7"/>
    <col min="6925" max="6933" width="0" style="7" hidden="1" customWidth="1"/>
    <col min="6934" max="6934" width="12.28515625" style="7" customWidth="1"/>
    <col min="6935" max="6935" width="16.28515625" style="7" customWidth="1"/>
    <col min="6936" max="6936" width="12.28515625" style="7" customWidth="1"/>
    <col min="6937" max="6937" width="15" style="7" customWidth="1"/>
    <col min="6938" max="6938" width="11" style="7" customWidth="1"/>
    <col min="6939" max="6939" width="15" style="7" customWidth="1"/>
    <col min="6940" max="6940" width="16.28515625" style="7" customWidth="1"/>
    <col min="6941" max="6941" width="11" style="7" customWidth="1"/>
    <col min="6942" max="6942" width="15" style="7" customWidth="1"/>
    <col min="6943" max="6943" width="16.28515625" style="7" customWidth="1"/>
    <col min="6944" max="6955" width="9.28515625" style="7"/>
    <col min="6956" max="6977" width="0" style="7" hidden="1" customWidth="1"/>
    <col min="6978" max="7168" width="9.28515625" style="7"/>
    <col min="7169" max="7169" width="8.28515625" style="7" customWidth="1"/>
    <col min="7170" max="7170" width="1.7109375" style="7" customWidth="1"/>
    <col min="7171" max="7171" width="4.140625" style="7" customWidth="1"/>
    <col min="7172" max="7172" width="4.28515625" style="7" customWidth="1"/>
    <col min="7173" max="7173" width="17.140625" style="7" customWidth="1"/>
    <col min="7174" max="7174" width="75" style="7" customWidth="1"/>
    <col min="7175" max="7175" width="8.7109375" style="7" customWidth="1"/>
    <col min="7176" max="7176" width="11.140625" style="7" customWidth="1"/>
    <col min="7177" max="7177" width="12.7109375" style="7" customWidth="1"/>
    <col min="7178" max="7178" width="23.42578125" style="7" customWidth="1"/>
    <col min="7179" max="7179" width="15.42578125" style="7" customWidth="1"/>
    <col min="7180" max="7180" width="9.28515625" style="7"/>
    <col min="7181" max="7189" width="0" style="7" hidden="1" customWidth="1"/>
    <col min="7190" max="7190" width="12.28515625" style="7" customWidth="1"/>
    <col min="7191" max="7191" width="16.28515625" style="7" customWidth="1"/>
    <col min="7192" max="7192" width="12.28515625" style="7" customWidth="1"/>
    <col min="7193" max="7193" width="15" style="7" customWidth="1"/>
    <col min="7194" max="7194" width="11" style="7" customWidth="1"/>
    <col min="7195" max="7195" width="15" style="7" customWidth="1"/>
    <col min="7196" max="7196" width="16.28515625" style="7" customWidth="1"/>
    <col min="7197" max="7197" width="11" style="7" customWidth="1"/>
    <col min="7198" max="7198" width="15" style="7" customWidth="1"/>
    <col min="7199" max="7199" width="16.28515625" style="7" customWidth="1"/>
    <col min="7200" max="7211" width="9.28515625" style="7"/>
    <col min="7212" max="7233" width="0" style="7" hidden="1" customWidth="1"/>
    <col min="7234" max="7424" width="9.28515625" style="7"/>
    <col min="7425" max="7425" width="8.28515625" style="7" customWidth="1"/>
    <col min="7426" max="7426" width="1.7109375" style="7" customWidth="1"/>
    <col min="7427" max="7427" width="4.140625" style="7" customWidth="1"/>
    <col min="7428" max="7428" width="4.28515625" style="7" customWidth="1"/>
    <col min="7429" max="7429" width="17.140625" style="7" customWidth="1"/>
    <col min="7430" max="7430" width="75" style="7" customWidth="1"/>
    <col min="7431" max="7431" width="8.7109375" style="7" customWidth="1"/>
    <col min="7432" max="7432" width="11.140625" style="7" customWidth="1"/>
    <col min="7433" max="7433" width="12.7109375" style="7" customWidth="1"/>
    <col min="7434" max="7434" width="23.42578125" style="7" customWidth="1"/>
    <col min="7435" max="7435" width="15.42578125" style="7" customWidth="1"/>
    <col min="7436" max="7436" width="9.28515625" style="7"/>
    <col min="7437" max="7445" width="0" style="7" hidden="1" customWidth="1"/>
    <col min="7446" max="7446" width="12.28515625" style="7" customWidth="1"/>
    <col min="7447" max="7447" width="16.28515625" style="7" customWidth="1"/>
    <col min="7448" max="7448" width="12.28515625" style="7" customWidth="1"/>
    <col min="7449" max="7449" width="15" style="7" customWidth="1"/>
    <col min="7450" max="7450" width="11" style="7" customWidth="1"/>
    <col min="7451" max="7451" width="15" style="7" customWidth="1"/>
    <col min="7452" max="7452" width="16.28515625" style="7" customWidth="1"/>
    <col min="7453" max="7453" width="11" style="7" customWidth="1"/>
    <col min="7454" max="7454" width="15" style="7" customWidth="1"/>
    <col min="7455" max="7455" width="16.28515625" style="7" customWidth="1"/>
    <col min="7456" max="7467" width="9.28515625" style="7"/>
    <col min="7468" max="7489" width="0" style="7" hidden="1" customWidth="1"/>
    <col min="7490" max="7680" width="9.28515625" style="7"/>
    <col min="7681" max="7681" width="8.28515625" style="7" customWidth="1"/>
    <col min="7682" max="7682" width="1.7109375" style="7" customWidth="1"/>
    <col min="7683" max="7683" width="4.140625" style="7" customWidth="1"/>
    <col min="7684" max="7684" width="4.28515625" style="7" customWidth="1"/>
    <col min="7685" max="7685" width="17.140625" style="7" customWidth="1"/>
    <col min="7686" max="7686" width="75" style="7" customWidth="1"/>
    <col min="7687" max="7687" width="8.7109375" style="7" customWidth="1"/>
    <col min="7688" max="7688" width="11.140625" style="7" customWidth="1"/>
    <col min="7689" max="7689" width="12.7109375" style="7" customWidth="1"/>
    <col min="7690" max="7690" width="23.42578125" style="7" customWidth="1"/>
    <col min="7691" max="7691" width="15.42578125" style="7" customWidth="1"/>
    <col min="7692" max="7692" width="9.28515625" style="7"/>
    <col min="7693" max="7701" width="0" style="7" hidden="1" customWidth="1"/>
    <col min="7702" max="7702" width="12.28515625" style="7" customWidth="1"/>
    <col min="7703" max="7703" width="16.28515625" style="7" customWidth="1"/>
    <col min="7704" max="7704" width="12.28515625" style="7" customWidth="1"/>
    <col min="7705" max="7705" width="15" style="7" customWidth="1"/>
    <col min="7706" max="7706" width="11" style="7" customWidth="1"/>
    <col min="7707" max="7707" width="15" style="7" customWidth="1"/>
    <col min="7708" max="7708" width="16.28515625" style="7" customWidth="1"/>
    <col min="7709" max="7709" width="11" style="7" customWidth="1"/>
    <col min="7710" max="7710" width="15" style="7" customWidth="1"/>
    <col min="7711" max="7711" width="16.28515625" style="7" customWidth="1"/>
    <col min="7712" max="7723" width="9.28515625" style="7"/>
    <col min="7724" max="7745" width="0" style="7" hidden="1" customWidth="1"/>
    <col min="7746" max="7936" width="9.28515625" style="7"/>
    <col min="7937" max="7937" width="8.28515625" style="7" customWidth="1"/>
    <col min="7938" max="7938" width="1.7109375" style="7" customWidth="1"/>
    <col min="7939" max="7939" width="4.140625" style="7" customWidth="1"/>
    <col min="7940" max="7940" width="4.28515625" style="7" customWidth="1"/>
    <col min="7941" max="7941" width="17.140625" style="7" customWidth="1"/>
    <col min="7942" max="7942" width="75" style="7" customWidth="1"/>
    <col min="7943" max="7943" width="8.7109375" style="7" customWidth="1"/>
    <col min="7944" max="7944" width="11.140625" style="7" customWidth="1"/>
    <col min="7945" max="7945" width="12.7109375" style="7" customWidth="1"/>
    <col min="7946" max="7946" width="23.42578125" style="7" customWidth="1"/>
    <col min="7947" max="7947" width="15.42578125" style="7" customWidth="1"/>
    <col min="7948" max="7948" width="9.28515625" style="7"/>
    <col min="7949" max="7957" width="0" style="7" hidden="1" customWidth="1"/>
    <col min="7958" max="7958" width="12.28515625" style="7" customWidth="1"/>
    <col min="7959" max="7959" width="16.28515625" style="7" customWidth="1"/>
    <col min="7960" max="7960" width="12.28515625" style="7" customWidth="1"/>
    <col min="7961" max="7961" width="15" style="7" customWidth="1"/>
    <col min="7962" max="7962" width="11" style="7" customWidth="1"/>
    <col min="7963" max="7963" width="15" style="7" customWidth="1"/>
    <col min="7964" max="7964" width="16.28515625" style="7" customWidth="1"/>
    <col min="7965" max="7965" width="11" style="7" customWidth="1"/>
    <col min="7966" max="7966" width="15" style="7" customWidth="1"/>
    <col min="7967" max="7967" width="16.28515625" style="7" customWidth="1"/>
    <col min="7968" max="7979" width="9.28515625" style="7"/>
    <col min="7980" max="8001" width="0" style="7" hidden="1" customWidth="1"/>
    <col min="8002" max="8192" width="9.28515625" style="7"/>
    <col min="8193" max="8193" width="8.28515625" style="7" customWidth="1"/>
    <col min="8194" max="8194" width="1.7109375" style="7" customWidth="1"/>
    <col min="8195" max="8195" width="4.140625" style="7" customWidth="1"/>
    <col min="8196" max="8196" width="4.28515625" style="7" customWidth="1"/>
    <col min="8197" max="8197" width="17.140625" style="7" customWidth="1"/>
    <col min="8198" max="8198" width="75" style="7" customWidth="1"/>
    <col min="8199" max="8199" width="8.7109375" style="7" customWidth="1"/>
    <col min="8200" max="8200" width="11.140625" style="7" customWidth="1"/>
    <col min="8201" max="8201" width="12.7109375" style="7" customWidth="1"/>
    <col min="8202" max="8202" width="23.42578125" style="7" customWidth="1"/>
    <col min="8203" max="8203" width="15.42578125" style="7" customWidth="1"/>
    <col min="8204" max="8204" width="9.28515625" style="7"/>
    <col min="8205" max="8213" width="0" style="7" hidden="1" customWidth="1"/>
    <col min="8214" max="8214" width="12.28515625" style="7" customWidth="1"/>
    <col min="8215" max="8215" width="16.28515625" style="7" customWidth="1"/>
    <col min="8216" max="8216" width="12.28515625" style="7" customWidth="1"/>
    <col min="8217" max="8217" width="15" style="7" customWidth="1"/>
    <col min="8218" max="8218" width="11" style="7" customWidth="1"/>
    <col min="8219" max="8219" width="15" style="7" customWidth="1"/>
    <col min="8220" max="8220" width="16.28515625" style="7" customWidth="1"/>
    <col min="8221" max="8221" width="11" style="7" customWidth="1"/>
    <col min="8222" max="8222" width="15" style="7" customWidth="1"/>
    <col min="8223" max="8223" width="16.28515625" style="7" customWidth="1"/>
    <col min="8224" max="8235" width="9.28515625" style="7"/>
    <col min="8236" max="8257" width="0" style="7" hidden="1" customWidth="1"/>
    <col min="8258" max="8448" width="9.28515625" style="7"/>
    <col min="8449" max="8449" width="8.28515625" style="7" customWidth="1"/>
    <col min="8450" max="8450" width="1.7109375" style="7" customWidth="1"/>
    <col min="8451" max="8451" width="4.140625" style="7" customWidth="1"/>
    <col min="8452" max="8452" width="4.28515625" style="7" customWidth="1"/>
    <col min="8453" max="8453" width="17.140625" style="7" customWidth="1"/>
    <col min="8454" max="8454" width="75" style="7" customWidth="1"/>
    <col min="8455" max="8455" width="8.7109375" style="7" customWidth="1"/>
    <col min="8456" max="8456" width="11.140625" style="7" customWidth="1"/>
    <col min="8457" max="8457" width="12.7109375" style="7" customWidth="1"/>
    <col min="8458" max="8458" width="23.42578125" style="7" customWidth="1"/>
    <col min="8459" max="8459" width="15.42578125" style="7" customWidth="1"/>
    <col min="8460" max="8460" width="9.28515625" style="7"/>
    <col min="8461" max="8469" width="0" style="7" hidden="1" customWidth="1"/>
    <col min="8470" max="8470" width="12.28515625" style="7" customWidth="1"/>
    <col min="8471" max="8471" width="16.28515625" style="7" customWidth="1"/>
    <col min="8472" max="8472" width="12.28515625" style="7" customWidth="1"/>
    <col min="8473" max="8473" width="15" style="7" customWidth="1"/>
    <col min="8474" max="8474" width="11" style="7" customWidth="1"/>
    <col min="8475" max="8475" width="15" style="7" customWidth="1"/>
    <col min="8476" max="8476" width="16.28515625" style="7" customWidth="1"/>
    <col min="8477" max="8477" width="11" style="7" customWidth="1"/>
    <col min="8478" max="8478" width="15" style="7" customWidth="1"/>
    <col min="8479" max="8479" width="16.28515625" style="7" customWidth="1"/>
    <col min="8480" max="8491" width="9.28515625" style="7"/>
    <col min="8492" max="8513" width="0" style="7" hidden="1" customWidth="1"/>
    <col min="8514" max="8704" width="9.28515625" style="7"/>
    <col min="8705" max="8705" width="8.28515625" style="7" customWidth="1"/>
    <col min="8706" max="8706" width="1.7109375" style="7" customWidth="1"/>
    <col min="8707" max="8707" width="4.140625" style="7" customWidth="1"/>
    <col min="8708" max="8708" width="4.28515625" style="7" customWidth="1"/>
    <col min="8709" max="8709" width="17.140625" style="7" customWidth="1"/>
    <col min="8710" max="8710" width="75" style="7" customWidth="1"/>
    <col min="8711" max="8711" width="8.7109375" style="7" customWidth="1"/>
    <col min="8712" max="8712" width="11.140625" style="7" customWidth="1"/>
    <col min="8713" max="8713" width="12.7109375" style="7" customWidth="1"/>
    <col min="8714" max="8714" width="23.42578125" style="7" customWidth="1"/>
    <col min="8715" max="8715" width="15.42578125" style="7" customWidth="1"/>
    <col min="8716" max="8716" width="9.28515625" style="7"/>
    <col min="8717" max="8725" width="0" style="7" hidden="1" customWidth="1"/>
    <col min="8726" max="8726" width="12.28515625" style="7" customWidth="1"/>
    <col min="8727" max="8727" width="16.28515625" style="7" customWidth="1"/>
    <col min="8728" max="8728" width="12.28515625" style="7" customWidth="1"/>
    <col min="8729" max="8729" width="15" style="7" customWidth="1"/>
    <col min="8730" max="8730" width="11" style="7" customWidth="1"/>
    <col min="8731" max="8731" width="15" style="7" customWidth="1"/>
    <col min="8732" max="8732" width="16.28515625" style="7" customWidth="1"/>
    <col min="8733" max="8733" width="11" style="7" customWidth="1"/>
    <col min="8734" max="8734" width="15" style="7" customWidth="1"/>
    <col min="8735" max="8735" width="16.28515625" style="7" customWidth="1"/>
    <col min="8736" max="8747" width="9.28515625" style="7"/>
    <col min="8748" max="8769" width="0" style="7" hidden="1" customWidth="1"/>
    <col min="8770" max="8960" width="9.28515625" style="7"/>
    <col min="8961" max="8961" width="8.28515625" style="7" customWidth="1"/>
    <col min="8962" max="8962" width="1.7109375" style="7" customWidth="1"/>
    <col min="8963" max="8963" width="4.140625" style="7" customWidth="1"/>
    <col min="8964" max="8964" width="4.28515625" style="7" customWidth="1"/>
    <col min="8965" max="8965" width="17.140625" style="7" customWidth="1"/>
    <col min="8966" max="8966" width="75" style="7" customWidth="1"/>
    <col min="8967" max="8967" width="8.7109375" style="7" customWidth="1"/>
    <col min="8968" max="8968" width="11.140625" style="7" customWidth="1"/>
    <col min="8969" max="8969" width="12.7109375" style="7" customWidth="1"/>
    <col min="8970" max="8970" width="23.42578125" style="7" customWidth="1"/>
    <col min="8971" max="8971" width="15.42578125" style="7" customWidth="1"/>
    <col min="8972" max="8972" width="9.28515625" style="7"/>
    <col min="8973" max="8981" width="0" style="7" hidden="1" customWidth="1"/>
    <col min="8982" max="8982" width="12.28515625" style="7" customWidth="1"/>
    <col min="8983" max="8983" width="16.28515625" style="7" customWidth="1"/>
    <col min="8984" max="8984" width="12.28515625" style="7" customWidth="1"/>
    <col min="8985" max="8985" width="15" style="7" customWidth="1"/>
    <col min="8986" max="8986" width="11" style="7" customWidth="1"/>
    <col min="8987" max="8987" width="15" style="7" customWidth="1"/>
    <col min="8988" max="8988" width="16.28515625" style="7" customWidth="1"/>
    <col min="8989" max="8989" width="11" style="7" customWidth="1"/>
    <col min="8990" max="8990" width="15" style="7" customWidth="1"/>
    <col min="8991" max="8991" width="16.28515625" style="7" customWidth="1"/>
    <col min="8992" max="9003" width="9.28515625" style="7"/>
    <col min="9004" max="9025" width="0" style="7" hidden="1" customWidth="1"/>
    <col min="9026" max="9216" width="9.28515625" style="7"/>
    <col min="9217" max="9217" width="8.28515625" style="7" customWidth="1"/>
    <col min="9218" max="9218" width="1.7109375" style="7" customWidth="1"/>
    <col min="9219" max="9219" width="4.140625" style="7" customWidth="1"/>
    <col min="9220" max="9220" width="4.28515625" style="7" customWidth="1"/>
    <col min="9221" max="9221" width="17.140625" style="7" customWidth="1"/>
    <col min="9222" max="9222" width="75" style="7" customWidth="1"/>
    <col min="9223" max="9223" width="8.7109375" style="7" customWidth="1"/>
    <col min="9224" max="9224" width="11.140625" style="7" customWidth="1"/>
    <col min="9225" max="9225" width="12.7109375" style="7" customWidth="1"/>
    <col min="9226" max="9226" width="23.42578125" style="7" customWidth="1"/>
    <col min="9227" max="9227" width="15.42578125" style="7" customWidth="1"/>
    <col min="9228" max="9228" width="9.28515625" style="7"/>
    <col min="9229" max="9237" width="0" style="7" hidden="1" customWidth="1"/>
    <col min="9238" max="9238" width="12.28515625" style="7" customWidth="1"/>
    <col min="9239" max="9239" width="16.28515625" style="7" customWidth="1"/>
    <col min="9240" max="9240" width="12.28515625" style="7" customWidth="1"/>
    <col min="9241" max="9241" width="15" style="7" customWidth="1"/>
    <col min="9242" max="9242" width="11" style="7" customWidth="1"/>
    <col min="9243" max="9243" width="15" style="7" customWidth="1"/>
    <col min="9244" max="9244" width="16.28515625" style="7" customWidth="1"/>
    <col min="9245" max="9245" width="11" style="7" customWidth="1"/>
    <col min="9246" max="9246" width="15" style="7" customWidth="1"/>
    <col min="9247" max="9247" width="16.28515625" style="7" customWidth="1"/>
    <col min="9248" max="9259" width="9.28515625" style="7"/>
    <col min="9260" max="9281" width="0" style="7" hidden="1" customWidth="1"/>
    <col min="9282" max="9472" width="9.28515625" style="7"/>
    <col min="9473" max="9473" width="8.28515625" style="7" customWidth="1"/>
    <col min="9474" max="9474" width="1.7109375" style="7" customWidth="1"/>
    <col min="9475" max="9475" width="4.140625" style="7" customWidth="1"/>
    <col min="9476" max="9476" width="4.28515625" style="7" customWidth="1"/>
    <col min="9477" max="9477" width="17.140625" style="7" customWidth="1"/>
    <col min="9478" max="9478" width="75" style="7" customWidth="1"/>
    <col min="9479" max="9479" width="8.7109375" style="7" customWidth="1"/>
    <col min="9480" max="9480" width="11.140625" style="7" customWidth="1"/>
    <col min="9481" max="9481" width="12.7109375" style="7" customWidth="1"/>
    <col min="9482" max="9482" width="23.42578125" style="7" customWidth="1"/>
    <col min="9483" max="9483" width="15.42578125" style="7" customWidth="1"/>
    <col min="9484" max="9484" width="9.28515625" style="7"/>
    <col min="9485" max="9493" width="0" style="7" hidden="1" customWidth="1"/>
    <col min="9494" max="9494" width="12.28515625" style="7" customWidth="1"/>
    <col min="9495" max="9495" width="16.28515625" style="7" customWidth="1"/>
    <col min="9496" max="9496" width="12.28515625" style="7" customWidth="1"/>
    <col min="9497" max="9497" width="15" style="7" customWidth="1"/>
    <col min="9498" max="9498" width="11" style="7" customWidth="1"/>
    <col min="9499" max="9499" width="15" style="7" customWidth="1"/>
    <col min="9500" max="9500" width="16.28515625" style="7" customWidth="1"/>
    <col min="9501" max="9501" width="11" style="7" customWidth="1"/>
    <col min="9502" max="9502" width="15" style="7" customWidth="1"/>
    <col min="9503" max="9503" width="16.28515625" style="7" customWidth="1"/>
    <col min="9504" max="9515" width="9.28515625" style="7"/>
    <col min="9516" max="9537" width="0" style="7" hidden="1" customWidth="1"/>
    <col min="9538" max="9728" width="9.28515625" style="7"/>
    <col min="9729" max="9729" width="8.28515625" style="7" customWidth="1"/>
    <col min="9730" max="9730" width="1.7109375" style="7" customWidth="1"/>
    <col min="9731" max="9731" width="4.140625" style="7" customWidth="1"/>
    <col min="9732" max="9732" width="4.28515625" style="7" customWidth="1"/>
    <col min="9733" max="9733" width="17.140625" style="7" customWidth="1"/>
    <col min="9734" max="9734" width="75" style="7" customWidth="1"/>
    <col min="9735" max="9735" width="8.7109375" style="7" customWidth="1"/>
    <col min="9736" max="9736" width="11.140625" style="7" customWidth="1"/>
    <col min="9737" max="9737" width="12.7109375" style="7" customWidth="1"/>
    <col min="9738" max="9738" width="23.42578125" style="7" customWidth="1"/>
    <col min="9739" max="9739" width="15.42578125" style="7" customWidth="1"/>
    <col min="9740" max="9740" width="9.28515625" style="7"/>
    <col min="9741" max="9749" width="0" style="7" hidden="1" customWidth="1"/>
    <col min="9750" max="9750" width="12.28515625" style="7" customWidth="1"/>
    <col min="9751" max="9751" width="16.28515625" style="7" customWidth="1"/>
    <col min="9752" max="9752" width="12.28515625" style="7" customWidth="1"/>
    <col min="9753" max="9753" width="15" style="7" customWidth="1"/>
    <col min="9754" max="9754" width="11" style="7" customWidth="1"/>
    <col min="9755" max="9755" width="15" style="7" customWidth="1"/>
    <col min="9756" max="9756" width="16.28515625" style="7" customWidth="1"/>
    <col min="9757" max="9757" width="11" style="7" customWidth="1"/>
    <col min="9758" max="9758" width="15" style="7" customWidth="1"/>
    <col min="9759" max="9759" width="16.28515625" style="7" customWidth="1"/>
    <col min="9760" max="9771" width="9.28515625" style="7"/>
    <col min="9772" max="9793" width="0" style="7" hidden="1" customWidth="1"/>
    <col min="9794" max="9984" width="9.28515625" style="7"/>
    <col min="9985" max="9985" width="8.28515625" style="7" customWidth="1"/>
    <col min="9986" max="9986" width="1.7109375" style="7" customWidth="1"/>
    <col min="9987" max="9987" width="4.140625" style="7" customWidth="1"/>
    <col min="9988" max="9988" width="4.28515625" style="7" customWidth="1"/>
    <col min="9989" max="9989" width="17.140625" style="7" customWidth="1"/>
    <col min="9990" max="9990" width="75" style="7" customWidth="1"/>
    <col min="9991" max="9991" width="8.7109375" style="7" customWidth="1"/>
    <col min="9992" max="9992" width="11.140625" style="7" customWidth="1"/>
    <col min="9993" max="9993" width="12.7109375" style="7" customWidth="1"/>
    <col min="9994" max="9994" width="23.42578125" style="7" customWidth="1"/>
    <col min="9995" max="9995" width="15.42578125" style="7" customWidth="1"/>
    <col min="9996" max="9996" width="9.28515625" style="7"/>
    <col min="9997" max="10005" width="0" style="7" hidden="1" customWidth="1"/>
    <col min="10006" max="10006" width="12.28515625" style="7" customWidth="1"/>
    <col min="10007" max="10007" width="16.28515625" style="7" customWidth="1"/>
    <col min="10008" max="10008" width="12.28515625" style="7" customWidth="1"/>
    <col min="10009" max="10009" width="15" style="7" customWidth="1"/>
    <col min="10010" max="10010" width="11" style="7" customWidth="1"/>
    <col min="10011" max="10011" width="15" style="7" customWidth="1"/>
    <col min="10012" max="10012" width="16.28515625" style="7" customWidth="1"/>
    <col min="10013" max="10013" width="11" style="7" customWidth="1"/>
    <col min="10014" max="10014" width="15" style="7" customWidth="1"/>
    <col min="10015" max="10015" width="16.28515625" style="7" customWidth="1"/>
    <col min="10016" max="10027" width="9.28515625" style="7"/>
    <col min="10028" max="10049" width="0" style="7" hidden="1" customWidth="1"/>
    <col min="10050" max="10240" width="9.28515625" style="7"/>
    <col min="10241" max="10241" width="8.28515625" style="7" customWidth="1"/>
    <col min="10242" max="10242" width="1.7109375" style="7" customWidth="1"/>
    <col min="10243" max="10243" width="4.140625" style="7" customWidth="1"/>
    <col min="10244" max="10244" width="4.28515625" style="7" customWidth="1"/>
    <col min="10245" max="10245" width="17.140625" style="7" customWidth="1"/>
    <col min="10246" max="10246" width="75" style="7" customWidth="1"/>
    <col min="10247" max="10247" width="8.7109375" style="7" customWidth="1"/>
    <col min="10248" max="10248" width="11.140625" style="7" customWidth="1"/>
    <col min="10249" max="10249" width="12.7109375" style="7" customWidth="1"/>
    <col min="10250" max="10250" width="23.42578125" style="7" customWidth="1"/>
    <col min="10251" max="10251" width="15.42578125" style="7" customWidth="1"/>
    <col min="10252" max="10252" width="9.28515625" style="7"/>
    <col min="10253" max="10261" width="0" style="7" hidden="1" customWidth="1"/>
    <col min="10262" max="10262" width="12.28515625" style="7" customWidth="1"/>
    <col min="10263" max="10263" width="16.28515625" style="7" customWidth="1"/>
    <col min="10264" max="10264" width="12.28515625" style="7" customWidth="1"/>
    <col min="10265" max="10265" width="15" style="7" customWidth="1"/>
    <col min="10266" max="10266" width="11" style="7" customWidth="1"/>
    <col min="10267" max="10267" width="15" style="7" customWidth="1"/>
    <col min="10268" max="10268" width="16.28515625" style="7" customWidth="1"/>
    <col min="10269" max="10269" width="11" style="7" customWidth="1"/>
    <col min="10270" max="10270" width="15" style="7" customWidth="1"/>
    <col min="10271" max="10271" width="16.28515625" style="7" customWidth="1"/>
    <col min="10272" max="10283" width="9.28515625" style="7"/>
    <col min="10284" max="10305" width="0" style="7" hidden="1" customWidth="1"/>
    <col min="10306" max="10496" width="9.28515625" style="7"/>
    <col min="10497" max="10497" width="8.28515625" style="7" customWidth="1"/>
    <col min="10498" max="10498" width="1.7109375" style="7" customWidth="1"/>
    <col min="10499" max="10499" width="4.140625" style="7" customWidth="1"/>
    <col min="10500" max="10500" width="4.28515625" style="7" customWidth="1"/>
    <col min="10501" max="10501" width="17.140625" style="7" customWidth="1"/>
    <col min="10502" max="10502" width="75" style="7" customWidth="1"/>
    <col min="10503" max="10503" width="8.7109375" style="7" customWidth="1"/>
    <col min="10504" max="10504" width="11.140625" style="7" customWidth="1"/>
    <col min="10505" max="10505" width="12.7109375" style="7" customWidth="1"/>
    <col min="10506" max="10506" width="23.42578125" style="7" customWidth="1"/>
    <col min="10507" max="10507" width="15.42578125" style="7" customWidth="1"/>
    <col min="10508" max="10508" width="9.28515625" style="7"/>
    <col min="10509" max="10517" width="0" style="7" hidden="1" customWidth="1"/>
    <col min="10518" max="10518" width="12.28515625" style="7" customWidth="1"/>
    <col min="10519" max="10519" width="16.28515625" style="7" customWidth="1"/>
    <col min="10520" max="10520" width="12.28515625" style="7" customWidth="1"/>
    <col min="10521" max="10521" width="15" style="7" customWidth="1"/>
    <col min="10522" max="10522" width="11" style="7" customWidth="1"/>
    <col min="10523" max="10523" width="15" style="7" customWidth="1"/>
    <col min="10524" max="10524" width="16.28515625" style="7" customWidth="1"/>
    <col min="10525" max="10525" width="11" style="7" customWidth="1"/>
    <col min="10526" max="10526" width="15" style="7" customWidth="1"/>
    <col min="10527" max="10527" width="16.28515625" style="7" customWidth="1"/>
    <col min="10528" max="10539" width="9.28515625" style="7"/>
    <col min="10540" max="10561" width="0" style="7" hidden="1" customWidth="1"/>
    <col min="10562" max="10752" width="9.28515625" style="7"/>
    <col min="10753" max="10753" width="8.28515625" style="7" customWidth="1"/>
    <col min="10754" max="10754" width="1.7109375" style="7" customWidth="1"/>
    <col min="10755" max="10755" width="4.140625" style="7" customWidth="1"/>
    <col min="10756" max="10756" width="4.28515625" style="7" customWidth="1"/>
    <col min="10757" max="10757" width="17.140625" style="7" customWidth="1"/>
    <col min="10758" max="10758" width="75" style="7" customWidth="1"/>
    <col min="10759" max="10759" width="8.7109375" style="7" customWidth="1"/>
    <col min="10760" max="10760" width="11.140625" style="7" customWidth="1"/>
    <col min="10761" max="10761" width="12.7109375" style="7" customWidth="1"/>
    <col min="10762" max="10762" width="23.42578125" style="7" customWidth="1"/>
    <col min="10763" max="10763" width="15.42578125" style="7" customWidth="1"/>
    <col min="10764" max="10764" width="9.28515625" style="7"/>
    <col min="10765" max="10773" width="0" style="7" hidden="1" customWidth="1"/>
    <col min="10774" max="10774" width="12.28515625" style="7" customWidth="1"/>
    <col min="10775" max="10775" width="16.28515625" style="7" customWidth="1"/>
    <col min="10776" max="10776" width="12.28515625" style="7" customWidth="1"/>
    <col min="10777" max="10777" width="15" style="7" customWidth="1"/>
    <col min="10778" max="10778" width="11" style="7" customWidth="1"/>
    <col min="10779" max="10779" width="15" style="7" customWidth="1"/>
    <col min="10780" max="10780" width="16.28515625" style="7" customWidth="1"/>
    <col min="10781" max="10781" width="11" style="7" customWidth="1"/>
    <col min="10782" max="10782" width="15" style="7" customWidth="1"/>
    <col min="10783" max="10783" width="16.28515625" style="7" customWidth="1"/>
    <col min="10784" max="10795" width="9.28515625" style="7"/>
    <col min="10796" max="10817" width="0" style="7" hidden="1" customWidth="1"/>
    <col min="10818" max="11008" width="9.28515625" style="7"/>
    <col min="11009" max="11009" width="8.28515625" style="7" customWidth="1"/>
    <col min="11010" max="11010" width="1.7109375" style="7" customWidth="1"/>
    <col min="11011" max="11011" width="4.140625" style="7" customWidth="1"/>
    <col min="11012" max="11012" width="4.28515625" style="7" customWidth="1"/>
    <col min="11013" max="11013" width="17.140625" style="7" customWidth="1"/>
    <col min="11014" max="11014" width="75" style="7" customWidth="1"/>
    <col min="11015" max="11015" width="8.7109375" style="7" customWidth="1"/>
    <col min="11016" max="11016" width="11.140625" style="7" customWidth="1"/>
    <col min="11017" max="11017" width="12.7109375" style="7" customWidth="1"/>
    <col min="11018" max="11018" width="23.42578125" style="7" customWidth="1"/>
    <col min="11019" max="11019" width="15.42578125" style="7" customWidth="1"/>
    <col min="11020" max="11020" width="9.28515625" style="7"/>
    <col min="11021" max="11029" width="0" style="7" hidden="1" customWidth="1"/>
    <col min="11030" max="11030" width="12.28515625" style="7" customWidth="1"/>
    <col min="11031" max="11031" width="16.28515625" style="7" customWidth="1"/>
    <col min="11032" max="11032" width="12.28515625" style="7" customWidth="1"/>
    <col min="11033" max="11033" width="15" style="7" customWidth="1"/>
    <col min="11034" max="11034" width="11" style="7" customWidth="1"/>
    <col min="11035" max="11035" width="15" style="7" customWidth="1"/>
    <col min="11036" max="11036" width="16.28515625" style="7" customWidth="1"/>
    <col min="11037" max="11037" width="11" style="7" customWidth="1"/>
    <col min="11038" max="11038" width="15" style="7" customWidth="1"/>
    <col min="11039" max="11039" width="16.28515625" style="7" customWidth="1"/>
    <col min="11040" max="11051" width="9.28515625" style="7"/>
    <col min="11052" max="11073" width="0" style="7" hidden="1" customWidth="1"/>
    <col min="11074" max="11264" width="9.28515625" style="7"/>
    <col min="11265" max="11265" width="8.28515625" style="7" customWidth="1"/>
    <col min="11266" max="11266" width="1.7109375" style="7" customWidth="1"/>
    <col min="11267" max="11267" width="4.140625" style="7" customWidth="1"/>
    <col min="11268" max="11268" width="4.28515625" style="7" customWidth="1"/>
    <col min="11269" max="11269" width="17.140625" style="7" customWidth="1"/>
    <col min="11270" max="11270" width="75" style="7" customWidth="1"/>
    <col min="11271" max="11271" width="8.7109375" style="7" customWidth="1"/>
    <col min="11272" max="11272" width="11.140625" style="7" customWidth="1"/>
    <col min="11273" max="11273" width="12.7109375" style="7" customWidth="1"/>
    <col min="11274" max="11274" width="23.42578125" style="7" customWidth="1"/>
    <col min="11275" max="11275" width="15.42578125" style="7" customWidth="1"/>
    <col min="11276" max="11276" width="9.28515625" style="7"/>
    <col min="11277" max="11285" width="0" style="7" hidden="1" customWidth="1"/>
    <col min="11286" max="11286" width="12.28515625" style="7" customWidth="1"/>
    <col min="11287" max="11287" width="16.28515625" style="7" customWidth="1"/>
    <col min="11288" max="11288" width="12.28515625" style="7" customWidth="1"/>
    <col min="11289" max="11289" width="15" style="7" customWidth="1"/>
    <col min="11290" max="11290" width="11" style="7" customWidth="1"/>
    <col min="11291" max="11291" width="15" style="7" customWidth="1"/>
    <col min="11292" max="11292" width="16.28515625" style="7" customWidth="1"/>
    <col min="11293" max="11293" width="11" style="7" customWidth="1"/>
    <col min="11294" max="11294" width="15" style="7" customWidth="1"/>
    <col min="11295" max="11295" width="16.28515625" style="7" customWidth="1"/>
    <col min="11296" max="11307" width="9.28515625" style="7"/>
    <col min="11308" max="11329" width="0" style="7" hidden="1" customWidth="1"/>
    <col min="11330" max="11520" width="9.28515625" style="7"/>
    <col min="11521" max="11521" width="8.28515625" style="7" customWidth="1"/>
    <col min="11522" max="11522" width="1.7109375" style="7" customWidth="1"/>
    <col min="11523" max="11523" width="4.140625" style="7" customWidth="1"/>
    <col min="11524" max="11524" width="4.28515625" style="7" customWidth="1"/>
    <col min="11525" max="11525" width="17.140625" style="7" customWidth="1"/>
    <col min="11526" max="11526" width="75" style="7" customWidth="1"/>
    <col min="11527" max="11527" width="8.7109375" style="7" customWidth="1"/>
    <col min="11528" max="11528" width="11.140625" style="7" customWidth="1"/>
    <col min="11529" max="11529" width="12.7109375" style="7" customWidth="1"/>
    <col min="11530" max="11530" width="23.42578125" style="7" customWidth="1"/>
    <col min="11531" max="11531" width="15.42578125" style="7" customWidth="1"/>
    <col min="11532" max="11532" width="9.28515625" style="7"/>
    <col min="11533" max="11541" width="0" style="7" hidden="1" customWidth="1"/>
    <col min="11542" max="11542" width="12.28515625" style="7" customWidth="1"/>
    <col min="11543" max="11543" width="16.28515625" style="7" customWidth="1"/>
    <col min="11544" max="11544" width="12.28515625" style="7" customWidth="1"/>
    <col min="11545" max="11545" width="15" style="7" customWidth="1"/>
    <col min="11546" max="11546" width="11" style="7" customWidth="1"/>
    <col min="11547" max="11547" width="15" style="7" customWidth="1"/>
    <col min="11548" max="11548" width="16.28515625" style="7" customWidth="1"/>
    <col min="11549" max="11549" width="11" style="7" customWidth="1"/>
    <col min="11550" max="11550" width="15" style="7" customWidth="1"/>
    <col min="11551" max="11551" width="16.28515625" style="7" customWidth="1"/>
    <col min="11552" max="11563" width="9.28515625" style="7"/>
    <col min="11564" max="11585" width="0" style="7" hidden="1" customWidth="1"/>
    <col min="11586" max="11776" width="9.28515625" style="7"/>
    <col min="11777" max="11777" width="8.28515625" style="7" customWidth="1"/>
    <col min="11778" max="11778" width="1.7109375" style="7" customWidth="1"/>
    <col min="11779" max="11779" width="4.140625" style="7" customWidth="1"/>
    <col min="11780" max="11780" width="4.28515625" style="7" customWidth="1"/>
    <col min="11781" max="11781" width="17.140625" style="7" customWidth="1"/>
    <col min="11782" max="11782" width="75" style="7" customWidth="1"/>
    <col min="11783" max="11783" width="8.7109375" style="7" customWidth="1"/>
    <col min="11784" max="11784" width="11.140625" style="7" customWidth="1"/>
    <col min="11785" max="11785" width="12.7109375" style="7" customWidth="1"/>
    <col min="11786" max="11786" width="23.42578125" style="7" customWidth="1"/>
    <col min="11787" max="11787" width="15.42578125" style="7" customWidth="1"/>
    <col min="11788" max="11788" width="9.28515625" style="7"/>
    <col min="11789" max="11797" width="0" style="7" hidden="1" customWidth="1"/>
    <col min="11798" max="11798" width="12.28515625" style="7" customWidth="1"/>
    <col min="11799" max="11799" width="16.28515625" style="7" customWidth="1"/>
    <col min="11800" max="11800" width="12.28515625" style="7" customWidth="1"/>
    <col min="11801" max="11801" width="15" style="7" customWidth="1"/>
    <col min="11802" max="11802" width="11" style="7" customWidth="1"/>
    <col min="11803" max="11803" width="15" style="7" customWidth="1"/>
    <col min="11804" max="11804" width="16.28515625" style="7" customWidth="1"/>
    <col min="11805" max="11805" width="11" style="7" customWidth="1"/>
    <col min="11806" max="11806" width="15" style="7" customWidth="1"/>
    <col min="11807" max="11807" width="16.28515625" style="7" customWidth="1"/>
    <col min="11808" max="11819" width="9.28515625" style="7"/>
    <col min="11820" max="11841" width="0" style="7" hidden="1" customWidth="1"/>
    <col min="11842" max="12032" width="9.28515625" style="7"/>
    <col min="12033" max="12033" width="8.28515625" style="7" customWidth="1"/>
    <col min="12034" max="12034" width="1.7109375" style="7" customWidth="1"/>
    <col min="12035" max="12035" width="4.140625" style="7" customWidth="1"/>
    <col min="12036" max="12036" width="4.28515625" style="7" customWidth="1"/>
    <col min="12037" max="12037" width="17.140625" style="7" customWidth="1"/>
    <col min="12038" max="12038" width="75" style="7" customWidth="1"/>
    <col min="12039" max="12039" width="8.7109375" style="7" customWidth="1"/>
    <col min="12040" max="12040" width="11.140625" style="7" customWidth="1"/>
    <col min="12041" max="12041" width="12.7109375" style="7" customWidth="1"/>
    <col min="12042" max="12042" width="23.42578125" style="7" customWidth="1"/>
    <col min="12043" max="12043" width="15.42578125" style="7" customWidth="1"/>
    <col min="12044" max="12044" width="9.28515625" style="7"/>
    <col min="12045" max="12053" width="0" style="7" hidden="1" customWidth="1"/>
    <col min="12054" max="12054" width="12.28515625" style="7" customWidth="1"/>
    <col min="12055" max="12055" width="16.28515625" style="7" customWidth="1"/>
    <col min="12056" max="12056" width="12.28515625" style="7" customWidth="1"/>
    <col min="12057" max="12057" width="15" style="7" customWidth="1"/>
    <col min="12058" max="12058" width="11" style="7" customWidth="1"/>
    <col min="12059" max="12059" width="15" style="7" customWidth="1"/>
    <col min="12060" max="12060" width="16.28515625" style="7" customWidth="1"/>
    <col min="12061" max="12061" width="11" style="7" customWidth="1"/>
    <col min="12062" max="12062" width="15" style="7" customWidth="1"/>
    <col min="12063" max="12063" width="16.28515625" style="7" customWidth="1"/>
    <col min="12064" max="12075" width="9.28515625" style="7"/>
    <col min="12076" max="12097" width="0" style="7" hidden="1" customWidth="1"/>
    <col min="12098" max="12288" width="9.28515625" style="7"/>
    <col min="12289" max="12289" width="8.28515625" style="7" customWidth="1"/>
    <col min="12290" max="12290" width="1.7109375" style="7" customWidth="1"/>
    <col min="12291" max="12291" width="4.140625" style="7" customWidth="1"/>
    <col min="12292" max="12292" width="4.28515625" style="7" customWidth="1"/>
    <col min="12293" max="12293" width="17.140625" style="7" customWidth="1"/>
    <col min="12294" max="12294" width="75" style="7" customWidth="1"/>
    <col min="12295" max="12295" width="8.7109375" style="7" customWidth="1"/>
    <col min="12296" max="12296" width="11.140625" style="7" customWidth="1"/>
    <col min="12297" max="12297" width="12.7109375" style="7" customWidth="1"/>
    <col min="12298" max="12298" width="23.42578125" style="7" customWidth="1"/>
    <col min="12299" max="12299" width="15.42578125" style="7" customWidth="1"/>
    <col min="12300" max="12300" width="9.28515625" style="7"/>
    <col min="12301" max="12309" width="0" style="7" hidden="1" customWidth="1"/>
    <col min="12310" max="12310" width="12.28515625" style="7" customWidth="1"/>
    <col min="12311" max="12311" width="16.28515625" style="7" customWidth="1"/>
    <col min="12312" max="12312" width="12.28515625" style="7" customWidth="1"/>
    <col min="12313" max="12313" width="15" style="7" customWidth="1"/>
    <col min="12314" max="12314" width="11" style="7" customWidth="1"/>
    <col min="12315" max="12315" width="15" style="7" customWidth="1"/>
    <col min="12316" max="12316" width="16.28515625" style="7" customWidth="1"/>
    <col min="12317" max="12317" width="11" style="7" customWidth="1"/>
    <col min="12318" max="12318" width="15" style="7" customWidth="1"/>
    <col min="12319" max="12319" width="16.28515625" style="7" customWidth="1"/>
    <col min="12320" max="12331" width="9.28515625" style="7"/>
    <col min="12332" max="12353" width="0" style="7" hidden="1" customWidth="1"/>
    <col min="12354" max="12544" width="9.28515625" style="7"/>
    <col min="12545" max="12545" width="8.28515625" style="7" customWidth="1"/>
    <col min="12546" max="12546" width="1.7109375" style="7" customWidth="1"/>
    <col min="12547" max="12547" width="4.140625" style="7" customWidth="1"/>
    <col min="12548" max="12548" width="4.28515625" style="7" customWidth="1"/>
    <col min="12549" max="12549" width="17.140625" style="7" customWidth="1"/>
    <col min="12550" max="12550" width="75" style="7" customWidth="1"/>
    <col min="12551" max="12551" width="8.7109375" style="7" customWidth="1"/>
    <col min="12552" max="12552" width="11.140625" style="7" customWidth="1"/>
    <col min="12553" max="12553" width="12.7109375" style="7" customWidth="1"/>
    <col min="12554" max="12554" width="23.42578125" style="7" customWidth="1"/>
    <col min="12555" max="12555" width="15.42578125" style="7" customWidth="1"/>
    <col min="12556" max="12556" width="9.28515625" style="7"/>
    <col min="12557" max="12565" width="0" style="7" hidden="1" customWidth="1"/>
    <col min="12566" max="12566" width="12.28515625" style="7" customWidth="1"/>
    <col min="12567" max="12567" width="16.28515625" style="7" customWidth="1"/>
    <col min="12568" max="12568" width="12.28515625" style="7" customWidth="1"/>
    <col min="12569" max="12569" width="15" style="7" customWidth="1"/>
    <col min="12570" max="12570" width="11" style="7" customWidth="1"/>
    <col min="12571" max="12571" width="15" style="7" customWidth="1"/>
    <col min="12572" max="12572" width="16.28515625" style="7" customWidth="1"/>
    <col min="12573" max="12573" width="11" style="7" customWidth="1"/>
    <col min="12574" max="12574" width="15" style="7" customWidth="1"/>
    <col min="12575" max="12575" width="16.28515625" style="7" customWidth="1"/>
    <col min="12576" max="12587" width="9.28515625" style="7"/>
    <col min="12588" max="12609" width="0" style="7" hidden="1" customWidth="1"/>
    <col min="12610" max="12800" width="9.28515625" style="7"/>
    <col min="12801" max="12801" width="8.28515625" style="7" customWidth="1"/>
    <col min="12802" max="12802" width="1.7109375" style="7" customWidth="1"/>
    <col min="12803" max="12803" width="4.140625" style="7" customWidth="1"/>
    <col min="12804" max="12804" width="4.28515625" style="7" customWidth="1"/>
    <col min="12805" max="12805" width="17.140625" style="7" customWidth="1"/>
    <col min="12806" max="12806" width="75" style="7" customWidth="1"/>
    <col min="12807" max="12807" width="8.7109375" style="7" customWidth="1"/>
    <col min="12808" max="12808" width="11.140625" style="7" customWidth="1"/>
    <col min="12809" max="12809" width="12.7109375" style="7" customWidth="1"/>
    <col min="12810" max="12810" width="23.42578125" style="7" customWidth="1"/>
    <col min="12811" max="12811" width="15.42578125" style="7" customWidth="1"/>
    <col min="12812" max="12812" width="9.28515625" style="7"/>
    <col min="12813" max="12821" width="0" style="7" hidden="1" customWidth="1"/>
    <col min="12822" max="12822" width="12.28515625" style="7" customWidth="1"/>
    <col min="12823" max="12823" width="16.28515625" style="7" customWidth="1"/>
    <col min="12824" max="12824" width="12.28515625" style="7" customWidth="1"/>
    <col min="12825" max="12825" width="15" style="7" customWidth="1"/>
    <col min="12826" max="12826" width="11" style="7" customWidth="1"/>
    <col min="12827" max="12827" width="15" style="7" customWidth="1"/>
    <col min="12828" max="12828" width="16.28515625" style="7" customWidth="1"/>
    <col min="12829" max="12829" width="11" style="7" customWidth="1"/>
    <col min="12830" max="12830" width="15" style="7" customWidth="1"/>
    <col min="12831" max="12831" width="16.28515625" style="7" customWidth="1"/>
    <col min="12832" max="12843" width="9.28515625" style="7"/>
    <col min="12844" max="12865" width="0" style="7" hidden="1" customWidth="1"/>
    <col min="12866" max="13056" width="9.28515625" style="7"/>
    <col min="13057" max="13057" width="8.28515625" style="7" customWidth="1"/>
    <col min="13058" max="13058" width="1.7109375" style="7" customWidth="1"/>
    <col min="13059" max="13059" width="4.140625" style="7" customWidth="1"/>
    <col min="13060" max="13060" width="4.28515625" style="7" customWidth="1"/>
    <col min="13061" max="13061" width="17.140625" style="7" customWidth="1"/>
    <col min="13062" max="13062" width="75" style="7" customWidth="1"/>
    <col min="13063" max="13063" width="8.7109375" style="7" customWidth="1"/>
    <col min="13064" max="13064" width="11.140625" style="7" customWidth="1"/>
    <col min="13065" max="13065" width="12.7109375" style="7" customWidth="1"/>
    <col min="13066" max="13066" width="23.42578125" style="7" customWidth="1"/>
    <col min="13067" max="13067" width="15.42578125" style="7" customWidth="1"/>
    <col min="13068" max="13068" width="9.28515625" style="7"/>
    <col min="13069" max="13077" width="0" style="7" hidden="1" customWidth="1"/>
    <col min="13078" max="13078" width="12.28515625" style="7" customWidth="1"/>
    <col min="13079" max="13079" width="16.28515625" style="7" customWidth="1"/>
    <col min="13080" max="13080" width="12.28515625" style="7" customWidth="1"/>
    <col min="13081" max="13081" width="15" style="7" customWidth="1"/>
    <col min="13082" max="13082" width="11" style="7" customWidth="1"/>
    <col min="13083" max="13083" width="15" style="7" customWidth="1"/>
    <col min="13084" max="13084" width="16.28515625" style="7" customWidth="1"/>
    <col min="13085" max="13085" width="11" style="7" customWidth="1"/>
    <col min="13086" max="13086" width="15" style="7" customWidth="1"/>
    <col min="13087" max="13087" width="16.28515625" style="7" customWidth="1"/>
    <col min="13088" max="13099" width="9.28515625" style="7"/>
    <col min="13100" max="13121" width="0" style="7" hidden="1" customWidth="1"/>
    <col min="13122" max="13312" width="9.28515625" style="7"/>
    <col min="13313" max="13313" width="8.28515625" style="7" customWidth="1"/>
    <col min="13314" max="13314" width="1.7109375" style="7" customWidth="1"/>
    <col min="13315" max="13315" width="4.140625" style="7" customWidth="1"/>
    <col min="13316" max="13316" width="4.28515625" style="7" customWidth="1"/>
    <col min="13317" max="13317" width="17.140625" style="7" customWidth="1"/>
    <col min="13318" max="13318" width="75" style="7" customWidth="1"/>
    <col min="13319" max="13319" width="8.7109375" style="7" customWidth="1"/>
    <col min="13320" max="13320" width="11.140625" style="7" customWidth="1"/>
    <col min="13321" max="13321" width="12.7109375" style="7" customWidth="1"/>
    <col min="13322" max="13322" width="23.42578125" style="7" customWidth="1"/>
    <col min="13323" max="13323" width="15.42578125" style="7" customWidth="1"/>
    <col min="13324" max="13324" width="9.28515625" style="7"/>
    <col min="13325" max="13333" width="0" style="7" hidden="1" customWidth="1"/>
    <col min="13334" max="13334" width="12.28515625" style="7" customWidth="1"/>
    <col min="13335" max="13335" width="16.28515625" style="7" customWidth="1"/>
    <col min="13336" max="13336" width="12.28515625" style="7" customWidth="1"/>
    <col min="13337" max="13337" width="15" style="7" customWidth="1"/>
    <col min="13338" max="13338" width="11" style="7" customWidth="1"/>
    <col min="13339" max="13339" width="15" style="7" customWidth="1"/>
    <col min="13340" max="13340" width="16.28515625" style="7" customWidth="1"/>
    <col min="13341" max="13341" width="11" style="7" customWidth="1"/>
    <col min="13342" max="13342" width="15" style="7" customWidth="1"/>
    <col min="13343" max="13343" width="16.28515625" style="7" customWidth="1"/>
    <col min="13344" max="13355" width="9.28515625" style="7"/>
    <col min="13356" max="13377" width="0" style="7" hidden="1" customWidth="1"/>
    <col min="13378" max="13568" width="9.28515625" style="7"/>
    <col min="13569" max="13569" width="8.28515625" style="7" customWidth="1"/>
    <col min="13570" max="13570" width="1.7109375" style="7" customWidth="1"/>
    <col min="13571" max="13571" width="4.140625" style="7" customWidth="1"/>
    <col min="13572" max="13572" width="4.28515625" style="7" customWidth="1"/>
    <col min="13573" max="13573" width="17.140625" style="7" customWidth="1"/>
    <col min="13574" max="13574" width="75" style="7" customWidth="1"/>
    <col min="13575" max="13575" width="8.7109375" style="7" customWidth="1"/>
    <col min="13576" max="13576" width="11.140625" style="7" customWidth="1"/>
    <col min="13577" max="13577" width="12.7109375" style="7" customWidth="1"/>
    <col min="13578" max="13578" width="23.42578125" style="7" customWidth="1"/>
    <col min="13579" max="13579" width="15.42578125" style="7" customWidth="1"/>
    <col min="13580" max="13580" width="9.28515625" style="7"/>
    <col min="13581" max="13589" width="0" style="7" hidden="1" customWidth="1"/>
    <col min="13590" max="13590" width="12.28515625" style="7" customWidth="1"/>
    <col min="13591" max="13591" width="16.28515625" style="7" customWidth="1"/>
    <col min="13592" max="13592" width="12.28515625" style="7" customWidth="1"/>
    <col min="13593" max="13593" width="15" style="7" customWidth="1"/>
    <col min="13594" max="13594" width="11" style="7" customWidth="1"/>
    <col min="13595" max="13595" width="15" style="7" customWidth="1"/>
    <col min="13596" max="13596" width="16.28515625" style="7" customWidth="1"/>
    <col min="13597" max="13597" width="11" style="7" customWidth="1"/>
    <col min="13598" max="13598" width="15" style="7" customWidth="1"/>
    <col min="13599" max="13599" width="16.28515625" style="7" customWidth="1"/>
    <col min="13600" max="13611" width="9.28515625" style="7"/>
    <col min="13612" max="13633" width="0" style="7" hidden="1" customWidth="1"/>
    <col min="13634" max="13824" width="9.28515625" style="7"/>
    <col min="13825" max="13825" width="8.28515625" style="7" customWidth="1"/>
    <col min="13826" max="13826" width="1.7109375" style="7" customWidth="1"/>
    <col min="13827" max="13827" width="4.140625" style="7" customWidth="1"/>
    <col min="13828" max="13828" width="4.28515625" style="7" customWidth="1"/>
    <col min="13829" max="13829" width="17.140625" style="7" customWidth="1"/>
    <col min="13830" max="13830" width="75" style="7" customWidth="1"/>
    <col min="13831" max="13831" width="8.7109375" style="7" customWidth="1"/>
    <col min="13832" max="13832" width="11.140625" style="7" customWidth="1"/>
    <col min="13833" max="13833" width="12.7109375" style="7" customWidth="1"/>
    <col min="13834" max="13834" width="23.42578125" style="7" customWidth="1"/>
    <col min="13835" max="13835" width="15.42578125" style="7" customWidth="1"/>
    <col min="13836" max="13836" width="9.28515625" style="7"/>
    <col min="13837" max="13845" width="0" style="7" hidden="1" customWidth="1"/>
    <col min="13846" max="13846" width="12.28515625" style="7" customWidth="1"/>
    <col min="13847" max="13847" width="16.28515625" style="7" customWidth="1"/>
    <col min="13848" max="13848" width="12.28515625" style="7" customWidth="1"/>
    <col min="13849" max="13849" width="15" style="7" customWidth="1"/>
    <col min="13850" max="13850" width="11" style="7" customWidth="1"/>
    <col min="13851" max="13851" width="15" style="7" customWidth="1"/>
    <col min="13852" max="13852" width="16.28515625" style="7" customWidth="1"/>
    <col min="13853" max="13853" width="11" style="7" customWidth="1"/>
    <col min="13854" max="13854" width="15" style="7" customWidth="1"/>
    <col min="13855" max="13855" width="16.28515625" style="7" customWidth="1"/>
    <col min="13856" max="13867" width="9.28515625" style="7"/>
    <col min="13868" max="13889" width="0" style="7" hidden="1" customWidth="1"/>
    <col min="13890" max="14080" width="9.28515625" style="7"/>
    <col min="14081" max="14081" width="8.28515625" style="7" customWidth="1"/>
    <col min="14082" max="14082" width="1.7109375" style="7" customWidth="1"/>
    <col min="14083" max="14083" width="4.140625" style="7" customWidth="1"/>
    <col min="14084" max="14084" width="4.28515625" style="7" customWidth="1"/>
    <col min="14085" max="14085" width="17.140625" style="7" customWidth="1"/>
    <col min="14086" max="14086" width="75" style="7" customWidth="1"/>
    <col min="14087" max="14087" width="8.7109375" style="7" customWidth="1"/>
    <col min="14088" max="14088" width="11.140625" style="7" customWidth="1"/>
    <col min="14089" max="14089" width="12.7109375" style="7" customWidth="1"/>
    <col min="14090" max="14090" width="23.42578125" style="7" customWidth="1"/>
    <col min="14091" max="14091" width="15.42578125" style="7" customWidth="1"/>
    <col min="14092" max="14092" width="9.28515625" style="7"/>
    <col min="14093" max="14101" width="0" style="7" hidden="1" customWidth="1"/>
    <col min="14102" max="14102" width="12.28515625" style="7" customWidth="1"/>
    <col min="14103" max="14103" width="16.28515625" style="7" customWidth="1"/>
    <col min="14104" max="14104" width="12.28515625" style="7" customWidth="1"/>
    <col min="14105" max="14105" width="15" style="7" customWidth="1"/>
    <col min="14106" max="14106" width="11" style="7" customWidth="1"/>
    <col min="14107" max="14107" width="15" style="7" customWidth="1"/>
    <col min="14108" max="14108" width="16.28515625" style="7" customWidth="1"/>
    <col min="14109" max="14109" width="11" style="7" customWidth="1"/>
    <col min="14110" max="14110" width="15" style="7" customWidth="1"/>
    <col min="14111" max="14111" width="16.28515625" style="7" customWidth="1"/>
    <col min="14112" max="14123" width="9.28515625" style="7"/>
    <col min="14124" max="14145" width="0" style="7" hidden="1" customWidth="1"/>
    <col min="14146" max="14336" width="9.28515625" style="7"/>
    <col min="14337" max="14337" width="8.28515625" style="7" customWidth="1"/>
    <col min="14338" max="14338" width="1.7109375" style="7" customWidth="1"/>
    <col min="14339" max="14339" width="4.140625" style="7" customWidth="1"/>
    <col min="14340" max="14340" width="4.28515625" style="7" customWidth="1"/>
    <col min="14341" max="14341" width="17.140625" style="7" customWidth="1"/>
    <col min="14342" max="14342" width="75" style="7" customWidth="1"/>
    <col min="14343" max="14343" width="8.7109375" style="7" customWidth="1"/>
    <col min="14344" max="14344" width="11.140625" style="7" customWidth="1"/>
    <col min="14345" max="14345" width="12.7109375" style="7" customWidth="1"/>
    <col min="14346" max="14346" width="23.42578125" style="7" customWidth="1"/>
    <col min="14347" max="14347" width="15.42578125" style="7" customWidth="1"/>
    <col min="14348" max="14348" width="9.28515625" style="7"/>
    <col min="14349" max="14357" width="0" style="7" hidden="1" customWidth="1"/>
    <col min="14358" max="14358" width="12.28515625" style="7" customWidth="1"/>
    <col min="14359" max="14359" width="16.28515625" style="7" customWidth="1"/>
    <col min="14360" max="14360" width="12.28515625" style="7" customWidth="1"/>
    <col min="14361" max="14361" width="15" style="7" customWidth="1"/>
    <col min="14362" max="14362" width="11" style="7" customWidth="1"/>
    <col min="14363" max="14363" width="15" style="7" customWidth="1"/>
    <col min="14364" max="14364" width="16.28515625" style="7" customWidth="1"/>
    <col min="14365" max="14365" width="11" style="7" customWidth="1"/>
    <col min="14366" max="14366" width="15" style="7" customWidth="1"/>
    <col min="14367" max="14367" width="16.28515625" style="7" customWidth="1"/>
    <col min="14368" max="14379" width="9.28515625" style="7"/>
    <col min="14380" max="14401" width="0" style="7" hidden="1" customWidth="1"/>
    <col min="14402" max="14592" width="9.28515625" style="7"/>
    <col min="14593" max="14593" width="8.28515625" style="7" customWidth="1"/>
    <col min="14594" max="14594" width="1.7109375" style="7" customWidth="1"/>
    <col min="14595" max="14595" width="4.140625" style="7" customWidth="1"/>
    <col min="14596" max="14596" width="4.28515625" style="7" customWidth="1"/>
    <col min="14597" max="14597" width="17.140625" style="7" customWidth="1"/>
    <col min="14598" max="14598" width="75" style="7" customWidth="1"/>
    <col min="14599" max="14599" width="8.7109375" style="7" customWidth="1"/>
    <col min="14600" max="14600" width="11.140625" style="7" customWidth="1"/>
    <col min="14601" max="14601" width="12.7109375" style="7" customWidth="1"/>
    <col min="14602" max="14602" width="23.42578125" style="7" customWidth="1"/>
    <col min="14603" max="14603" width="15.42578125" style="7" customWidth="1"/>
    <col min="14604" max="14604" width="9.28515625" style="7"/>
    <col min="14605" max="14613" width="0" style="7" hidden="1" customWidth="1"/>
    <col min="14614" max="14614" width="12.28515625" style="7" customWidth="1"/>
    <col min="14615" max="14615" width="16.28515625" style="7" customWidth="1"/>
    <col min="14616" max="14616" width="12.28515625" style="7" customWidth="1"/>
    <col min="14617" max="14617" width="15" style="7" customWidth="1"/>
    <col min="14618" max="14618" width="11" style="7" customWidth="1"/>
    <col min="14619" max="14619" width="15" style="7" customWidth="1"/>
    <col min="14620" max="14620" width="16.28515625" style="7" customWidth="1"/>
    <col min="14621" max="14621" width="11" style="7" customWidth="1"/>
    <col min="14622" max="14622" width="15" style="7" customWidth="1"/>
    <col min="14623" max="14623" width="16.28515625" style="7" customWidth="1"/>
    <col min="14624" max="14635" width="9.28515625" style="7"/>
    <col min="14636" max="14657" width="0" style="7" hidden="1" customWidth="1"/>
    <col min="14658" max="14848" width="9.28515625" style="7"/>
    <col min="14849" max="14849" width="8.28515625" style="7" customWidth="1"/>
    <col min="14850" max="14850" width="1.7109375" style="7" customWidth="1"/>
    <col min="14851" max="14851" width="4.140625" style="7" customWidth="1"/>
    <col min="14852" max="14852" width="4.28515625" style="7" customWidth="1"/>
    <col min="14853" max="14853" width="17.140625" style="7" customWidth="1"/>
    <col min="14854" max="14854" width="75" style="7" customWidth="1"/>
    <col min="14855" max="14855" width="8.7109375" style="7" customWidth="1"/>
    <col min="14856" max="14856" width="11.140625" style="7" customWidth="1"/>
    <col min="14857" max="14857" width="12.7109375" style="7" customWidth="1"/>
    <col min="14858" max="14858" width="23.42578125" style="7" customWidth="1"/>
    <col min="14859" max="14859" width="15.42578125" style="7" customWidth="1"/>
    <col min="14860" max="14860" width="9.28515625" style="7"/>
    <col min="14861" max="14869" width="0" style="7" hidden="1" customWidth="1"/>
    <col min="14870" max="14870" width="12.28515625" style="7" customWidth="1"/>
    <col min="14871" max="14871" width="16.28515625" style="7" customWidth="1"/>
    <col min="14872" max="14872" width="12.28515625" style="7" customWidth="1"/>
    <col min="14873" max="14873" width="15" style="7" customWidth="1"/>
    <col min="14874" max="14874" width="11" style="7" customWidth="1"/>
    <col min="14875" max="14875" width="15" style="7" customWidth="1"/>
    <col min="14876" max="14876" width="16.28515625" style="7" customWidth="1"/>
    <col min="14877" max="14877" width="11" style="7" customWidth="1"/>
    <col min="14878" max="14878" width="15" style="7" customWidth="1"/>
    <col min="14879" max="14879" width="16.28515625" style="7" customWidth="1"/>
    <col min="14880" max="14891" width="9.28515625" style="7"/>
    <col min="14892" max="14913" width="0" style="7" hidden="1" customWidth="1"/>
    <col min="14914" max="15104" width="9.28515625" style="7"/>
    <col min="15105" max="15105" width="8.28515625" style="7" customWidth="1"/>
    <col min="15106" max="15106" width="1.7109375" style="7" customWidth="1"/>
    <col min="15107" max="15107" width="4.140625" style="7" customWidth="1"/>
    <col min="15108" max="15108" width="4.28515625" style="7" customWidth="1"/>
    <col min="15109" max="15109" width="17.140625" style="7" customWidth="1"/>
    <col min="15110" max="15110" width="75" style="7" customWidth="1"/>
    <col min="15111" max="15111" width="8.7109375" style="7" customWidth="1"/>
    <col min="15112" max="15112" width="11.140625" style="7" customWidth="1"/>
    <col min="15113" max="15113" width="12.7109375" style="7" customWidth="1"/>
    <col min="15114" max="15114" width="23.42578125" style="7" customWidth="1"/>
    <col min="15115" max="15115" width="15.42578125" style="7" customWidth="1"/>
    <col min="15116" max="15116" width="9.28515625" style="7"/>
    <col min="15117" max="15125" width="0" style="7" hidden="1" customWidth="1"/>
    <col min="15126" max="15126" width="12.28515625" style="7" customWidth="1"/>
    <col min="15127" max="15127" width="16.28515625" style="7" customWidth="1"/>
    <col min="15128" max="15128" width="12.28515625" style="7" customWidth="1"/>
    <col min="15129" max="15129" width="15" style="7" customWidth="1"/>
    <col min="15130" max="15130" width="11" style="7" customWidth="1"/>
    <col min="15131" max="15131" width="15" style="7" customWidth="1"/>
    <col min="15132" max="15132" width="16.28515625" style="7" customWidth="1"/>
    <col min="15133" max="15133" width="11" style="7" customWidth="1"/>
    <col min="15134" max="15134" width="15" style="7" customWidth="1"/>
    <col min="15135" max="15135" width="16.28515625" style="7" customWidth="1"/>
    <col min="15136" max="15147" width="9.28515625" style="7"/>
    <col min="15148" max="15169" width="0" style="7" hidden="1" customWidth="1"/>
    <col min="15170" max="15360" width="9.28515625" style="7"/>
    <col min="15361" max="15361" width="8.28515625" style="7" customWidth="1"/>
    <col min="15362" max="15362" width="1.7109375" style="7" customWidth="1"/>
    <col min="15363" max="15363" width="4.140625" style="7" customWidth="1"/>
    <col min="15364" max="15364" width="4.28515625" style="7" customWidth="1"/>
    <col min="15365" max="15365" width="17.140625" style="7" customWidth="1"/>
    <col min="15366" max="15366" width="75" style="7" customWidth="1"/>
    <col min="15367" max="15367" width="8.7109375" style="7" customWidth="1"/>
    <col min="15368" max="15368" width="11.140625" style="7" customWidth="1"/>
    <col min="15369" max="15369" width="12.7109375" style="7" customWidth="1"/>
    <col min="15370" max="15370" width="23.42578125" style="7" customWidth="1"/>
    <col min="15371" max="15371" width="15.42578125" style="7" customWidth="1"/>
    <col min="15372" max="15372" width="9.28515625" style="7"/>
    <col min="15373" max="15381" width="0" style="7" hidden="1" customWidth="1"/>
    <col min="15382" max="15382" width="12.28515625" style="7" customWidth="1"/>
    <col min="15383" max="15383" width="16.28515625" style="7" customWidth="1"/>
    <col min="15384" max="15384" width="12.28515625" style="7" customWidth="1"/>
    <col min="15385" max="15385" width="15" style="7" customWidth="1"/>
    <col min="15386" max="15386" width="11" style="7" customWidth="1"/>
    <col min="15387" max="15387" width="15" style="7" customWidth="1"/>
    <col min="15388" max="15388" width="16.28515625" style="7" customWidth="1"/>
    <col min="15389" max="15389" width="11" style="7" customWidth="1"/>
    <col min="15390" max="15390" width="15" style="7" customWidth="1"/>
    <col min="15391" max="15391" width="16.28515625" style="7" customWidth="1"/>
    <col min="15392" max="15403" width="9.28515625" style="7"/>
    <col min="15404" max="15425" width="0" style="7" hidden="1" customWidth="1"/>
    <col min="15426" max="15616" width="9.28515625" style="7"/>
    <col min="15617" max="15617" width="8.28515625" style="7" customWidth="1"/>
    <col min="15618" max="15618" width="1.7109375" style="7" customWidth="1"/>
    <col min="15619" max="15619" width="4.140625" style="7" customWidth="1"/>
    <col min="15620" max="15620" width="4.28515625" style="7" customWidth="1"/>
    <col min="15621" max="15621" width="17.140625" style="7" customWidth="1"/>
    <col min="15622" max="15622" width="75" style="7" customWidth="1"/>
    <col min="15623" max="15623" width="8.7109375" style="7" customWidth="1"/>
    <col min="15624" max="15624" width="11.140625" style="7" customWidth="1"/>
    <col min="15625" max="15625" width="12.7109375" style="7" customWidth="1"/>
    <col min="15626" max="15626" width="23.42578125" style="7" customWidth="1"/>
    <col min="15627" max="15627" width="15.42578125" style="7" customWidth="1"/>
    <col min="15628" max="15628" width="9.28515625" style="7"/>
    <col min="15629" max="15637" width="0" style="7" hidden="1" customWidth="1"/>
    <col min="15638" max="15638" width="12.28515625" style="7" customWidth="1"/>
    <col min="15639" max="15639" width="16.28515625" style="7" customWidth="1"/>
    <col min="15640" max="15640" width="12.28515625" style="7" customWidth="1"/>
    <col min="15641" max="15641" width="15" style="7" customWidth="1"/>
    <col min="15642" max="15642" width="11" style="7" customWidth="1"/>
    <col min="15643" max="15643" width="15" style="7" customWidth="1"/>
    <col min="15644" max="15644" width="16.28515625" style="7" customWidth="1"/>
    <col min="15645" max="15645" width="11" style="7" customWidth="1"/>
    <col min="15646" max="15646" width="15" style="7" customWidth="1"/>
    <col min="15647" max="15647" width="16.28515625" style="7" customWidth="1"/>
    <col min="15648" max="15659" width="9.28515625" style="7"/>
    <col min="15660" max="15681" width="0" style="7" hidden="1" customWidth="1"/>
    <col min="15682" max="15872" width="9.28515625" style="7"/>
    <col min="15873" max="15873" width="8.28515625" style="7" customWidth="1"/>
    <col min="15874" max="15874" width="1.7109375" style="7" customWidth="1"/>
    <col min="15875" max="15875" width="4.140625" style="7" customWidth="1"/>
    <col min="15876" max="15876" width="4.28515625" style="7" customWidth="1"/>
    <col min="15877" max="15877" width="17.140625" style="7" customWidth="1"/>
    <col min="15878" max="15878" width="75" style="7" customWidth="1"/>
    <col min="15879" max="15879" width="8.7109375" style="7" customWidth="1"/>
    <col min="15880" max="15880" width="11.140625" style="7" customWidth="1"/>
    <col min="15881" max="15881" width="12.7109375" style="7" customWidth="1"/>
    <col min="15882" max="15882" width="23.42578125" style="7" customWidth="1"/>
    <col min="15883" max="15883" width="15.42578125" style="7" customWidth="1"/>
    <col min="15884" max="15884" width="9.28515625" style="7"/>
    <col min="15885" max="15893" width="0" style="7" hidden="1" customWidth="1"/>
    <col min="15894" max="15894" width="12.28515625" style="7" customWidth="1"/>
    <col min="15895" max="15895" width="16.28515625" style="7" customWidth="1"/>
    <col min="15896" max="15896" width="12.28515625" style="7" customWidth="1"/>
    <col min="15897" max="15897" width="15" style="7" customWidth="1"/>
    <col min="15898" max="15898" width="11" style="7" customWidth="1"/>
    <col min="15899" max="15899" width="15" style="7" customWidth="1"/>
    <col min="15900" max="15900" width="16.28515625" style="7" customWidth="1"/>
    <col min="15901" max="15901" width="11" style="7" customWidth="1"/>
    <col min="15902" max="15902" width="15" style="7" customWidth="1"/>
    <col min="15903" max="15903" width="16.28515625" style="7" customWidth="1"/>
    <col min="15904" max="15915" width="9.28515625" style="7"/>
    <col min="15916" max="15937" width="0" style="7" hidden="1" customWidth="1"/>
    <col min="15938" max="16128" width="9.28515625" style="7"/>
    <col min="16129" max="16129" width="8.28515625" style="7" customWidth="1"/>
    <col min="16130" max="16130" width="1.7109375" style="7" customWidth="1"/>
    <col min="16131" max="16131" width="4.140625" style="7" customWidth="1"/>
    <col min="16132" max="16132" width="4.28515625" style="7" customWidth="1"/>
    <col min="16133" max="16133" width="17.140625" style="7" customWidth="1"/>
    <col min="16134" max="16134" width="75" style="7" customWidth="1"/>
    <col min="16135" max="16135" width="8.7109375" style="7" customWidth="1"/>
    <col min="16136" max="16136" width="11.140625" style="7" customWidth="1"/>
    <col min="16137" max="16137" width="12.7109375" style="7" customWidth="1"/>
    <col min="16138" max="16138" width="23.42578125" style="7" customWidth="1"/>
    <col min="16139" max="16139" width="15.42578125" style="7" customWidth="1"/>
    <col min="16140" max="16140" width="9.28515625" style="7"/>
    <col min="16141" max="16149" width="0" style="7" hidden="1" customWidth="1"/>
    <col min="16150" max="16150" width="12.28515625" style="7" customWidth="1"/>
    <col min="16151" max="16151" width="16.28515625" style="7" customWidth="1"/>
    <col min="16152" max="16152" width="12.28515625" style="7" customWidth="1"/>
    <col min="16153" max="16153" width="15" style="7" customWidth="1"/>
    <col min="16154" max="16154" width="11" style="7" customWidth="1"/>
    <col min="16155" max="16155" width="15" style="7" customWidth="1"/>
    <col min="16156" max="16156" width="16.28515625" style="7" customWidth="1"/>
    <col min="16157" max="16157" width="11" style="7" customWidth="1"/>
    <col min="16158" max="16158" width="15" style="7" customWidth="1"/>
    <col min="16159" max="16159" width="16.28515625" style="7" customWidth="1"/>
    <col min="16160" max="16171" width="9.28515625" style="7"/>
    <col min="16172" max="16193" width="0" style="7" hidden="1" customWidth="1"/>
    <col min="16194" max="16384" width="9.28515625" style="7"/>
  </cols>
  <sheetData>
    <row r="1" spans="1:70" ht="21.75" customHeight="1" x14ac:dyDescent="0.3">
      <c r="A1" s="1"/>
      <c r="B1" s="2"/>
      <c r="C1" s="2"/>
      <c r="D1" s="3" t="s">
        <v>0</v>
      </c>
      <c r="E1" s="2"/>
      <c r="F1" s="4" t="s">
        <v>1</v>
      </c>
      <c r="G1" s="195" t="s">
        <v>2</v>
      </c>
      <c r="H1" s="195"/>
      <c r="I1" s="5"/>
      <c r="J1" s="4" t="s">
        <v>3</v>
      </c>
      <c r="K1" s="3" t="s">
        <v>4</v>
      </c>
      <c r="L1" s="4" t="s">
        <v>5</v>
      </c>
      <c r="M1" s="4"/>
      <c r="N1" s="4"/>
      <c r="O1" s="4"/>
      <c r="P1" s="4"/>
      <c r="Q1" s="4"/>
      <c r="R1" s="4"/>
      <c r="S1" s="4"/>
      <c r="T1" s="4"/>
      <c r="U1" s="6"/>
      <c r="V1" s="6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</row>
    <row r="2" spans="1:70" ht="36.950000000000003" customHeight="1" x14ac:dyDescent="0.3"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AT2" s="9" t="s">
        <v>6</v>
      </c>
    </row>
    <row r="3" spans="1:70" ht="6.95" customHeight="1" x14ac:dyDescent="0.3">
      <c r="B3" s="10"/>
      <c r="C3" s="11"/>
      <c r="D3" s="11"/>
      <c r="E3" s="11"/>
      <c r="F3" s="11"/>
      <c r="G3" s="11"/>
      <c r="H3" s="11"/>
      <c r="I3" s="12"/>
      <c r="J3" s="11"/>
      <c r="K3" s="13"/>
      <c r="AT3" s="9" t="s">
        <v>7</v>
      </c>
    </row>
    <row r="4" spans="1:70" ht="36.950000000000003" customHeight="1" x14ac:dyDescent="0.3">
      <c r="B4" s="14"/>
      <c r="C4" s="15"/>
      <c r="D4" s="16" t="s">
        <v>8</v>
      </c>
      <c r="E4" s="15"/>
      <c r="F4" s="15"/>
      <c r="G4" s="15"/>
      <c r="H4" s="15"/>
      <c r="I4" s="17"/>
      <c r="J4" s="15"/>
      <c r="K4" s="18"/>
      <c r="M4" s="19" t="s">
        <v>9</v>
      </c>
      <c r="AT4" s="9" t="s">
        <v>10</v>
      </c>
    </row>
    <row r="5" spans="1:70" ht="6.95" customHeight="1" x14ac:dyDescent="0.3">
      <c r="B5" s="14"/>
      <c r="C5" s="15"/>
      <c r="D5" s="15"/>
      <c r="E5" s="15"/>
      <c r="F5" s="15"/>
      <c r="G5" s="15"/>
      <c r="H5" s="15"/>
      <c r="I5" s="17"/>
      <c r="J5" s="15"/>
      <c r="K5" s="18"/>
    </row>
    <row r="6" spans="1:70" s="20" customFormat="1" ht="15" x14ac:dyDescent="0.25">
      <c r="B6" s="21"/>
      <c r="C6" s="22"/>
      <c r="D6" s="23" t="s">
        <v>11</v>
      </c>
      <c r="E6" s="22"/>
      <c r="F6" s="22"/>
      <c r="G6" s="22"/>
      <c r="H6" s="22"/>
      <c r="I6" s="24"/>
      <c r="J6" s="22"/>
      <c r="K6" s="25"/>
    </row>
    <row r="7" spans="1:70" s="20" customFormat="1" ht="36.950000000000003" customHeight="1" x14ac:dyDescent="0.25">
      <c r="B7" s="21"/>
      <c r="C7" s="22"/>
      <c r="D7" s="22"/>
      <c r="E7" s="197" t="s">
        <v>12</v>
      </c>
      <c r="F7" s="198"/>
      <c r="G7" s="198"/>
      <c r="H7" s="198"/>
      <c r="I7" s="24"/>
      <c r="J7" s="22"/>
      <c r="K7" s="25"/>
    </row>
    <row r="8" spans="1:70" s="20" customFormat="1" x14ac:dyDescent="0.25">
      <c r="B8" s="21"/>
      <c r="C8" s="22"/>
      <c r="D8" s="22"/>
      <c r="E8" s="22"/>
      <c r="F8" s="22"/>
      <c r="G8" s="22"/>
      <c r="H8" s="22"/>
      <c r="I8" s="24"/>
      <c r="J8" s="22"/>
      <c r="K8" s="25"/>
    </row>
    <row r="9" spans="1:70" s="20" customFormat="1" ht="14.45" customHeight="1" x14ac:dyDescent="0.25">
      <c r="B9" s="21"/>
      <c r="C9" s="22"/>
      <c r="D9" s="23" t="s">
        <v>13</v>
      </c>
      <c r="E9" s="22"/>
      <c r="F9" s="26" t="s">
        <v>14</v>
      </c>
      <c r="G9" s="22"/>
      <c r="H9" s="22"/>
      <c r="I9" s="27" t="s">
        <v>15</v>
      </c>
      <c r="J9" s="26" t="s">
        <v>14</v>
      </c>
      <c r="K9" s="25"/>
    </row>
    <row r="10" spans="1:70" s="20" customFormat="1" ht="14.45" customHeight="1" x14ac:dyDescent="0.25">
      <c r="B10" s="21"/>
      <c r="C10" s="22"/>
      <c r="D10" s="23" t="s">
        <v>16</v>
      </c>
      <c r="E10" s="22"/>
      <c r="F10" s="26" t="s">
        <v>17</v>
      </c>
      <c r="G10" s="22"/>
      <c r="H10" s="22"/>
      <c r="I10" s="27" t="s">
        <v>18</v>
      </c>
      <c r="J10" s="28" t="s">
        <v>297</v>
      </c>
      <c r="K10" s="25"/>
    </row>
    <row r="11" spans="1:70" s="20" customFormat="1" ht="10.9" customHeight="1" x14ac:dyDescent="0.25">
      <c r="B11" s="21"/>
      <c r="C11" s="22"/>
      <c r="D11" s="22"/>
      <c r="E11" s="22"/>
      <c r="F11" s="22"/>
      <c r="G11" s="22"/>
      <c r="H11" s="22"/>
      <c r="I11" s="24"/>
      <c r="J11" s="22"/>
      <c r="K11" s="25"/>
    </row>
    <row r="12" spans="1:70" s="20" customFormat="1" ht="14.45" customHeight="1" x14ac:dyDescent="0.25">
      <c r="B12" s="21"/>
      <c r="C12" s="22"/>
      <c r="D12" s="23" t="s">
        <v>19</v>
      </c>
      <c r="E12" s="22"/>
      <c r="F12" s="22"/>
      <c r="G12" s="22"/>
      <c r="H12" s="22"/>
      <c r="I12" s="27" t="s">
        <v>20</v>
      </c>
      <c r="J12" s="26" t="s">
        <v>14</v>
      </c>
      <c r="K12" s="25"/>
    </row>
    <row r="13" spans="1:70" s="20" customFormat="1" ht="18" customHeight="1" x14ac:dyDescent="0.25">
      <c r="B13" s="21"/>
      <c r="C13" s="22"/>
      <c r="D13" s="22"/>
      <c r="E13" s="26" t="s">
        <v>17</v>
      </c>
      <c r="F13" s="22"/>
      <c r="G13" s="22"/>
      <c r="H13" s="22"/>
      <c r="I13" s="27" t="s">
        <v>21</v>
      </c>
      <c r="J13" s="26" t="s">
        <v>14</v>
      </c>
      <c r="K13" s="25"/>
    </row>
    <row r="14" spans="1:70" s="20" customFormat="1" ht="6.95" customHeight="1" x14ac:dyDescent="0.25">
      <c r="B14" s="21"/>
      <c r="C14" s="22"/>
      <c r="D14" s="22"/>
      <c r="E14" s="22"/>
      <c r="F14" s="22"/>
      <c r="G14" s="22"/>
      <c r="H14" s="22"/>
      <c r="I14" s="24"/>
      <c r="J14" s="22"/>
      <c r="K14" s="25"/>
    </row>
    <row r="15" spans="1:70" s="20" customFormat="1" ht="14.45" customHeight="1" x14ac:dyDescent="0.25">
      <c r="B15" s="21"/>
      <c r="C15" s="22"/>
      <c r="D15" s="23" t="s">
        <v>22</v>
      </c>
      <c r="E15" s="22"/>
      <c r="F15" s="22"/>
      <c r="G15" s="22"/>
      <c r="H15" s="22"/>
      <c r="I15" s="27" t="s">
        <v>20</v>
      </c>
      <c r="J15" s="26" t="s">
        <v>14</v>
      </c>
      <c r="K15" s="25"/>
    </row>
    <row r="16" spans="1:70" s="20" customFormat="1" ht="18" customHeight="1" x14ac:dyDescent="0.25">
      <c r="B16" s="21"/>
      <c r="C16" s="22"/>
      <c r="D16" s="22"/>
      <c r="E16" s="26" t="s">
        <v>14</v>
      </c>
      <c r="F16" s="22"/>
      <c r="G16" s="22"/>
      <c r="H16" s="22"/>
      <c r="I16" s="27" t="s">
        <v>21</v>
      </c>
      <c r="J16" s="26" t="s">
        <v>14</v>
      </c>
      <c r="K16" s="25"/>
    </row>
    <row r="17" spans="2:11" s="20" customFormat="1" ht="6.95" customHeight="1" x14ac:dyDescent="0.25">
      <c r="B17" s="21"/>
      <c r="C17" s="22"/>
      <c r="D17" s="22"/>
      <c r="E17" s="22"/>
      <c r="F17" s="22"/>
      <c r="G17" s="22"/>
      <c r="H17" s="22"/>
      <c r="I17" s="24"/>
      <c r="J17" s="22"/>
      <c r="K17" s="25"/>
    </row>
    <row r="18" spans="2:11" s="20" customFormat="1" ht="14.45" customHeight="1" x14ac:dyDescent="0.25">
      <c r="B18" s="21"/>
      <c r="C18" s="22"/>
      <c r="D18" s="23" t="s">
        <v>23</v>
      </c>
      <c r="E18" s="22"/>
      <c r="F18" s="22"/>
      <c r="G18" s="22"/>
      <c r="H18" s="22"/>
      <c r="I18" s="27" t="s">
        <v>20</v>
      </c>
      <c r="J18" s="26" t="s">
        <v>14</v>
      </c>
      <c r="K18" s="25"/>
    </row>
    <row r="19" spans="2:11" s="20" customFormat="1" ht="18" customHeight="1" x14ac:dyDescent="0.25">
      <c r="B19" s="21"/>
      <c r="C19" s="22"/>
      <c r="D19" s="22"/>
      <c r="E19" s="26" t="s">
        <v>17</v>
      </c>
      <c r="F19" s="22"/>
      <c r="G19" s="22"/>
      <c r="H19" s="22"/>
      <c r="I19" s="27" t="s">
        <v>21</v>
      </c>
      <c r="J19" s="26" t="s">
        <v>14</v>
      </c>
      <c r="K19" s="25"/>
    </row>
    <row r="20" spans="2:11" s="20" customFormat="1" ht="6.95" customHeight="1" x14ac:dyDescent="0.25">
      <c r="B20" s="21"/>
      <c r="C20" s="22"/>
      <c r="D20" s="22"/>
      <c r="E20" s="22"/>
      <c r="F20" s="22"/>
      <c r="G20" s="22"/>
      <c r="H20" s="22"/>
      <c r="I20" s="24"/>
      <c r="J20" s="22"/>
      <c r="K20" s="25"/>
    </row>
    <row r="21" spans="2:11" s="20" customFormat="1" ht="14.45" customHeight="1" x14ac:dyDescent="0.25">
      <c r="B21" s="21"/>
      <c r="C21" s="22"/>
      <c r="D21" s="23" t="s">
        <v>24</v>
      </c>
      <c r="E21" s="22"/>
      <c r="F21" s="22"/>
      <c r="G21" s="22"/>
      <c r="H21" s="22"/>
      <c r="I21" s="24"/>
      <c r="J21" s="22"/>
      <c r="K21" s="25"/>
    </row>
    <row r="22" spans="2:11" s="29" customFormat="1" ht="22.5" customHeight="1" x14ac:dyDescent="0.25">
      <c r="B22" s="30"/>
      <c r="C22" s="31"/>
      <c r="D22" s="31"/>
      <c r="E22" s="199" t="s">
        <v>14</v>
      </c>
      <c r="F22" s="200"/>
      <c r="G22" s="200"/>
      <c r="H22" s="200"/>
      <c r="I22" s="32"/>
      <c r="J22" s="31"/>
      <c r="K22" s="33"/>
    </row>
    <row r="23" spans="2:11" s="20" customFormat="1" ht="6.95" customHeight="1" x14ac:dyDescent="0.25">
      <c r="B23" s="21"/>
      <c r="C23" s="22"/>
      <c r="D23" s="22"/>
      <c r="E23" s="22"/>
      <c r="F23" s="22"/>
      <c r="G23" s="22"/>
      <c r="H23" s="22"/>
      <c r="I23" s="24"/>
      <c r="J23" s="22"/>
      <c r="K23" s="25"/>
    </row>
    <row r="24" spans="2:11" s="20" customFormat="1" ht="6.95" customHeight="1" x14ac:dyDescent="0.25">
      <c r="B24" s="21"/>
      <c r="C24" s="22"/>
      <c r="D24" s="34"/>
      <c r="E24" s="34"/>
      <c r="F24" s="34"/>
      <c r="G24" s="34"/>
      <c r="H24" s="34"/>
      <c r="I24" s="35"/>
      <c r="J24" s="34"/>
      <c r="K24" s="36"/>
    </row>
    <row r="25" spans="2:11" s="20" customFormat="1" ht="25.35" customHeight="1" x14ac:dyDescent="0.25">
      <c r="B25" s="21"/>
      <c r="C25" s="22"/>
      <c r="D25" s="37" t="s">
        <v>25</v>
      </c>
      <c r="E25" s="22"/>
      <c r="F25" s="22"/>
      <c r="G25" s="22"/>
      <c r="H25" s="22"/>
      <c r="I25" s="24"/>
      <c r="J25" s="38">
        <f>ROUND(J79,2)</f>
        <v>0</v>
      </c>
      <c r="K25" s="25"/>
    </row>
    <row r="26" spans="2:11" s="20" customFormat="1" ht="6.95" customHeight="1" x14ac:dyDescent="0.25">
      <c r="B26" s="21"/>
      <c r="C26" s="22"/>
      <c r="D26" s="34"/>
      <c r="E26" s="34"/>
      <c r="F26" s="34"/>
      <c r="G26" s="34"/>
      <c r="H26" s="34"/>
      <c r="I26" s="35"/>
      <c r="J26" s="34"/>
      <c r="K26" s="36"/>
    </row>
    <row r="27" spans="2:11" s="20" customFormat="1" ht="14.45" customHeight="1" x14ac:dyDescent="0.25">
      <c r="B27" s="21"/>
      <c r="C27" s="22"/>
      <c r="D27" s="22"/>
      <c r="E27" s="22"/>
      <c r="F27" s="39" t="s">
        <v>26</v>
      </c>
      <c r="G27" s="22"/>
      <c r="H27" s="22"/>
      <c r="I27" s="40" t="s">
        <v>27</v>
      </c>
      <c r="J27" s="39" t="s">
        <v>28</v>
      </c>
      <c r="K27" s="25"/>
    </row>
    <row r="28" spans="2:11" s="20" customFormat="1" ht="14.45" customHeight="1" x14ac:dyDescent="0.25">
      <c r="B28" s="21"/>
      <c r="C28" s="22"/>
      <c r="D28" s="41" t="s">
        <v>29</v>
      </c>
      <c r="E28" s="41" t="s">
        <v>30</v>
      </c>
      <c r="F28" s="42">
        <f>ROUND(SUM(BE79:BE182), 2)</f>
        <v>0</v>
      </c>
      <c r="G28" s="22"/>
      <c r="H28" s="22"/>
      <c r="I28" s="43">
        <v>0.21</v>
      </c>
      <c r="J28" s="42">
        <f>ROUND(ROUND((SUM(BE79:BE182)), 2)*I28, 2)</f>
        <v>0</v>
      </c>
      <c r="K28" s="25"/>
    </row>
    <row r="29" spans="2:11" s="20" customFormat="1" ht="14.45" customHeight="1" x14ac:dyDescent="0.25">
      <c r="B29" s="21"/>
      <c r="C29" s="22"/>
      <c r="D29" s="22"/>
      <c r="E29" s="41" t="s">
        <v>31</v>
      </c>
      <c r="F29" s="42">
        <f>ROUND(SUM(BF79:BF182), 2)</f>
        <v>0</v>
      </c>
      <c r="G29" s="22"/>
      <c r="H29" s="22"/>
      <c r="I29" s="43">
        <v>0.15</v>
      </c>
      <c r="J29" s="42">
        <f>ROUND(ROUND((SUM(BF79:BF182)), 2)*I29, 2)</f>
        <v>0</v>
      </c>
      <c r="K29" s="25"/>
    </row>
    <row r="30" spans="2:11" s="20" customFormat="1" ht="14.45" hidden="1" customHeight="1" x14ac:dyDescent="0.25">
      <c r="B30" s="21"/>
      <c r="C30" s="22"/>
      <c r="D30" s="22"/>
      <c r="E30" s="41" t="s">
        <v>32</v>
      </c>
      <c r="F30" s="42">
        <f>ROUND(SUM(BG79:BG182), 2)</f>
        <v>0</v>
      </c>
      <c r="G30" s="22"/>
      <c r="H30" s="22"/>
      <c r="I30" s="43">
        <v>0.21</v>
      </c>
      <c r="J30" s="42">
        <v>0</v>
      </c>
      <c r="K30" s="25"/>
    </row>
    <row r="31" spans="2:11" s="20" customFormat="1" ht="14.45" hidden="1" customHeight="1" x14ac:dyDescent="0.25">
      <c r="B31" s="21"/>
      <c r="C31" s="22"/>
      <c r="D31" s="22"/>
      <c r="E31" s="41" t="s">
        <v>33</v>
      </c>
      <c r="F31" s="42">
        <f>ROUND(SUM(BH79:BH182), 2)</f>
        <v>0</v>
      </c>
      <c r="G31" s="22"/>
      <c r="H31" s="22"/>
      <c r="I31" s="43">
        <v>0.15</v>
      </c>
      <c r="J31" s="42">
        <v>0</v>
      </c>
      <c r="K31" s="25"/>
    </row>
    <row r="32" spans="2:11" s="20" customFormat="1" ht="14.45" hidden="1" customHeight="1" x14ac:dyDescent="0.25">
      <c r="B32" s="21"/>
      <c r="C32" s="22"/>
      <c r="D32" s="22"/>
      <c r="E32" s="41" t="s">
        <v>34</v>
      </c>
      <c r="F32" s="42">
        <f>ROUND(SUM(BI79:BI182), 2)</f>
        <v>0</v>
      </c>
      <c r="G32" s="22"/>
      <c r="H32" s="22"/>
      <c r="I32" s="43">
        <v>0</v>
      </c>
      <c r="J32" s="42">
        <v>0</v>
      </c>
      <c r="K32" s="25"/>
    </row>
    <row r="33" spans="2:11" s="20" customFormat="1" ht="6.95" customHeight="1" x14ac:dyDescent="0.25">
      <c r="B33" s="21"/>
      <c r="C33" s="22"/>
      <c r="D33" s="22"/>
      <c r="E33" s="22"/>
      <c r="F33" s="22"/>
      <c r="G33" s="22"/>
      <c r="H33" s="22"/>
      <c r="I33" s="24"/>
      <c r="J33" s="22"/>
      <c r="K33" s="25"/>
    </row>
    <row r="34" spans="2:11" s="20" customFormat="1" ht="25.35" customHeight="1" x14ac:dyDescent="0.25">
      <c r="B34" s="21"/>
      <c r="C34" s="44"/>
      <c r="D34" s="45" t="s">
        <v>35</v>
      </c>
      <c r="E34" s="46"/>
      <c r="F34" s="46"/>
      <c r="G34" s="47" t="s">
        <v>36</v>
      </c>
      <c r="H34" s="48" t="s">
        <v>37</v>
      </c>
      <c r="I34" s="49"/>
      <c r="J34" s="50">
        <f>SUM(J25:J32)</f>
        <v>0</v>
      </c>
      <c r="K34" s="51"/>
    </row>
    <row r="35" spans="2:11" s="20" customFormat="1" ht="14.45" customHeight="1" x14ac:dyDescent="0.25">
      <c r="B35" s="52"/>
      <c r="C35" s="53"/>
      <c r="D35" s="53"/>
      <c r="E35" s="53"/>
      <c r="F35" s="53"/>
      <c r="G35" s="53"/>
      <c r="H35" s="53"/>
      <c r="I35" s="54"/>
      <c r="J35" s="53"/>
      <c r="K35" s="55"/>
    </row>
    <row r="39" spans="2:11" s="20" customFormat="1" ht="6.95" customHeight="1" x14ac:dyDescent="0.25">
      <c r="B39" s="56"/>
      <c r="C39" s="57"/>
      <c r="D39" s="57"/>
      <c r="E39" s="57"/>
      <c r="F39" s="57"/>
      <c r="G39" s="57"/>
      <c r="H39" s="57"/>
      <c r="I39" s="58"/>
      <c r="J39" s="57"/>
      <c r="K39" s="59"/>
    </row>
    <row r="40" spans="2:11" s="20" customFormat="1" ht="36.950000000000003" customHeight="1" x14ac:dyDescent="0.25">
      <c r="B40" s="21"/>
      <c r="C40" s="16" t="s">
        <v>38</v>
      </c>
      <c r="D40" s="22"/>
      <c r="E40" s="22"/>
      <c r="F40" s="22"/>
      <c r="G40" s="22"/>
      <c r="H40" s="22"/>
      <c r="I40" s="24"/>
      <c r="J40" s="22"/>
      <c r="K40" s="25"/>
    </row>
    <row r="41" spans="2:11" s="20" customFormat="1" ht="6.95" customHeight="1" x14ac:dyDescent="0.25">
      <c r="B41" s="21"/>
      <c r="C41" s="22"/>
      <c r="D41" s="22"/>
      <c r="E41" s="22"/>
      <c r="F41" s="22"/>
      <c r="G41" s="22"/>
      <c r="H41" s="22"/>
      <c r="I41" s="24"/>
      <c r="J41" s="22"/>
      <c r="K41" s="25"/>
    </row>
    <row r="42" spans="2:11" s="20" customFormat="1" ht="14.45" customHeight="1" x14ac:dyDescent="0.25">
      <c r="B42" s="21"/>
      <c r="C42" s="23" t="s">
        <v>11</v>
      </c>
      <c r="D42" s="22"/>
      <c r="E42" s="22"/>
      <c r="F42" s="22"/>
      <c r="G42" s="22"/>
      <c r="H42" s="22"/>
      <c r="I42" s="24"/>
      <c r="J42" s="22"/>
      <c r="K42" s="25"/>
    </row>
    <row r="43" spans="2:11" s="20" customFormat="1" ht="23.25" customHeight="1" x14ac:dyDescent="0.25">
      <c r="B43" s="21"/>
      <c r="C43" s="22"/>
      <c r="D43" s="22"/>
      <c r="E43" s="197" t="str">
        <f>E7</f>
        <v>Oprava komunikace U Požárníků - hasičská zbrojnice</v>
      </c>
      <c r="F43" s="198"/>
      <c r="G43" s="198"/>
      <c r="H43" s="198"/>
      <c r="I43" s="24"/>
      <c r="J43" s="22"/>
      <c r="K43" s="25"/>
    </row>
    <row r="44" spans="2:11" s="20" customFormat="1" ht="6.95" customHeight="1" x14ac:dyDescent="0.25">
      <c r="B44" s="21"/>
      <c r="C44" s="22"/>
      <c r="D44" s="22"/>
      <c r="E44" s="22"/>
      <c r="F44" s="22"/>
      <c r="G44" s="22"/>
      <c r="H44" s="22"/>
      <c r="I44" s="24"/>
      <c r="J44" s="22"/>
      <c r="K44" s="25"/>
    </row>
    <row r="45" spans="2:11" s="20" customFormat="1" ht="18" customHeight="1" x14ac:dyDescent="0.25">
      <c r="B45" s="21"/>
      <c r="C45" s="23" t="s">
        <v>16</v>
      </c>
      <c r="D45" s="22"/>
      <c r="E45" s="22"/>
      <c r="F45" s="26" t="str">
        <f>F10</f>
        <v xml:space="preserve"> </v>
      </c>
      <c r="G45" s="22"/>
      <c r="H45" s="22"/>
      <c r="I45" s="27" t="s">
        <v>18</v>
      </c>
      <c r="J45" s="28" t="str">
        <f>IF(J10="","",J10)</f>
        <v>18.5.2017</v>
      </c>
      <c r="K45" s="25"/>
    </row>
    <row r="46" spans="2:11" s="20" customFormat="1" ht="6.95" customHeight="1" x14ac:dyDescent="0.25">
      <c r="B46" s="21"/>
      <c r="C46" s="22"/>
      <c r="D46" s="22"/>
      <c r="E46" s="22"/>
      <c r="F46" s="22"/>
      <c r="G46" s="22"/>
      <c r="H46" s="22"/>
      <c r="I46" s="24"/>
      <c r="J46" s="22"/>
      <c r="K46" s="25"/>
    </row>
    <row r="47" spans="2:11" s="20" customFormat="1" ht="15" x14ac:dyDescent="0.25">
      <c r="B47" s="21"/>
      <c r="C47" s="23" t="s">
        <v>19</v>
      </c>
      <c r="D47" s="22"/>
      <c r="E47" s="22"/>
      <c r="F47" s="26" t="str">
        <f>E13</f>
        <v xml:space="preserve"> </v>
      </c>
      <c r="G47" s="22"/>
      <c r="H47" s="22"/>
      <c r="I47" s="27" t="s">
        <v>23</v>
      </c>
      <c r="J47" s="26" t="str">
        <f>E19</f>
        <v xml:space="preserve"> </v>
      </c>
      <c r="K47" s="25"/>
    </row>
    <row r="48" spans="2:11" s="20" customFormat="1" ht="14.45" customHeight="1" x14ac:dyDescent="0.25">
      <c r="B48" s="21"/>
      <c r="C48" s="23" t="s">
        <v>22</v>
      </c>
      <c r="D48" s="22"/>
      <c r="E48" s="22"/>
      <c r="F48" s="26" t="str">
        <f>IF(E16="","",E16)</f>
        <v/>
      </c>
      <c r="G48" s="22"/>
      <c r="H48" s="22"/>
      <c r="I48" s="24"/>
      <c r="J48" s="22"/>
      <c r="K48" s="25"/>
    </row>
    <row r="49" spans="2:47" s="20" customFormat="1" ht="10.35" customHeight="1" x14ac:dyDescent="0.25">
      <c r="B49" s="21"/>
      <c r="C49" s="22"/>
      <c r="D49" s="22"/>
      <c r="E49" s="22"/>
      <c r="F49" s="22"/>
      <c r="G49" s="22"/>
      <c r="H49" s="22"/>
      <c r="I49" s="24"/>
      <c r="J49" s="22"/>
      <c r="K49" s="25"/>
    </row>
    <row r="50" spans="2:47" s="20" customFormat="1" ht="29.25" customHeight="1" x14ac:dyDescent="0.25">
      <c r="B50" s="21"/>
      <c r="C50" s="60" t="s">
        <v>39</v>
      </c>
      <c r="D50" s="44"/>
      <c r="E50" s="44"/>
      <c r="F50" s="44"/>
      <c r="G50" s="44"/>
      <c r="H50" s="44"/>
      <c r="I50" s="61"/>
      <c r="J50" s="62" t="s">
        <v>40</v>
      </c>
      <c r="K50" s="63"/>
    </row>
    <row r="51" spans="2:47" s="20" customFormat="1" ht="10.35" customHeight="1" x14ac:dyDescent="0.25">
      <c r="B51" s="21"/>
      <c r="C51" s="22"/>
      <c r="D51" s="22"/>
      <c r="E51" s="22"/>
      <c r="F51" s="22"/>
      <c r="G51" s="22"/>
      <c r="H51" s="22"/>
      <c r="I51" s="24"/>
      <c r="J51" s="22"/>
      <c r="K51" s="25"/>
    </row>
    <row r="52" spans="2:47" s="20" customFormat="1" ht="29.25" customHeight="1" x14ac:dyDescent="0.25">
      <c r="B52" s="21"/>
      <c r="C52" s="64" t="s">
        <v>41</v>
      </c>
      <c r="D52" s="22"/>
      <c r="E52" s="22"/>
      <c r="F52" s="22"/>
      <c r="G52" s="22"/>
      <c r="H52" s="22"/>
      <c r="I52" s="24"/>
      <c r="J52" s="38">
        <f>J79</f>
        <v>0</v>
      </c>
      <c r="K52" s="25"/>
      <c r="AU52" s="9" t="s">
        <v>42</v>
      </c>
    </row>
    <row r="53" spans="2:47" s="65" customFormat="1" ht="24.95" customHeight="1" x14ac:dyDescent="0.25">
      <c r="B53" s="66"/>
      <c r="C53" s="67"/>
      <c r="D53" s="68" t="s">
        <v>43</v>
      </c>
      <c r="E53" s="69"/>
      <c r="F53" s="69"/>
      <c r="G53" s="69"/>
      <c r="H53" s="69"/>
      <c r="I53" s="70"/>
      <c r="J53" s="71">
        <f>J80</f>
        <v>0</v>
      </c>
      <c r="K53" s="72"/>
    </row>
    <row r="54" spans="2:47" s="73" customFormat="1" ht="19.899999999999999" customHeight="1" x14ac:dyDescent="0.25">
      <c r="B54" s="74"/>
      <c r="C54" s="75"/>
      <c r="D54" s="76" t="s">
        <v>44</v>
      </c>
      <c r="E54" s="77"/>
      <c r="F54" s="77"/>
      <c r="G54" s="77"/>
      <c r="H54" s="77"/>
      <c r="I54" s="78"/>
      <c r="J54" s="79">
        <f>J81</f>
        <v>0</v>
      </c>
      <c r="K54" s="80"/>
    </row>
    <row r="55" spans="2:47" s="73" customFormat="1" ht="19.899999999999999" customHeight="1" x14ac:dyDescent="0.25">
      <c r="B55" s="74"/>
      <c r="C55" s="75"/>
      <c r="D55" s="76" t="s">
        <v>45</v>
      </c>
      <c r="E55" s="77"/>
      <c r="F55" s="77"/>
      <c r="G55" s="77"/>
      <c r="H55" s="77"/>
      <c r="I55" s="78"/>
      <c r="J55" s="79">
        <f>J107</f>
        <v>0</v>
      </c>
      <c r="K55" s="80"/>
    </row>
    <row r="56" spans="2:47" s="73" customFormat="1" ht="19.899999999999999" customHeight="1" x14ac:dyDescent="0.25">
      <c r="B56" s="74"/>
      <c r="C56" s="75"/>
      <c r="D56" s="76" t="s">
        <v>46</v>
      </c>
      <c r="E56" s="77"/>
      <c r="F56" s="77"/>
      <c r="G56" s="77"/>
      <c r="H56" s="77"/>
      <c r="I56" s="78"/>
      <c r="J56" s="79">
        <f>J130</f>
        <v>0</v>
      </c>
      <c r="K56" s="80"/>
    </row>
    <row r="57" spans="2:47" s="73" customFormat="1" ht="14.85" customHeight="1" x14ac:dyDescent="0.25">
      <c r="B57" s="74"/>
      <c r="C57" s="75"/>
      <c r="D57" s="76" t="s">
        <v>47</v>
      </c>
      <c r="E57" s="77"/>
      <c r="F57" s="77"/>
      <c r="G57" s="77"/>
      <c r="H57" s="77"/>
      <c r="I57" s="78"/>
      <c r="J57" s="79">
        <f>J131</f>
        <v>0</v>
      </c>
      <c r="K57" s="80"/>
    </row>
    <row r="58" spans="2:47" s="73" customFormat="1" ht="19.899999999999999" customHeight="1" x14ac:dyDescent="0.25">
      <c r="B58" s="74"/>
      <c r="C58" s="75"/>
      <c r="D58" s="76" t="s">
        <v>48</v>
      </c>
      <c r="E58" s="77"/>
      <c r="F58" s="77"/>
      <c r="G58" s="77"/>
      <c r="H58" s="77"/>
      <c r="I58" s="78"/>
      <c r="J58" s="79">
        <f>J139</f>
        <v>0</v>
      </c>
      <c r="K58" s="80"/>
    </row>
    <row r="59" spans="2:47" s="73" customFormat="1" ht="14.85" customHeight="1" x14ac:dyDescent="0.25">
      <c r="B59" s="74"/>
      <c r="C59" s="75"/>
      <c r="D59" s="76" t="s">
        <v>49</v>
      </c>
      <c r="E59" s="77"/>
      <c r="F59" s="77"/>
      <c r="G59" s="77"/>
      <c r="H59" s="77"/>
      <c r="I59" s="78"/>
      <c r="J59" s="79">
        <f>J140</f>
        <v>0</v>
      </c>
      <c r="K59" s="80"/>
    </row>
    <row r="60" spans="2:47" s="73" customFormat="1" ht="14.85" customHeight="1" x14ac:dyDescent="0.25">
      <c r="B60" s="74"/>
      <c r="C60" s="75"/>
      <c r="D60" s="76" t="s">
        <v>50</v>
      </c>
      <c r="E60" s="77"/>
      <c r="F60" s="77"/>
      <c r="G60" s="77"/>
      <c r="H60" s="77"/>
      <c r="I60" s="78"/>
      <c r="J60" s="79">
        <f>J161</f>
        <v>0</v>
      </c>
      <c r="K60" s="80"/>
    </row>
    <row r="61" spans="2:47" s="73" customFormat="1" ht="14.85" customHeight="1" x14ac:dyDescent="0.25">
      <c r="B61" s="74"/>
      <c r="C61" s="75"/>
      <c r="D61" s="76" t="s">
        <v>51</v>
      </c>
      <c r="E61" s="77"/>
      <c r="F61" s="77"/>
      <c r="G61" s="77"/>
      <c r="H61" s="77"/>
      <c r="I61" s="78"/>
      <c r="J61" s="79">
        <f>J169</f>
        <v>0</v>
      </c>
      <c r="K61" s="80"/>
    </row>
    <row r="62" spans="2:47" s="20" customFormat="1" ht="21.75" customHeight="1" x14ac:dyDescent="0.25">
      <c r="B62" s="21"/>
      <c r="C62" s="22"/>
      <c r="D62" s="22"/>
      <c r="E62" s="22"/>
      <c r="F62" s="22"/>
      <c r="G62" s="22"/>
      <c r="H62" s="22"/>
      <c r="I62" s="24"/>
      <c r="J62" s="22"/>
      <c r="K62" s="25"/>
    </row>
    <row r="63" spans="2:47" s="20" customFormat="1" ht="6.95" customHeight="1" x14ac:dyDescent="0.25">
      <c r="B63" s="52"/>
      <c r="C63" s="53"/>
      <c r="D63" s="53"/>
      <c r="E63" s="53"/>
      <c r="F63" s="53"/>
      <c r="G63" s="53"/>
      <c r="H63" s="53"/>
      <c r="I63" s="54"/>
      <c r="J63" s="53"/>
      <c r="K63" s="55"/>
    </row>
    <row r="67" spans="2:63" s="20" customFormat="1" ht="6.95" customHeight="1" x14ac:dyDescent="0.25">
      <c r="B67" s="56"/>
      <c r="C67" s="57"/>
      <c r="D67" s="57"/>
      <c r="E67" s="57"/>
      <c r="F67" s="57"/>
      <c r="G67" s="57"/>
      <c r="H67" s="57"/>
      <c r="I67" s="58"/>
      <c r="J67" s="57"/>
      <c r="K67" s="57"/>
      <c r="L67" s="21"/>
    </row>
    <row r="68" spans="2:63" s="20" customFormat="1" ht="36.950000000000003" customHeight="1" x14ac:dyDescent="0.25">
      <c r="B68" s="21"/>
      <c r="C68" s="81" t="s">
        <v>52</v>
      </c>
      <c r="I68" s="82"/>
      <c r="L68" s="21"/>
    </row>
    <row r="69" spans="2:63" s="20" customFormat="1" ht="6.95" customHeight="1" x14ac:dyDescent="0.25">
      <c r="B69" s="21"/>
      <c r="I69" s="82"/>
      <c r="L69" s="21"/>
    </row>
    <row r="70" spans="2:63" s="20" customFormat="1" ht="14.45" customHeight="1" x14ac:dyDescent="0.25">
      <c r="B70" s="21"/>
      <c r="C70" s="83" t="s">
        <v>11</v>
      </c>
      <c r="I70" s="82"/>
      <c r="L70" s="21"/>
    </row>
    <row r="71" spans="2:63" s="20" customFormat="1" ht="23.25" customHeight="1" x14ac:dyDescent="0.25">
      <c r="B71" s="21"/>
      <c r="E71" s="193" t="str">
        <f>E7</f>
        <v>Oprava komunikace U Požárníků - hasičská zbrojnice</v>
      </c>
      <c r="F71" s="194"/>
      <c r="G71" s="194"/>
      <c r="H71" s="194"/>
      <c r="I71" s="82"/>
      <c r="L71" s="21"/>
    </row>
    <row r="72" spans="2:63" s="20" customFormat="1" ht="6.95" customHeight="1" x14ac:dyDescent="0.25">
      <c r="B72" s="21"/>
      <c r="I72" s="82"/>
      <c r="L72" s="21"/>
    </row>
    <row r="73" spans="2:63" s="20" customFormat="1" ht="18" customHeight="1" x14ac:dyDescent="0.25">
      <c r="B73" s="21"/>
      <c r="C73" s="83" t="s">
        <v>16</v>
      </c>
      <c r="F73" s="84" t="str">
        <f>F10</f>
        <v xml:space="preserve"> </v>
      </c>
      <c r="I73" s="85" t="s">
        <v>18</v>
      </c>
      <c r="J73" s="86" t="str">
        <f>IF(J10="","",J10)</f>
        <v>18.5.2017</v>
      </c>
      <c r="L73" s="21"/>
    </row>
    <row r="74" spans="2:63" s="20" customFormat="1" ht="6.95" customHeight="1" x14ac:dyDescent="0.25">
      <c r="B74" s="21"/>
      <c r="I74" s="82"/>
      <c r="L74" s="21"/>
    </row>
    <row r="75" spans="2:63" s="20" customFormat="1" ht="15" x14ac:dyDescent="0.25">
      <c r="B75" s="21"/>
      <c r="C75" s="83" t="s">
        <v>19</v>
      </c>
      <c r="F75" s="84" t="str">
        <f>E13</f>
        <v xml:space="preserve"> </v>
      </c>
      <c r="I75" s="85" t="s">
        <v>23</v>
      </c>
      <c r="J75" s="84" t="str">
        <f>E19</f>
        <v xml:space="preserve"> </v>
      </c>
      <c r="L75" s="21"/>
    </row>
    <row r="76" spans="2:63" s="20" customFormat="1" ht="14.45" customHeight="1" x14ac:dyDescent="0.25">
      <c r="B76" s="21"/>
      <c r="C76" s="83" t="s">
        <v>22</v>
      </c>
      <c r="F76" s="84" t="str">
        <f>IF(E16="","",E16)</f>
        <v/>
      </c>
      <c r="I76" s="82"/>
      <c r="L76" s="21"/>
    </row>
    <row r="77" spans="2:63" s="20" customFormat="1" ht="10.35" customHeight="1" x14ac:dyDescent="0.25">
      <c r="B77" s="21"/>
      <c r="I77" s="82"/>
      <c r="L77" s="21"/>
    </row>
    <row r="78" spans="2:63" s="87" customFormat="1" ht="29.25" customHeight="1" x14ac:dyDescent="0.25">
      <c r="B78" s="88"/>
      <c r="C78" s="89" t="s">
        <v>53</v>
      </c>
      <c r="D78" s="90" t="s">
        <v>54</v>
      </c>
      <c r="E78" s="90" t="s">
        <v>55</v>
      </c>
      <c r="F78" s="90" t="s">
        <v>56</v>
      </c>
      <c r="G78" s="90" t="s">
        <v>57</v>
      </c>
      <c r="H78" s="90" t="s">
        <v>58</v>
      </c>
      <c r="I78" s="91" t="s">
        <v>59</v>
      </c>
      <c r="J78" s="90" t="s">
        <v>40</v>
      </c>
      <c r="K78" s="92" t="s">
        <v>60</v>
      </c>
      <c r="L78" s="88"/>
      <c r="M78" s="93" t="s">
        <v>61</v>
      </c>
      <c r="N78" s="94" t="s">
        <v>29</v>
      </c>
      <c r="O78" s="94" t="s">
        <v>62</v>
      </c>
      <c r="P78" s="94" t="s">
        <v>63</v>
      </c>
      <c r="Q78" s="94" t="s">
        <v>64</v>
      </c>
      <c r="R78" s="94" t="s">
        <v>65</v>
      </c>
      <c r="S78" s="94" t="s">
        <v>66</v>
      </c>
      <c r="T78" s="95" t="s">
        <v>67</v>
      </c>
    </row>
    <row r="79" spans="2:63" s="20" customFormat="1" ht="29.25" customHeight="1" x14ac:dyDescent="0.35">
      <c r="B79" s="21"/>
      <c r="C79" s="96" t="s">
        <v>41</v>
      </c>
      <c r="I79" s="82"/>
      <c r="J79" s="97">
        <f>BK79</f>
        <v>0</v>
      </c>
      <c r="L79" s="21"/>
      <c r="M79" s="98"/>
      <c r="N79" s="34"/>
      <c r="O79" s="34"/>
      <c r="P79" s="99">
        <f>P80</f>
        <v>0</v>
      </c>
      <c r="Q79" s="34"/>
      <c r="R79" s="99">
        <f>R80</f>
        <v>31.963242320000006</v>
      </c>
      <c r="S79" s="34"/>
      <c r="T79" s="100">
        <f>T80</f>
        <v>227.09320000000002</v>
      </c>
      <c r="AT79" s="9" t="s">
        <v>68</v>
      </c>
      <c r="AU79" s="9" t="s">
        <v>42</v>
      </c>
      <c r="BK79" s="101">
        <f>BK80</f>
        <v>0</v>
      </c>
    </row>
    <row r="80" spans="2:63" s="102" customFormat="1" ht="37.35" customHeight="1" x14ac:dyDescent="0.35">
      <c r="B80" s="103"/>
      <c r="D80" s="104" t="s">
        <v>68</v>
      </c>
      <c r="E80" s="105" t="s">
        <v>69</v>
      </c>
      <c r="F80" s="105" t="s">
        <v>70</v>
      </c>
      <c r="I80" s="106"/>
      <c r="J80" s="107">
        <f>BK80</f>
        <v>0</v>
      </c>
      <c r="L80" s="103"/>
      <c r="M80" s="108"/>
      <c r="N80" s="109"/>
      <c r="O80" s="109"/>
      <c r="P80" s="110">
        <f>P81+P107+P130+P139</f>
        <v>0</v>
      </c>
      <c r="Q80" s="109"/>
      <c r="R80" s="110">
        <f>R81+R107+R130+R139</f>
        <v>31.963242320000006</v>
      </c>
      <c r="S80" s="109"/>
      <c r="T80" s="111">
        <f>T81+T107+T130+T139</f>
        <v>227.09320000000002</v>
      </c>
      <c r="AR80" s="104" t="s">
        <v>71</v>
      </c>
      <c r="AT80" s="112" t="s">
        <v>68</v>
      </c>
      <c r="AU80" s="112" t="s">
        <v>72</v>
      </c>
      <c r="AY80" s="104" t="s">
        <v>73</v>
      </c>
      <c r="BK80" s="113">
        <f>BK81+BK107+BK130+BK139</f>
        <v>0</v>
      </c>
    </row>
    <row r="81" spans="2:65" s="102" customFormat="1" ht="19.899999999999999" customHeight="1" x14ac:dyDescent="0.3">
      <c r="B81" s="103"/>
      <c r="D81" s="114" t="s">
        <v>68</v>
      </c>
      <c r="E81" s="115" t="s">
        <v>71</v>
      </c>
      <c r="F81" s="115" t="s">
        <v>74</v>
      </c>
      <c r="I81" s="106"/>
      <c r="J81" s="116">
        <f>BK81</f>
        <v>0</v>
      </c>
      <c r="L81" s="103"/>
      <c r="M81" s="108"/>
      <c r="N81" s="109"/>
      <c r="O81" s="109"/>
      <c r="P81" s="110">
        <f>SUM(P82:P106)</f>
        <v>0</v>
      </c>
      <c r="Q81" s="109"/>
      <c r="R81" s="110">
        <f>SUM(R82:R106)</f>
        <v>4.8937920000000003E-2</v>
      </c>
      <c r="S81" s="109"/>
      <c r="T81" s="111">
        <f>SUM(T82:T106)</f>
        <v>227.04320000000001</v>
      </c>
      <c r="AR81" s="104" t="s">
        <v>71</v>
      </c>
      <c r="AT81" s="112" t="s">
        <v>68</v>
      </c>
      <c r="AU81" s="112" t="s">
        <v>71</v>
      </c>
      <c r="AY81" s="104" t="s">
        <v>73</v>
      </c>
      <c r="BK81" s="113">
        <f>SUM(BK82:BK106)</f>
        <v>0</v>
      </c>
    </row>
    <row r="82" spans="2:65" s="190" customFormat="1" ht="22.5" customHeight="1" x14ac:dyDescent="0.25">
      <c r="B82" s="176"/>
      <c r="C82" s="177">
        <v>1</v>
      </c>
      <c r="D82" s="177" t="s">
        <v>75</v>
      </c>
      <c r="E82" s="178" t="s">
        <v>76</v>
      </c>
      <c r="F82" s="179" t="s">
        <v>77</v>
      </c>
      <c r="G82" s="180" t="s">
        <v>78</v>
      </c>
      <c r="H82" s="181">
        <v>71.7</v>
      </c>
      <c r="I82" s="182"/>
      <c r="J82" s="183">
        <f>ROUND(I82*H82,2)</f>
        <v>0</v>
      </c>
      <c r="K82" s="179" t="s">
        <v>79</v>
      </c>
      <c r="L82" s="184"/>
      <c r="M82" s="185" t="s">
        <v>14</v>
      </c>
      <c r="N82" s="186" t="s">
        <v>30</v>
      </c>
      <c r="O82" s="187"/>
      <c r="P82" s="188">
        <f>O82*H82</f>
        <v>0</v>
      </c>
      <c r="Q82" s="188">
        <v>0</v>
      </c>
      <c r="R82" s="188">
        <f>Q82*H82</f>
        <v>0</v>
      </c>
      <c r="S82" s="188">
        <v>0.504</v>
      </c>
      <c r="T82" s="189">
        <f>S82*H82</f>
        <v>36.136800000000001</v>
      </c>
      <c r="AR82" s="191" t="s">
        <v>80</v>
      </c>
      <c r="AT82" s="191" t="s">
        <v>75</v>
      </c>
      <c r="AU82" s="191" t="s">
        <v>7</v>
      </c>
      <c r="AY82" s="191" t="s">
        <v>73</v>
      </c>
      <c r="BE82" s="192">
        <f>IF(N82="základní",J82,0)</f>
        <v>0</v>
      </c>
      <c r="BF82" s="192">
        <f>IF(N82="snížená",J82,0)</f>
        <v>0</v>
      </c>
      <c r="BG82" s="192">
        <f>IF(N82="zákl. přenesená",J82,0)</f>
        <v>0</v>
      </c>
      <c r="BH82" s="192">
        <f>IF(N82="sníž. přenesená",J82,0)</f>
        <v>0</v>
      </c>
      <c r="BI82" s="192">
        <f>IF(N82="nulová",J82,0)</f>
        <v>0</v>
      </c>
      <c r="BJ82" s="191" t="s">
        <v>71</v>
      </c>
      <c r="BK82" s="192">
        <f>ROUND(I82*H82,2)</f>
        <v>0</v>
      </c>
      <c r="BL82" s="191" t="s">
        <v>80</v>
      </c>
      <c r="BM82" s="191" t="s">
        <v>81</v>
      </c>
    </row>
    <row r="83" spans="2:65" s="20" customFormat="1" ht="42" customHeight="1" x14ac:dyDescent="0.25">
      <c r="B83" s="21"/>
      <c r="D83" s="130" t="s">
        <v>82</v>
      </c>
      <c r="F83" s="131" t="s">
        <v>83</v>
      </c>
      <c r="I83" s="82"/>
      <c r="L83" s="21"/>
      <c r="M83" s="132"/>
      <c r="N83" s="22"/>
      <c r="O83" s="22"/>
      <c r="P83" s="22"/>
      <c r="Q83" s="22"/>
      <c r="R83" s="22"/>
      <c r="S83" s="22"/>
      <c r="T83" s="133"/>
      <c r="AT83" s="9" t="s">
        <v>82</v>
      </c>
      <c r="AU83" s="9" t="s">
        <v>7</v>
      </c>
    </row>
    <row r="84" spans="2:65" s="20" customFormat="1" ht="22.5" customHeight="1" x14ac:dyDescent="0.25">
      <c r="B84" s="117"/>
      <c r="C84" s="177">
        <v>2</v>
      </c>
      <c r="D84" s="177" t="s">
        <v>75</v>
      </c>
      <c r="E84" s="178" t="s">
        <v>85</v>
      </c>
      <c r="F84" s="179" t="s">
        <v>86</v>
      </c>
      <c r="G84" s="180" t="s">
        <v>78</v>
      </c>
      <c r="H84" s="181">
        <v>165.2</v>
      </c>
      <c r="I84" s="182"/>
      <c r="J84" s="183">
        <f>ROUND(I84*H84,2)</f>
        <v>0</v>
      </c>
      <c r="K84" s="179" t="s">
        <v>79</v>
      </c>
      <c r="L84" s="21"/>
      <c r="M84" s="125" t="s">
        <v>14</v>
      </c>
      <c r="N84" s="126" t="s">
        <v>30</v>
      </c>
      <c r="O84" s="22"/>
      <c r="P84" s="127">
        <f>O84*H84</f>
        <v>0</v>
      </c>
      <c r="Q84" s="127">
        <v>0</v>
      </c>
      <c r="R84" s="127">
        <f>Q84*H84</f>
        <v>0</v>
      </c>
      <c r="S84" s="127">
        <v>0.58199999999999996</v>
      </c>
      <c r="T84" s="128">
        <f>S84*H84</f>
        <v>96.146399999999986</v>
      </c>
      <c r="AR84" s="9" t="s">
        <v>80</v>
      </c>
      <c r="AT84" s="9" t="s">
        <v>75</v>
      </c>
      <c r="AU84" s="9" t="s">
        <v>7</v>
      </c>
      <c r="AY84" s="9" t="s">
        <v>73</v>
      </c>
      <c r="BE84" s="129">
        <f>IF(N84="základní",J84,0)</f>
        <v>0</v>
      </c>
      <c r="BF84" s="129">
        <f>IF(N84="snížená",J84,0)</f>
        <v>0</v>
      </c>
      <c r="BG84" s="129">
        <f>IF(N84="zákl. přenesená",J84,0)</f>
        <v>0</v>
      </c>
      <c r="BH84" s="129">
        <f>IF(N84="sníž. přenesená",J84,0)</f>
        <v>0</v>
      </c>
      <c r="BI84" s="129">
        <f>IF(N84="nulová",J84,0)</f>
        <v>0</v>
      </c>
      <c r="BJ84" s="9" t="s">
        <v>71</v>
      </c>
      <c r="BK84" s="129">
        <f>ROUND(I84*H84,2)</f>
        <v>0</v>
      </c>
      <c r="BL84" s="9" t="s">
        <v>80</v>
      </c>
      <c r="BM84" s="9" t="s">
        <v>87</v>
      </c>
    </row>
    <row r="85" spans="2:65" s="20" customFormat="1" ht="42" customHeight="1" x14ac:dyDescent="0.25">
      <c r="B85" s="21"/>
      <c r="D85" s="130" t="s">
        <v>82</v>
      </c>
      <c r="F85" s="131" t="s">
        <v>88</v>
      </c>
      <c r="I85" s="82"/>
      <c r="L85" s="21"/>
      <c r="M85" s="132"/>
      <c r="N85" s="22"/>
      <c r="O85" s="22"/>
      <c r="P85" s="22"/>
      <c r="Q85" s="22"/>
      <c r="R85" s="22"/>
      <c r="S85" s="22"/>
      <c r="T85" s="133"/>
      <c r="AT85" s="9" t="s">
        <v>82</v>
      </c>
      <c r="AU85" s="9" t="s">
        <v>7</v>
      </c>
    </row>
    <row r="86" spans="2:65" s="20" customFormat="1" ht="22.5" customHeight="1" x14ac:dyDescent="0.25">
      <c r="B86" s="117"/>
      <c r="C86" s="177">
        <v>3</v>
      </c>
      <c r="D86" s="177" t="s">
        <v>75</v>
      </c>
      <c r="E86" s="178" t="s">
        <v>89</v>
      </c>
      <c r="F86" s="179" t="s">
        <v>90</v>
      </c>
      <c r="G86" s="180" t="s">
        <v>78</v>
      </c>
      <c r="H86" s="181">
        <v>236.9</v>
      </c>
      <c r="I86" s="182"/>
      <c r="J86" s="183">
        <f>ROUND(I86*H86,2)</f>
        <v>0</v>
      </c>
      <c r="K86" s="179" t="s">
        <v>79</v>
      </c>
      <c r="L86" s="21"/>
      <c r="M86" s="125" t="s">
        <v>14</v>
      </c>
      <c r="N86" s="126" t="s">
        <v>30</v>
      </c>
      <c r="O86" s="22"/>
      <c r="P86" s="127">
        <f>O86*H86</f>
        <v>0</v>
      </c>
      <c r="Q86" s="127">
        <v>0</v>
      </c>
      <c r="R86" s="127">
        <f>Q86*H86</f>
        <v>0</v>
      </c>
      <c r="S86" s="127">
        <v>0.4</v>
      </c>
      <c r="T86" s="128">
        <f>S86*H86</f>
        <v>94.76</v>
      </c>
      <c r="AR86" s="9" t="s">
        <v>80</v>
      </c>
      <c r="AT86" s="9" t="s">
        <v>75</v>
      </c>
      <c r="AU86" s="9" t="s">
        <v>7</v>
      </c>
      <c r="AY86" s="9" t="s">
        <v>73</v>
      </c>
      <c r="BE86" s="129">
        <f>IF(N86="základní",J86,0)</f>
        <v>0</v>
      </c>
      <c r="BF86" s="129">
        <f>IF(N86="snížená",J86,0)</f>
        <v>0</v>
      </c>
      <c r="BG86" s="129">
        <f>IF(N86="zákl. přenesená",J86,0)</f>
        <v>0</v>
      </c>
      <c r="BH86" s="129">
        <f>IF(N86="sníž. přenesená",J86,0)</f>
        <v>0</v>
      </c>
      <c r="BI86" s="129">
        <f>IF(N86="nulová",J86,0)</f>
        <v>0</v>
      </c>
      <c r="BJ86" s="9" t="s">
        <v>71</v>
      </c>
      <c r="BK86" s="129">
        <f>ROUND(I86*H86,2)</f>
        <v>0</v>
      </c>
      <c r="BL86" s="9" t="s">
        <v>80</v>
      </c>
      <c r="BM86" s="9" t="s">
        <v>91</v>
      </c>
    </row>
    <row r="87" spans="2:65" s="20" customFormat="1" ht="42" customHeight="1" x14ac:dyDescent="0.25">
      <c r="B87" s="21"/>
      <c r="D87" s="130" t="s">
        <v>82</v>
      </c>
      <c r="F87" s="131" t="s">
        <v>92</v>
      </c>
      <c r="I87" s="82"/>
      <c r="L87" s="21"/>
      <c r="M87" s="132"/>
      <c r="N87" s="22"/>
      <c r="O87" s="22"/>
      <c r="P87" s="22"/>
      <c r="Q87" s="22"/>
      <c r="R87" s="22"/>
      <c r="S87" s="22"/>
      <c r="T87" s="133"/>
      <c r="AT87" s="9" t="s">
        <v>82</v>
      </c>
      <c r="AU87" s="9" t="s">
        <v>7</v>
      </c>
    </row>
    <row r="88" spans="2:65" s="20" customFormat="1" ht="22.5" customHeight="1" x14ac:dyDescent="0.25">
      <c r="B88" s="117"/>
      <c r="C88" s="177">
        <v>4</v>
      </c>
      <c r="D88" s="177" t="s">
        <v>75</v>
      </c>
      <c r="E88" s="178" t="s">
        <v>94</v>
      </c>
      <c r="F88" s="179" t="s">
        <v>95</v>
      </c>
      <c r="G88" s="180" t="s">
        <v>96</v>
      </c>
      <c r="H88" s="181">
        <v>18.87</v>
      </c>
      <c r="I88" s="182"/>
      <c r="J88" s="183">
        <f>ROUND(I88*H88,2)</f>
        <v>0</v>
      </c>
      <c r="K88" s="179" t="s">
        <v>79</v>
      </c>
      <c r="L88" s="21"/>
      <c r="M88" s="125" t="s">
        <v>14</v>
      </c>
      <c r="N88" s="126" t="s">
        <v>30</v>
      </c>
      <c r="O88" s="22"/>
      <c r="P88" s="127">
        <f>O88*H88</f>
        <v>0</v>
      </c>
      <c r="Q88" s="127">
        <v>0</v>
      </c>
      <c r="R88" s="127">
        <f>Q88*H88</f>
        <v>0</v>
      </c>
      <c r="S88" s="127">
        <v>0</v>
      </c>
      <c r="T88" s="128">
        <f>S88*H88</f>
        <v>0</v>
      </c>
      <c r="AR88" s="9" t="s">
        <v>80</v>
      </c>
      <c r="AT88" s="9" t="s">
        <v>75</v>
      </c>
      <c r="AU88" s="9" t="s">
        <v>7</v>
      </c>
      <c r="AY88" s="9" t="s">
        <v>73</v>
      </c>
      <c r="BE88" s="129">
        <f>IF(N88="základní",J88,0)</f>
        <v>0</v>
      </c>
      <c r="BF88" s="129">
        <f>IF(N88="snížená",J88,0)</f>
        <v>0</v>
      </c>
      <c r="BG88" s="129">
        <f>IF(N88="zákl. přenesená",J88,0)</f>
        <v>0</v>
      </c>
      <c r="BH88" s="129">
        <f>IF(N88="sníž. přenesená",J88,0)</f>
        <v>0</v>
      </c>
      <c r="BI88" s="129">
        <f>IF(N88="nulová",J88,0)</f>
        <v>0</v>
      </c>
      <c r="BJ88" s="9" t="s">
        <v>71</v>
      </c>
      <c r="BK88" s="129">
        <f>ROUND(I88*H88,2)</f>
        <v>0</v>
      </c>
      <c r="BL88" s="9" t="s">
        <v>80</v>
      </c>
      <c r="BM88" s="9" t="s">
        <v>97</v>
      </c>
    </row>
    <row r="89" spans="2:65" s="20" customFormat="1" ht="30" customHeight="1" x14ac:dyDescent="0.25">
      <c r="B89" s="21"/>
      <c r="D89" s="134" t="s">
        <v>82</v>
      </c>
      <c r="F89" s="135" t="s">
        <v>98</v>
      </c>
      <c r="I89" s="82"/>
      <c r="L89" s="21"/>
      <c r="M89" s="132"/>
      <c r="N89" s="22"/>
      <c r="O89" s="22"/>
      <c r="P89" s="22"/>
      <c r="Q89" s="22"/>
      <c r="R89" s="22"/>
      <c r="S89" s="22"/>
      <c r="T89" s="133"/>
      <c r="AT89" s="9" t="s">
        <v>82</v>
      </c>
      <c r="AU89" s="9" t="s">
        <v>7</v>
      </c>
    </row>
    <row r="90" spans="2:65" s="136" customFormat="1" ht="22.5" customHeight="1" x14ac:dyDescent="0.25">
      <c r="B90" s="137"/>
      <c r="D90" s="134" t="s">
        <v>99</v>
      </c>
      <c r="E90" s="138" t="s">
        <v>14</v>
      </c>
      <c r="F90" s="139" t="s">
        <v>100</v>
      </c>
      <c r="H90" s="140">
        <v>11.7</v>
      </c>
      <c r="I90" s="141"/>
      <c r="L90" s="137"/>
      <c r="M90" s="142"/>
      <c r="N90" s="143"/>
      <c r="O90" s="143"/>
      <c r="P90" s="143"/>
      <c r="Q90" s="143"/>
      <c r="R90" s="143"/>
      <c r="S90" s="143"/>
      <c r="T90" s="144"/>
      <c r="AT90" s="138" t="s">
        <v>99</v>
      </c>
      <c r="AU90" s="138" t="s">
        <v>7</v>
      </c>
      <c r="AV90" s="136" t="s">
        <v>7</v>
      </c>
      <c r="AW90" s="136" t="s">
        <v>101</v>
      </c>
      <c r="AX90" s="136" t="s">
        <v>72</v>
      </c>
      <c r="AY90" s="138" t="s">
        <v>73</v>
      </c>
    </row>
    <row r="91" spans="2:65" s="136" customFormat="1" ht="22.5" customHeight="1" x14ac:dyDescent="0.25">
      <c r="B91" s="137"/>
      <c r="D91" s="134" t="s">
        <v>99</v>
      </c>
      <c r="E91" s="138" t="s">
        <v>14</v>
      </c>
      <c r="F91" s="139" t="s">
        <v>102</v>
      </c>
      <c r="H91" s="140">
        <v>7.17</v>
      </c>
      <c r="I91" s="141"/>
      <c r="L91" s="137"/>
      <c r="M91" s="142"/>
      <c r="N91" s="143"/>
      <c r="O91" s="143"/>
      <c r="P91" s="143"/>
      <c r="Q91" s="143"/>
      <c r="R91" s="143"/>
      <c r="S91" s="143"/>
      <c r="T91" s="144"/>
      <c r="AT91" s="138" t="s">
        <v>99</v>
      </c>
      <c r="AU91" s="138" t="s">
        <v>7</v>
      </c>
      <c r="AV91" s="136" t="s">
        <v>7</v>
      </c>
      <c r="AW91" s="136" t="s">
        <v>101</v>
      </c>
      <c r="AX91" s="136" t="s">
        <v>72</v>
      </c>
      <c r="AY91" s="138" t="s">
        <v>73</v>
      </c>
    </row>
    <row r="92" spans="2:65" s="145" customFormat="1" ht="22.5" customHeight="1" x14ac:dyDescent="0.25">
      <c r="B92" s="146"/>
      <c r="D92" s="130" t="s">
        <v>99</v>
      </c>
      <c r="E92" s="147" t="s">
        <v>14</v>
      </c>
      <c r="F92" s="148" t="s">
        <v>103</v>
      </c>
      <c r="H92" s="149">
        <v>18.87</v>
      </c>
      <c r="I92" s="150"/>
      <c r="L92" s="146"/>
      <c r="M92" s="151"/>
      <c r="N92" s="152"/>
      <c r="O92" s="152"/>
      <c r="P92" s="152"/>
      <c r="Q92" s="152"/>
      <c r="R92" s="152"/>
      <c r="S92" s="152"/>
      <c r="T92" s="153"/>
      <c r="AT92" s="154" t="s">
        <v>99</v>
      </c>
      <c r="AU92" s="154" t="s">
        <v>7</v>
      </c>
      <c r="AV92" s="145" t="s">
        <v>80</v>
      </c>
      <c r="AW92" s="145" t="s">
        <v>101</v>
      </c>
      <c r="AX92" s="145" t="s">
        <v>71</v>
      </c>
      <c r="AY92" s="154" t="s">
        <v>73</v>
      </c>
    </row>
    <row r="93" spans="2:65" s="20" customFormat="1" ht="22.5" customHeight="1" x14ac:dyDescent="0.25">
      <c r="B93" s="117"/>
      <c r="C93" s="177">
        <v>5</v>
      </c>
      <c r="D93" s="177" t="s">
        <v>75</v>
      </c>
      <c r="E93" s="178" t="s">
        <v>104</v>
      </c>
      <c r="F93" s="179" t="s">
        <v>105</v>
      </c>
      <c r="G93" s="180" t="s">
        <v>96</v>
      </c>
      <c r="H93" s="181">
        <v>18.87</v>
      </c>
      <c r="I93" s="182"/>
      <c r="J93" s="183">
        <f>ROUND(I93*H93,2)</f>
        <v>0</v>
      </c>
      <c r="K93" s="179" t="s">
        <v>79</v>
      </c>
      <c r="L93" s="21"/>
      <c r="M93" s="125" t="s">
        <v>14</v>
      </c>
      <c r="N93" s="126" t="s">
        <v>30</v>
      </c>
      <c r="O93" s="22"/>
      <c r="P93" s="127">
        <f>O93*H93</f>
        <v>0</v>
      </c>
      <c r="Q93" s="127">
        <v>0</v>
      </c>
      <c r="R93" s="127">
        <f>Q93*H93</f>
        <v>0</v>
      </c>
      <c r="S93" s="127">
        <v>0</v>
      </c>
      <c r="T93" s="128">
        <f>S93*H93</f>
        <v>0</v>
      </c>
      <c r="AR93" s="9" t="s">
        <v>80</v>
      </c>
      <c r="AT93" s="9" t="s">
        <v>75</v>
      </c>
      <c r="AU93" s="9" t="s">
        <v>7</v>
      </c>
      <c r="AY93" s="9" t="s">
        <v>73</v>
      </c>
      <c r="BE93" s="129">
        <f>IF(N93="základní",J93,0)</f>
        <v>0</v>
      </c>
      <c r="BF93" s="129">
        <f>IF(N93="snížená",J93,0)</f>
        <v>0</v>
      </c>
      <c r="BG93" s="129">
        <f>IF(N93="zákl. přenesená",J93,0)</f>
        <v>0</v>
      </c>
      <c r="BH93" s="129">
        <f>IF(N93="sníž. přenesená",J93,0)</f>
        <v>0</v>
      </c>
      <c r="BI93" s="129">
        <f>IF(N93="nulová",J93,0)</f>
        <v>0</v>
      </c>
      <c r="BJ93" s="9" t="s">
        <v>71</v>
      </c>
      <c r="BK93" s="129">
        <f>ROUND(I93*H93,2)</f>
        <v>0</v>
      </c>
      <c r="BL93" s="9" t="s">
        <v>80</v>
      </c>
      <c r="BM93" s="9" t="s">
        <v>106</v>
      </c>
    </row>
    <row r="94" spans="2:65" s="20" customFormat="1" ht="42" customHeight="1" x14ac:dyDescent="0.25">
      <c r="B94" s="21"/>
      <c r="D94" s="130" t="s">
        <v>82</v>
      </c>
      <c r="F94" s="131" t="s">
        <v>107</v>
      </c>
      <c r="I94" s="82"/>
      <c r="L94" s="21"/>
      <c r="M94" s="132"/>
      <c r="N94" s="22"/>
      <c r="O94" s="22"/>
      <c r="P94" s="22"/>
      <c r="Q94" s="22"/>
      <c r="R94" s="22"/>
      <c r="S94" s="22"/>
      <c r="T94" s="133"/>
      <c r="AT94" s="9" t="s">
        <v>82</v>
      </c>
      <c r="AU94" s="9" t="s">
        <v>7</v>
      </c>
    </row>
    <row r="95" spans="2:65" s="20" customFormat="1" ht="22.5" customHeight="1" x14ac:dyDescent="0.25">
      <c r="B95" s="117"/>
      <c r="C95" s="177">
        <v>6</v>
      </c>
      <c r="D95" s="177" t="s">
        <v>75</v>
      </c>
      <c r="E95" s="178" t="s">
        <v>108</v>
      </c>
      <c r="F95" s="179" t="s">
        <v>109</v>
      </c>
      <c r="G95" s="180" t="s">
        <v>110</v>
      </c>
      <c r="H95" s="181">
        <v>33.966000000000001</v>
      </c>
      <c r="I95" s="182"/>
      <c r="J95" s="183">
        <f>ROUND(I95*H95,2)</f>
        <v>0</v>
      </c>
      <c r="K95" s="179" t="s">
        <v>79</v>
      </c>
      <c r="L95" s="21"/>
      <c r="M95" s="125" t="s">
        <v>14</v>
      </c>
      <c r="N95" s="126" t="s">
        <v>30</v>
      </c>
      <c r="O95" s="22"/>
      <c r="P95" s="127">
        <f>O95*H95</f>
        <v>0</v>
      </c>
      <c r="Q95" s="127">
        <v>0</v>
      </c>
      <c r="R95" s="127">
        <f>Q95*H95</f>
        <v>0</v>
      </c>
      <c r="S95" s="127">
        <v>0</v>
      </c>
      <c r="T95" s="128">
        <f>S95*H95</f>
        <v>0</v>
      </c>
      <c r="AR95" s="9" t="s">
        <v>80</v>
      </c>
      <c r="AT95" s="9" t="s">
        <v>75</v>
      </c>
      <c r="AU95" s="9" t="s">
        <v>7</v>
      </c>
      <c r="AY95" s="9" t="s">
        <v>73</v>
      </c>
      <c r="BE95" s="129">
        <f>IF(N95="základní",J95,0)</f>
        <v>0</v>
      </c>
      <c r="BF95" s="129">
        <f>IF(N95="snížená",J95,0)</f>
        <v>0</v>
      </c>
      <c r="BG95" s="129">
        <f>IF(N95="zákl. přenesená",J95,0)</f>
        <v>0</v>
      </c>
      <c r="BH95" s="129">
        <f>IF(N95="sníž. přenesená",J95,0)</f>
        <v>0</v>
      </c>
      <c r="BI95" s="129">
        <f>IF(N95="nulová",J95,0)</f>
        <v>0</v>
      </c>
      <c r="BJ95" s="9" t="s">
        <v>71</v>
      </c>
      <c r="BK95" s="129">
        <f>ROUND(I95*H95,2)</f>
        <v>0</v>
      </c>
      <c r="BL95" s="9" t="s">
        <v>80</v>
      </c>
      <c r="BM95" s="9" t="s">
        <v>111</v>
      </c>
    </row>
    <row r="96" spans="2:65" s="20" customFormat="1" ht="22.5" customHeight="1" x14ac:dyDescent="0.25">
      <c r="B96" s="21"/>
      <c r="D96" s="134" t="s">
        <v>82</v>
      </c>
      <c r="F96" s="135" t="s">
        <v>112</v>
      </c>
      <c r="I96" s="82"/>
      <c r="L96" s="21"/>
      <c r="M96" s="132"/>
      <c r="N96" s="22"/>
      <c r="O96" s="22"/>
      <c r="P96" s="22"/>
      <c r="Q96" s="22"/>
      <c r="R96" s="22"/>
      <c r="S96" s="22"/>
      <c r="T96" s="133"/>
      <c r="AT96" s="9" t="s">
        <v>82</v>
      </c>
      <c r="AU96" s="9" t="s">
        <v>7</v>
      </c>
    </row>
    <row r="97" spans="2:65" s="136" customFormat="1" ht="22.5" customHeight="1" x14ac:dyDescent="0.25">
      <c r="B97" s="137"/>
      <c r="D97" s="130" t="s">
        <v>99</v>
      </c>
      <c r="E97" s="155" t="s">
        <v>14</v>
      </c>
      <c r="F97" s="156" t="s">
        <v>113</v>
      </c>
      <c r="H97" s="157">
        <v>33.966000000000001</v>
      </c>
      <c r="I97" s="141"/>
      <c r="L97" s="137"/>
      <c r="M97" s="142"/>
      <c r="N97" s="143"/>
      <c r="O97" s="143"/>
      <c r="P97" s="143"/>
      <c r="Q97" s="143"/>
      <c r="R97" s="143"/>
      <c r="S97" s="143"/>
      <c r="T97" s="144"/>
      <c r="AT97" s="138" t="s">
        <v>99</v>
      </c>
      <c r="AU97" s="138" t="s">
        <v>7</v>
      </c>
      <c r="AV97" s="136" t="s">
        <v>7</v>
      </c>
      <c r="AW97" s="136" t="s">
        <v>101</v>
      </c>
      <c r="AX97" s="136" t="s">
        <v>71</v>
      </c>
      <c r="AY97" s="138" t="s">
        <v>73</v>
      </c>
    </row>
    <row r="98" spans="2:65" s="20" customFormat="1" ht="22.5" customHeight="1" x14ac:dyDescent="0.25">
      <c r="B98" s="117"/>
      <c r="C98" s="118">
        <v>7</v>
      </c>
      <c r="D98" s="118" t="s">
        <v>75</v>
      </c>
      <c r="E98" s="119" t="s">
        <v>114</v>
      </c>
      <c r="F98" s="120" t="s">
        <v>115</v>
      </c>
      <c r="G98" s="121" t="s">
        <v>78</v>
      </c>
      <c r="H98" s="122">
        <v>261.7</v>
      </c>
      <c r="I98" s="123"/>
      <c r="J98" s="124">
        <f>ROUND(I98*H98,2)</f>
        <v>0</v>
      </c>
      <c r="K98" s="120" t="s">
        <v>79</v>
      </c>
      <c r="L98" s="21"/>
      <c r="M98" s="125" t="s">
        <v>14</v>
      </c>
      <c r="N98" s="126" t="s">
        <v>30</v>
      </c>
      <c r="O98" s="22"/>
      <c r="P98" s="127">
        <f>O98*H98</f>
        <v>0</v>
      </c>
      <c r="Q98" s="127">
        <v>0</v>
      </c>
      <c r="R98" s="127">
        <f>Q98*H98</f>
        <v>0</v>
      </c>
      <c r="S98" s="127">
        <v>0</v>
      </c>
      <c r="T98" s="128">
        <f>S98*H98</f>
        <v>0</v>
      </c>
      <c r="AR98" s="9" t="s">
        <v>80</v>
      </c>
      <c r="AT98" s="9" t="s">
        <v>75</v>
      </c>
      <c r="AU98" s="9" t="s">
        <v>7</v>
      </c>
      <c r="AY98" s="9" t="s">
        <v>73</v>
      </c>
      <c r="BE98" s="129">
        <f>IF(N98="základní",J98,0)</f>
        <v>0</v>
      </c>
      <c r="BF98" s="129">
        <f>IF(N98="snížená",J98,0)</f>
        <v>0</v>
      </c>
      <c r="BG98" s="129">
        <f>IF(N98="zákl. přenesená",J98,0)</f>
        <v>0</v>
      </c>
      <c r="BH98" s="129">
        <f>IF(N98="sníž. přenesená",J98,0)</f>
        <v>0</v>
      </c>
      <c r="BI98" s="129">
        <f>IF(N98="nulová",J98,0)</f>
        <v>0</v>
      </c>
      <c r="BJ98" s="9" t="s">
        <v>71</v>
      </c>
      <c r="BK98" s="129">
        <f>ROUND(I98*H98,2)</f>
        <v>0</v>
      </c>
      <c r="BL98" s="9" t="s">
        <v>80</v>
      </c>
      <c r="BM98" s="9" t="s">
        <v>116</v>
      </c>
    </row>
    <row r="99" spans="2:65" s="20" customFormat="1" ht="30" customHeight="1" x14ac:dyDescent="0.25">
      <c r="B99" s="21"/>
      <c r="D99" s="134" t="s">
        <v>82</v>
      </c>
      <c r="F99" s="135" t="s">
        <v>117</v>
      </c>
      <c r="I99" s="82"/>
      <c r="L99" s="21"/>
      <c r="M99" s="132"/>
      <c r="N99" s="22"/>
      <c r="O99" s="22"/>
      <c r="P99" s="22"/>
      <c r="Q99" s="22"/>
      <c r="R99" s="22"/>
      <c r="S99" s="22"/>
      <c r="T99" s="133"/>
      <c r="AT99" s="9" t="s">
        <v>82</v>
      </c>
      <c r="AU99" s="9" t="s">
        <v>7</v>
      </c>
    </row>
    <row r="100" spans="2:65" s="136" customFormat="1" ht="22.5" customHeight="1" x14ac:dyDescent="0.25">
      <c r="B100" s="137"/>
      <c r="D100" s="130" t="s">
        <v>99</v>
      </c>
      <c r="E100" s="155" t="s">
        <v>14</v>
      </c>
      <c r="F100" s="156" t="s">
        <v>118</v>
      </c>
      <c r="H100" s="157">
        <v>261.7</v>
      </c>
      <c r="I100" s="141"/>
      <c r="L100" s="137"/>
      <c r="M100" s="142"/>
      <c r="N100" s="143"/>
      <c r="O100" s="143"/>
      <c r="P100" s="143"/>
      <c r="Q100" s="143"/>
      <c r="R100" s="143"/>
      <c r="S100" s="143"/>
      <c r="T100" s="144"/>
      <c r="AT100" s="138" t="s">
        <v>99</v>
      </c>
      <c r="AU100" s="138" t="s">
        <v>7</v>
      </c>
      <c r="AV100" s="136" t="s">
        <v>7</v>
      </c>
      <c r="AW100" s="136" t="s">
        <v>101</v>
      </c>
      <c r="AX100" s="136" t="s">
        <v>71</v>
      </c>
      <c r="AY100" s="138" t="s">
        <v>73</v>
      </c>
    </row>
    <row r="101" spans="2:65" s="20" customFormat="1" ht="22.5" customHeight="1" x14ac:dyDescent="0.25">
      <c r="B101" s="117"/>
      <c r="C101" s="118" t="s">
        <v>119</v>
      </c>
      <c r="D101" s="118" t="s">
        <v>75</v>
      </c>
      <c r="E101" s="119" t="s">
        <v>120</v>
      </c>
      <c r="F101" s="120" t="s">
        <v>121</v>
      </c>
      <c r="G101" s="121" t="s">
        <v>110</v>
      </c>
      <c r="H101" s="122">
        <v>4.8000000000000001E-2</v>
      </c>
      <c r="I101" s="123"/>
      <c r="J101" s="124">
        <f>ROUND(I101*H101,2)</f>
        <v>0</v>
      </c>
      <c r="K101" s="120" t="s">
        <v>79</v>
      </c>
      <c r="L101" s="21"/>
      <c r="M101" s="125" t="s">
        <v>14</v>
      </c>
      <c r="N101" s="126" t="s">
        <v>30</v>
      </c>
      <c r="O101" s="22"/>
      <c r="P101" s="127">
        <f>O101*H101</f>
        <v>0</v>
      </c>
      <c r="Q101" s="127">
        <v>1.9539999999999998E-2</v>
      </c>
      <c r="R101" s="127">
        <f>Q101*H101</f>
        <v>9.3791999999999996E-4</v>
      </c>
      <c r="S101" s="127">
        <v>0</v>
      </c>
      <c r="T101" s="128">
        <f>S101*H101</f>
        <v>0</v>
      </c>
      <c r="AR101" s="9" t="s">
        <v>80</v>
      </c>
      <c r="AT101" s="9" t="s">
        <v>75</v>
      </c>
      <c r="AU101" s="9" t="s">
        <v>7</v>
      </c>
      <c r="AY101" s="9" t="s">
        <v>73</v>
      </c>
      <c r="BE101" s="129">
        <f>IF(N101="základní",J101,0)</f>
        <v>0</v>
      </c>
      <c r="BF101" s="129">
        <f>IF(N101="snížená",J101,0)</f>
        <v>0</v>
      </c>
      <c r="BG101" s="129">
        <f>IF(N101="zákl. přenesená",J101,0)</f>
        <v>0</v>
      </c>
      <c r="BH101" s="129">
        <f>IF(N101="sníž. přenesená",J101,0)</f>
        <v>0</v>
      </c>
      <c r="BI101" s="129">
        <f>IF(N101="nulová",J101,0)</f>
        <v>0</v>
      </c>
      <c r="BJ101" s="9" t="s">
        <v>71</v>
      </c>
      <c r="BK101" s="129">
        <f>ROUND(I101*H101,2)</f>
        <v>0</v>
      </c>
      <c r="BL101" s="9" t="s">
        <v>80</v>
      </c>
      <c r="BM101" s="9" t="s">
        <v>122</v>
      </c>
    </row>
    <row r="102" spans="2:65" s="20" customFormat="1" ht="30" customHeight="1" x14ac:dyDescent="0.25">
      <c r="B102" s="21"/>
      <c r="D102" s="134" t="s">
        <v>82</v>
      </c>
      <c r="F102" s="135" t="s">
        <v>123</v>
      </c>
      <c r="I102" s="82"/>
      <c r="L102" s="21"/>
      <c r="M102" s="132"/>
      <c r="N102" s="22"/>
      <c r="O102" s="22"/>
      <c r="P102" s="22"/>
      <c r="Q102" s="22"/>
      <c r="R102" s="22"/>
      <c r="S102" s="22"/>
      <c r="T102" s="133"/>
      <c r="AT102" s="9" t="s">
        <v>82</v>
      </c>
      <c r="AU102" s="9" t="s">
        <v>7</v>
      </c>
    </row>
    <row r="103" spans="2:65" s="136" customFormat="1" ht="22.5" customHeight="1" x14ac:dyDescent="0.25">
      <c r="B103" s="137"/>
      <c r="D103" s="130" t="s">
        <v>99</v>
      </c>
      <c r="E103" s="155" t="s">
        <v>14</v>
      </c>
      <c r="F103" s="156" t="s">
        <v>124</v>
      </c>
      <c r="H103" s="157">
        <v>4.8000000000000001E-2</v>
      </c>
      <c r="I103" s="141"/>
      <c r="L103" s="137"/>
      <c r="M103" s="142"/>
      <c r="N103" s="143"/>
      <c r="O103" s="143"/>
      <c r="P103" s="143"/>
      <c r="Q103" s="143"/>
      <c r="R103" s="143"/>
      <c r="S103" s="143"/>
      <c r="T103" s="144"/>
      <c r="AT103" s="138" t="s">
        <v>99</v>
      </c>
      <c r="AU103" s="138" t="s">
        <v>7</v>
      </c>
      <c r="AV103" s="136" t="s">
        <v>7</v>
      </c>
      <c r="AW103" s="136" t="s">
        <v>101</v>
      </c>
      <c r="AX103" s="136" t="s">
        <v>71</v>
      </c>
      <c r="AY103" s="138" t="s">
        <v>73</v>
      </c>
    </row>
    <row r="104" spans="2:65" s="20" customFormat="1" ht="22.5" customHeight="1" x14ac:dyDescent="0.25">
      <c r="B104" s="117"/>
      <c r="C104" s="158" t="s">
        <v>125</v>
      </c>
      <c r="D104" s="158" t="s">
        <v>126</v>
      </c>
      <c r="E104" s="159" t="s">
        <v>127</v>
      </c>
      <c r="F104" s="160" t="s">
        <v>128</v>
      </c>
      <c r="G104" s="161" t="s">
        <v>110</v>
      </c>
      <c r="H104" s="162">
        <v>4.8000000000000001E-2</v>
      </c>
      <c r="I104" s="163"/>
      <c r="J104" s="164">
        <f>ROUND(I104*H104,2)</f>
        <v>0</v>
      </c>
      <c r="K104" s="160" t="s">
        <v>79</v>
      </c>
      <c r="L104" s="165"/>
      <c r="M104" s="166" t="s">
        <v>14</v>
      </c>
      <c r="N104" s="167" t="s">
        <v>30</v>
      </c>
      <c r="O104" s="22"/>
      <c r="P104" s="127">
        <f>O104*H104</f>
        <v>0</v>
      </c>
      <c r="Q104" s="127">
        <v>1</v>
      </c>
      <c r="R104" s="127">
        <f>Q104*H104</f>
        <v>4.8000000000000001E-2</v>
      </c>
      <c r="S104" s="127">
        <v>0</v>
      </c>
      <c r="T104" s="128">
        <f>S104*H104</f>
        <v>0</v>
      </c>
      <c r="AR104" s="9" t="s">
        <v>119</v>
      </c>
      <c r="AT104" s="9" t="s">
        <v>126</v>
      </c>
      <c r="AU104" s="9" t="s">
        <v>7</v>
      </c>
      <c r="AY104" s="9" t="s">
        <v>73</v>
      </c>
      <c r="BE104" s="129">
        <f>IF(N104="základní",J104,0)</f>
        <v>0</v>
      </c>
      <c r="BF104" s="129">
        <f>IF(N104="snížená",J104,0)</f>
        <v>0</v>
      </c>
      <c r="BG104" s="129">
        <f>IF(N104="zákl. přenesená",J104,0)</f>
        <v>0</v>
      </c>
      <c r="BH104" s="129">
        <f>IF(N104="sníž. přenesená",J104,0)</f>
        <v>0</v>
      </c>
      <c r="BI104" s="129">
        <f>IF(N104="nulová",J104,0)</f>
        <v>0</v>
      </c>
      <c r="BJ104" s="9" t="s">
        <v>71</v>
      </c>
      <c r="BK104" s="129">
        <f>ROUND(I104*H104,2)</f>
        <v>0</v>
      </c>
      <c r="BL104" s="9" t="s">
        <v>80</v>
      </c>
      <c r="BM104" s="9" t="s">
        <v>129</v>
      </c>
    </row>
    <row r="105" spans="2:65" s="20" customFormat="1" ht="22.5" customHeight="1" x14ac:dyDescent="0.25">
      <c r="B105" s="21"/>
      <c r="D105" s="134" t="s">
        <v>82</v>
      </c>
      <c r="F105" s="135" t="s">
        <v>130</v>
      </c>
      <c r="I105" s="82"/>
      <c r="L105" s="21"/>
      <c r="M105" s="132"/>
      <c r="N105" s="22"/>
      <c r="O105" s="22"/>
      <c r="P105" s="22"/>
      <c r="Q105" s="22"/>
      <c r="R105" s="22"/>
      <c r="S105" s="22"/>
      <c r="T105" s="133"/>
      <c r="AT105" s="9" t="s">
        <v>82</v>
      </c>
      <c r="AU105" s="9" t="s">
        <v>7</v>
      </c>
    </row>
    <row r="106" spans="2:65" s="20" customFormat="1" ht="30" customHeight="1" x14ac:dyDescent="0.25">
      <c r="B106" s="21"/>
      <c r="D106" s="134" t="s">
        <v>131</v>
      </c>
      <c r="F106" s="168" t="s">
        <v>132</v>
      </c>
      <c r="I106" s="82"/>
      <c r="L106" s="21"/>
      <c r="M106" s="132"/>
      <c r="N106" s="22"/>
      <c r="O106" s="22"/>
      <c r="P106" s="22"/>
      <c r="Q106" s="22"/>
      <c r="R106" s="22"/>
      <c r="S106" s="22"/>
      <c r="T106" s="133"/>
      <c r="AT106" s="9" t="s">
        <v>131</v>
      </c>
      <c r="AU106" s="9" t="s">
        <v>7</v>
      </c>
    </row>
    <row r="107" spans="2:65" s="102" customFormat="1" ht="29.85" customHeight="1" x14ac:dyDescent="0.3">
      <c r="B107" s="103"/>
      <c r="D107" s="114" t="s">
        <v>68</v>
      </c>
      <c r="E107" s="115" t="s">
        <v>93</v>
      </c>
      <c r="F107" s="115" t="s">
        <v>133</v>
      </c>
      <c r="I107" s="106"/>
      <c r="J107" s="116">
        <f>BK107</f>
        <v>0</v>
      </c>
      <c r="L107" s="103"/>
      <c r="M107" s="108"/>
      <c r="N107" s="109"/>
      <c r="O107" s="109"/>
      <c r="P107" s="110">
        <f>SUM(P108:P129)</f>
        <v>0</v>
      </c>
      <c r="Q107" s="109"/>
      <c r="R107" s="110">
        <f>SUM(R108:R129)</f>
        <v>0.28308709999999998</v>
      </c>
      <c r="S107" s="109"/>
      <c r="T107" s="111">
        <f>SUM(T108:T129)</f>
        <v>0</v>
      </c>
      <c r="AR107" s="104" t="s">
        <v>71</v>
      </c>
      <c r="AT107" s="112" t="s">
        <v>68</v>
      </c>
      <c r="AU107" s="112" t="s">
        <v>71</v>
      </c>
      <c r="AY107" s="104" t="s">
        <v>73</v>
      </c>
      <c r="BK107" s="113">
        <f>SUM(BK108:BK129)</f>
        <v>0</v>
      </c>
    </row>
    <row r="108" spans="2:65" s="20" customFormat="1" ht="22.5" customHeight="1" x14ac:dyDescent="0.25">
      <c r="B108" s="117"/>
      <c r="C108" s="118" t="s">
        <v>134</v>
      </c>
      <c r="D108" s="118" t="s">
        <v>75</v>
      </c>
      <c r="E108" s="119" t="s">
        <v>135</v>
      </c>
      <c r="F108" s="120" t="s">
        <v>136</v>
      </c>
      <c r="G108" s="121" t="s">
        <v>78</v>
      </c>
      <c r="H108" s="122">
        <v>39</v>
      </c>
      <c r="I108" s="123"/>
      <c r="J108" s="124">
        <f>ROUND(I108*H108,2)</f>
        <v>0</v>
      </c>
      <c r="K108" s="120" t="s">
        <v>79</v>
      </c>
      <c r="L108" s="21"/>
      <c r="M108" s="125" t="s">
        <v>14</v>
      </c>
      <c r="N108" s="126" t="s">
        <v>30</v>
      </c>
      <c r="O108" s="22"/>
      <c r="P108" s="127">
        <f>O108*H108</f>
        <v>0</v>
      </c>
      <c r="Q108" s="127">
        <v>0</v>
      </c>
      <c r="R108" s="127">
        <f>Q108*H108</f>
        <v>0</v>
      </c>
      <c r="S108" s="127">
        <v>0</v>
      </c>
      <c r="T108" s="128">
        <f>S108*H108</f>
        <v>0</v>
      </c>
      <c r="AR108" s="9" t="s">
        <v>80</v>
      </c>
      <c r="AT108" s="9" t="s">
        <v>75</v>
      </c>
      <c r="AU108" s="9" t="s">
        <v>7</v>
      </c>
      <c r="AY108" s="9" t="s">
        <v>73</v>
      </c>
      <c r="BE108" s="129">
        <f>IF(N108="základní",J108,0)</f>
        <v>0</v>
      </c>
      <c r="BF108" s="129">
        <f>IF(N108="snížená",J108,0)</f>
        <v>0</v>
      </c>
      <c r="BG108" s="129">
        <f>IF(N108="zákl. přenesená",J108,0)</f>
        <v>0</v>
      </c>
      <c r="BH108" s="129">
        <f>IF(N108="sníž. přenesená",J108,0)</f>
        <v>0</v>
      </c>
      <c r="BI108" s="129">
        <f>IF(N108="nulová",J108,0)</f>
        <v>0</v>
      </c>
      <c r="BJ108" s="9" t="s">
        <v>71</v>
      </c>
      <c r="BK108" s="129">
        <f>ROUND(I108*H108,2)</f>
        <v>0</v>
      </c>
      <c r="BL108" s="9" t="s">
        <v>80</v>
      </c>
      <c r="BM108" s="9" t="s">
        <v>137</v>
      </c>
    </row>
    <row r="109" spans="2:65" s="20" customFormat="1" ht="22.5" customHeight="1" x14ac:dyDescent="0.25">
      <c r="B109" s="21"/>
      <c r="D109" s="130" t="s">
        <v>82</v>
      </c>
      <c r="F109" s="131" t="s">
        <v>138</v>
      </c>
      <c r="I109" s="82"/>
      <c r="L109" s="21"/>
      <c r="M109" s="132"/>
      <c r="N109" s="22"/>
      <c r="O109" s="22"/>
      <c r="P109" s="22"/>
      <c r="Q109" s="22"/>
      <c r="R109" s="22"/>
      <c r="S109" s="22"/>
      <c r="T109" s="133"/>
      <c r="AT109" s="9" t="s">
        <v>82</v>
      </c>
      <c r="AU109" s="9" t="s">
        <v>7</v>
      </c>
    </row>
    <row r="110" spans="2:65" s="20" customFormat="1" ht="22.5" customHeight="1" x14ac:dyDescent="0.25">
      <c r="B110" s="117"/>
      <c r="C110" s="118" t="s">
        <v>139</v>
      </c>
      <c r="D110" s="118" t="s">
        <v>75</v>
      </c>
      <c r="E110" s="119" t="s">
        <v>140</v>
      </c>
      <c r="F110" s="120" t="s">
        <v>141</v>
      </c>
      <c r="G110" s="121" t="s">
        <v>78</v>
      </c>
      <c r="H110" s="122">
        <v>11.7</v>
      </c>
      <c r="I110" s="123"/>
      <c r="J110" s="124">
        <f>ROUND(I110*H110,2)</f>
        <v>0</v>
      </c>
      <c r="K110" s="120" t="s">
        <v>79</v>
      </c>
      <c r="L110" s="21"/>
      <c r="M110" s="125" t="s">
        <v>14</v>
      </c>
      <c r="N110" s="126" t="s">
        <v>30</v>
      </c>
      <c r="O110" s="22"/>
      <c r="P110" s="127">
        <f>O110*H110</f>
        <v>0</v>
      </c>
      <c r="Q110" s="127">
        <v>0</v>
      </c>
      <c r="R110" s="127">
        <f>Q110*H110</f>
        <v>0</v>
      </c>
      <c r="S110" s="127">
        <v>0</v>
      </c>
      <c r="T110" s="128">
        <f>S110*H110</f>
        <v>0</v>
      </c>
      <c r="AR110" s="9" t="s">
        <v>80</v>
      </c>
      <c r="AT110" s="9" t="s">
        <v>75</v>
      </c>
      <c r="AU110" s="9" t="s">
        <v>7</v>
      </c>
      <c r="AY110" s="9" t="s">
        <v>73</v>
      </c>
      <c r="BE110" s="129">
        <f>IF(N110="základní",J110,0)</f>
        <v>0</v>
      </c>
      <c r="BF110" s="129">
        <f>IF(N110="snížená",J110,0)</f>
        <v>0</v>
      </c>
      <c r="BG110" s="129">
        <f>IF(N110="zákl. přenesená",J110,0)</f>
        <v>0</v>
      </c>
      <c r="BH110" s="129">
        <f>IF(N110="sníž. přenesená",J110,0)</f>
        <v>0</v>
      </c>
      <c r="BI110" s="129">
        <f>IF(N110="nulová",J110,0)</f>
        <v>0</v>
      </c>
      <c r="BJ110" s="9" t="s">
        <v>71</v>
      </c>
      <c r="BK110" s="129">
        <f>ROUND(I110*H110,2)</f>
        <v>0</v>
      </c>
      <c r="BL110" s="9" t="s">
        <v>80</v>
      </c>
      <c r="BM110" s="9" t="s">
        <v>142</v>
      </c>
    </row>
    <row r="111" spans="2:65" s="20" customFormat="1" ht="22.5" customHeight="1" x14ac:dyDescent="0.25">
      <c r="B111" s="21"/>
      <c r="D111" s="134" t="s">
        <v>82</v>
      </c>
      <c r="F111" s="135" t="s">
        <v>143</v>
      </c>
      <c r="I111" s="82"/>
      <c r="L111" s="21"/>
      <c r="M111" s="132"/>
      <c r="N111" s="22"/>
      <c r="O111" s="22"/>
      <c r="P111" s="22"/>
      <c r="Q111" s="22"/>
      <c r="R111" s="22"/>
      <c r="S111" s="22"/>
      <c r="T111" s="133"/>
      <c r="AT111" s="9" t="s">
        <v>82</v>
      </c>
      <c r="AU111" s="9" t="s">
        <v>7</v>
      </c>
    </row>
    <row r="112" spans="2:65" s="136" customFormat="1" ht="22.5" customHeight="1" x14ac:dyDescent="0.25">
      <c r="B112" s="137"/>
      <c r="D112" s="130" t="s">
        <v>99</v>
      </c>
      <c r="E112" s="155" t="s">
        <v>14</v>
      </c>
      <c r="F112" s="156" t="s">
        <v>144</v>
      </c>
      <c r="H112" s="157">
        <v>11.7</v>
      </c>
      <c r="I112" s="141"/>
      <c r="L112" s="137"/>
      <c r="M112" s="142"/>
      <c r="N112" s="143"/>
      <c r="O112" s="143"/>
      <c r="P112" s="143"/>
      <c r="Q112" s="143"/>
      <c r="R112" s="143"/>
      <c r="S112" s="143"/>
      <c r="T112" s="144"/>
      <c r="AT112" s="138" t="s">
        <v>99</v>
      </c>
      <c r="AU112" s="138" t="s">
        <v>7</v>
      </c>
      <c r="AV112" s="136" t="s">
        <v>7</v>
      </c>
      <c r="AW112" s="136" t="s">
        <v>101</v>
      </c>
      <c r="AX112" s="136" t="s">
        <v>71</v>
      </c>
      <c r="AY112" s="138" t="s">
        <v>73</v>
      </c>
    </row>
    <row r="113" spans="2:65" s="20" customFormat="1" ht="22.5" customHeight="1" x14ac:dyDescent="0.25">
      <c r="B113" s="117"/>
      <c r="C113" s="118" t="s">
        <v>145</v>
      </c>
      <c r="D113" s="118" t="s">
        <v>75</v>
      </c>
      <c r="E113" s="119" t="s">
        <v>146</v>
      </c>
      <c r="F113" s="120" t="s">
        <v>147</v>
      </c>
      <c r="G113" s="121" t="s">
        <v>78</v>
      </c>
      <c r="H113" s="122">
        <v>11.88</v>
      </c>
      <c r="I113" s="123"/>
      <c r="J113" s="124">
        <f>ROUND(I113*H113,2)</f>
        <v>0</v>
      </c>
      <c r="K113" s="120" t="s">
        <v>79</v>
      </c>
      <c r="L113" s="21"/>
      <c r="M113" s="125" t="s">
        <v>14</v>
      </c>
      <c r="N113" s="126" t="s">
        <v>30</v>
      </c>
      <c r="O113" s="22"/>
      <c r="P113" s="127">
        <f>O113*H113</f>
        <v>0</v>
      </c>
      <c r="Q113" s="127">
        <v>0</v>
      </c>
      <c r="R113" s="127">
        <f>Q113*H113</f>
        <v>0</v>
      </c>
      <c r="S113" s="127">
        <v>0</v>
      </c>
      <c r="T113" s="128">
        <f>S113*H113</f>
        <v>0</v>
      </c>
      <c r="AR113" s="9" t="s">
        <v>80</v>
      </c>
      <c r="AT113" s="9" t="s">
        <v>75</v>
      </c>
      <c r="AU113" s="9" t="s">
        <v>7</v>
      </c>
      <c r="AY113" s="9" t="s">
        <v>73</v>
      </c>
      <c r="BE113" s="129">
        <f>IF(N113="základní",J113,0)</f>
        <v>0</v>
      </c>
      <c r="BF113" s="129">
        <f>IF(N113="snížená",J113,0)</f>
        <v>0</v>
      </c>
      <c r="BG113" s="129">
        <f>IF(N113="zákl. přenesená",J113,0)</f>
        <v>0</v>
      </c>
      <c r="BH113" s="129">
        <f>IF(N113="sníž. přenesená",J113,0)</f>
        <v>0</v>
      </c>
      <c r="BI113" s="129">
        <f>IF(N113="nulová",J113,0)</f>
        <v>0</v>
      </c>
      <c r="BJ113" s="9" t="s">
        <v>71</v>
      </c>
      <c r="BK113" s="129">
        <f>ROUND(I113*H113,2)</f>
        <v>0</v>
      </c>
      <c r="BL113" s="9" t="s">
        <v>80</v>
      </c>
      <c r="BM113" s="9" t="s">
        <v>148</v>
      </c>
    </row>
    <row r="114" spans="2:65" s="20" customFormat="1" ht="30" customHeight="1" x14ac:dyDescent="0.25">
      <c r="B114" s="21"/>
      <c r="D114" s="130" t="s">
        <v>82</v>
      </c>
      <c r="F114" s="131" t="s">
        <v>149</v>
      </c>
      <c r="I114" s="82"/>
      <c r="L114" s="21"/>
      <c r="M114" s="132"/>
      <c r="N114" s="22"/>
      <c r="O114" s="22"/>
      <c r="P114" s="22"/>
      <c r="Q114" s="22"/>
      <c r="R114" s="22"/>
      <c r="S114" s="22"/>
      <c r="T114" s="133"/>
      <c r="AT114" s="9" t="s">
        <v>82</v>
      </c>
      <c r="AU114" s="9" t="s">
        <v>7</v>
      </c>
    </row>
    <row r="115" spans="2:65" s="20" customFormat="1" ht="22.5" customHeight="1" x14ac:dyDescent="0.25">
      <c r="B115" s="117"/>
      <c r="C115" s="118" t="s">
        <v>150</v>
      </c>
      <c r="D115" s="118" t="s">
        <v>75</v>
      </c>
      <c r="E115" s="119" t="s">
        <v>151</v>
      </c>
      <c r="F115" s="120" t="s">
        <v>152</v>
      </c>
      <c r="G115" s="121" t="s">
        <v>78</v>
      </c>
      <c r="H115" s="122">
        <v>39</v>
      </c>
      <c r="I115" s="123"/>
      <c r="J115" s="124">
        <f>ROUND(I115*H115,2)</f>
        <v>0</v>
      </c>
      <c r="K115" s="120" t="s">
        <v>79</v>
      </c>
      <c r="L115" s="21"/>
      <c r="M115" s="125" t="s">
        <v>14</v>
      </c>
      <c r="N115" s="126" t="s">
        <v>30</v>
      </c>
      <c r="O115" s="22"/>
      <c r="P115" s="127">
        <f>O115*H115</f>
        <v>0</v>
      </c>
      <c r="Q115" s="127">
        <v>0</v>
      </c>
      <c r="R115" s="127">
        <f>Q115*H115</f>
        <v>0</v>
      </c>
      <c r="S115" s="127">
        <v>0</v>
      </c>
      <c r="T115" s="128">
        <f>S115*H115</f>
        <v>0</v>
      </c>
      <c r="AR115" s="9" t="s">
        <v>80</v>
      </c>
      <c r="AT115" s="9" t="s">
        <v>75</v>
      </c>
      <c r="AU115" s="9" t="s">
        <v>7</v>
      </c>
      <c r="AY115" s="9" t="s">
        <v>73</v>
      </c>
      <c r="BE115" s="129">
        <f>IF(N115="základní",J115,0)</f>
        <v>0</v>
      </c>
      <c r="BF115" s="129">
        <f>IF(N115="snížená",J115,0)</f>
        <v>0</v>
      </c>
      <c r="BG115" s="129">
        <f>IF(N115="zákl. přenesená",J115,0)</f>
        <v>0</v>
      </c>
      <c r="BH115" s="129">
        <f>IF(N115="sníž. přenesená",J115,0)</f>
        <v>0</v>
      </c>
      <c r="BI115" s="129">
        <f>IF(N115="nulová",J115,0)</f>
        <v>0</v>
      </c>
      <c r="BJ115" s="9" t="s">
        <v>71</v>
      </c>
      <c r="BK115" s="129">
        <f>ROUND(I115*H115,2)</f>
        <v>0</v>
      </c>
      <c r="BL115" s="9" t="s">
        <v>80</v>
      </c>
      <c r="BM115" s="9" t="s">
        <v>153</v>
      </c>
    </row>
    <row r="116" spans="2:65" s="20" customFormat="1" ht="22.5" customHeight="1" x14ac:dyDescent="0.25">
      <c r="B116" s="21"/>
      <c r="D116" s="134" t="s">
        <v>82</v>
      </c>
      <c r="F116" s="135" t="s">
        <v>154</v>
      </c>
      <c r="I116" s="82"/>
      <c r="L116" s="21"/>
      <c r="M116" s="132"/>
      <c r="N116" s="22"/>
      <c r="O116" s="22"/>
      <c r="P116" s="22"/>
      <c r="Q116" s="22"/>
      <c r="R116" s="22"/>
      <c r="S116" s="22"/>
      <c r="T116" s="133"/>
      <c r="AT116" s="9" t="s">
        <v>82</v>
      </c>
      <c r="AU116" s="9" t="s">
        <v>7</v>
      </c>
    </row>
    <row r="117" spans="2:65" s="136" customFormat="1" ht="22.5" customHeight="1" x14ac:dyDescent="0.25">
      <c r="B117" s="137"/>
      <c r="D117" s="130" t="s">
        <v>99</v>
      </c>
      <c r="E117" s="155" t="s">
        <v>14</v>
      </c>
      <c r="F117" s="156" t="s">
        <v>155</v>
      </c>
      <c r="H117" s="157">
        <v>39</v>
      </c>
      <c r="I117" s="141"/>
      <c r="L117" s="137"/>
      <c r="M117" s="142"/>
      <c r="N117" s="143"/>
      <c r="O117" s="143"/>
      <c r="P117" s="143"/>
      <c r="Q117" s="143"/>
      <c r="R117" s="143"/>
      <c r="S117" s="143"/>
      <c r="T117" s="144"/>
      <c r="AT117" s="138" t="s">
        <v>99</v>
      </c>
      <c r="AU117" s="138" t="s">
        <v>7</v>
      </c>
      <c r="AV117" s="136" t="s">
        <v>7</v>
      </c>
      <c r="AW117" s="136" t="s">
        <v>101</v>
      </c>
      <c r="AX117" s="136" t="s">
        <v>71</v>
      </c>
      <c r="AY117" s="138" t="s">
        <v>73</v>
      </c>
    </row>
    <row r="118" spans="2:65" s="20" customFormat="1" ht="22.5" customHeight="1" x14ac:dyDescent="0.25">
      <c r="B118" s="117"/>
      <c r="C118" s="118" t="s">
        <v>156</v>
      </c>
      <c r="D118" s="118" t="s">
        <v>75</v>
      </c>
      <c r="E118" s="119" t="s">
        <v>157</v>
      </c>
      <c r="F118" s="120" t="s">
        <v>158</v>
      </c>
      <c r="G118" s="121" t="s">
        <v>78</v>
      </c>
      <c r="H118" s="122">
        <v>222.7</v>
      </c>
      <c r="I118" s="123"/>
      <c r="J118" s="124">
        <f>ROUND(I118*H118,2)</f>
        <v>0</v>
      </c>
      <c r="K118" s="120" t="s">
        <v>79</v>
      </c>
      <c r="L118" s="21"/>
      <c r="M118" s="125" t="s">
        <v>14</v>
      </c>
      <c r="N118" s="126" t="s">
        <v>30</v>
      </c>
      <c r="O118" s="22"/>
      <c r="P118" s="127">
        <f>O118*H118</f>
        <v>0</v>
      </c>
      <c r="Q118" s="127">
        <v>0</v>
      </c>
      <c r="R118" s="127">
        <f>Q118*H118</f>
        <v>0</v>
      </c>
      <c r="S118" s="127">
        <v>0</v>
      </c>
      <c r="T118" s="128">
        <f>S118*H118</f>
        <v>0</v>
      </c>
      <c r="AR118" s="9" t="s">
        <v>80</v>
      </c>
      <c r="AT118" s="9" t="s">
        <v>75</v>
      </c>
      <c r="AU118" s="9" t="s">
        <v>7</v>
      </c>
      <c r="AY118" s="9" t="s">
        <v>73</v>
      </c>
      <c r="BE118" s="129">
        <f>IF(N118="základní",J118,0)</f>
        <v>0</v>
      </c>
      <c r="BF118" s="129">
        <f>IF(N118="snížená",J118,0)</f>
        <v>0</v>
      </c>
      <c r="BG118" s="129">
        <f>IF(N118="zákl. přenesená",J118,0)</f>
        <v>0</v>
      </c>
      <c r="BH118" s="129">
        <f>IF(N118="sníž. přenesená",J118,0)</f>
        <v>0</v>
      </c>
      <c r="BI118" s="129">
        <f>IF(N118="nulová",J118,0)</f>
        <v>0</v>
      </c>
      <c r="BJ118" s="9" t="s">
        <v>71</v>
      </c>
      <c r="BK118" s="129">
        <f>ROUND(I118*H118,2)</f>
        <v>0</v>
      </c>
      <c r="BL118" s="9" t="s">
        <v>80</v>
      </c>
      <c r="BM118" s="9" t="s">
        <v>159</v>
      </c>
    </row>
    <row r="119" spans="2:65" s="20" customFormat="1" ht="30" customHeight="1" x14ac:dyDescent="0.25">
      <c r="B119" s="21"/>
      <c r="D119" s="130" t="s">
        <v>82</v>
      </c>
      <c r="F119" s="131" t="s">
        <v>160</v>
      </c>
      <c r="I119" s="82"/>
      <c r="L119" s="21"/>
      <c r="M119" s="132"/>
      <c r="N119" s="22"/>
      <c r="O119" s="22"/>
      <c r="P119" s="22"/>
      <c r="Q119" s="22"/>
      <c r="R119" s="22"/>
      <c r="S119" s="22"/>
      <c r="T119" s="133"/>
      <c r="AT119" s="9" t="s">
        <v>82</v>
      </c>
      <c r="AU119" s="9" t="s">
        <v>7</v>
      </c>
    </row>
    <row r="120" spans="2:65" s="20" customFormat="1" ht="22.5" customHeight="1" x14ac:dyDescent="0.25">
      <c r="B120" s="117"/>
      <c r="C120" s="118" t="s">
        <v>161</v>
      </c>
      <c r="D120" s="118" t="s">
        <v>75</v>
      </c>
      <c r="E120" s="119" t="s">
        <v>162</v>
      </c>
      <c r="F120" s="120" t="s">
        <v>163</v>
      </c>
      <c r="G120" s="121" t="s">
        <v>78</v>
      </c>
      <c r="H120" s="122">
        <v>27.71</v>
      </c>
      <c r="I120" s="123"/>
      <c r="J120" s="124">
        <f>ROUND(I120*H120,2)</f>
        <v>0</v>
      </c>
      <c r="K120" s="120" t="s">
        <v>79</v>
      </c>
      <c r="L120" s="21"/>
      <c r="M120" s="125" t="s">
        <v>14</v>
      </c>
      <c r="N120" s="126" t="s">
        <v>30</v>
      </c>
      <c r="O120" s="22"/>
      <c r="P120" s="127">
        <f>O120*H120</f>
        <v>0</v>
      </c>
      <c r="Q120" s="127">
        <v>6.0099999999999997E-3</v>
      </c>
      <c r="R120" s="127">
        <f>Q120*H120</f>
        <v>0.16653709999999999</v>
      </c>
      <c r="S120" s="127">
        <v>0</v>
      </c>
      <c r="T120" s="128">
        <f>S120*H120</f>
        <v>0</v>
      </c>
      <c r="AR120" s="9" t="s">
        <v>80</v>
      </c>
      <c r="AT120" s="9" t="s">
        <v>75</v>
      </c>
      <c r="AU120" s="9" t="s">
        <v>7</v>
      </c>
      <c r="AY120" s="9" t="s">
        <v>73</v>
      </c>
      <c r="BE120" s="129">
        <f>IF(N120="základní",J120,0)</f>
        <v>0</v>
      </c>
      <c r="BF120" s="129">
        <f>IF(N120="snížená",J120,0)</f>
        <v>0</v>
      </c>
      <c r="BG120" s="129">
        <f>IF(N120="zákl. přenesená",J120,0)</f>
        <v>0</v>
      </c>
      <c r="BH120" s="129">
        <f>IF(N120="sníž. přenesená",J120,0)</f>
        <v>0</v>
      </c>
      <c r="BI120" s="129">
        <f>IF(N120="nulová",J120,0)</f>
        <v>0</v>
      </c>
      <c r="BJ120" s="9" t="s">
        <v>71</v>
      </c>
      <c r="BK120" s="129">
        <f>ROUND(I120*H120,2)</f>
        <v>0</v>
      </c>
      <c r="BL120" s="9" t="s">
        <v>80</v>
      </c>
      <c r="BM120" s="9" t="s">
        <v>164</v>
      </c>
    </row>
    <row r="121" spans="2:65" s="20" customFormat="1" ht="22.5" customHeight="1" x14ac:dyDescent="0.25">
      <c r="B121" s="21"/>
      <c r="D121" s="130" t="s">
        <v>82</v>
      </c>
      <c r="F121" s="131" t="s">
        <v>165</v>
      </c>
      <c r="I121" s="82"/>
      <c r="L121" s="21"/>
      <c r="M121" s="132"/>
      <c r="N121" s="22"/>
      <c r="O121" s="22"/>
      <c r="P121" s="22"/>
      <c r="Q121" s="22"/>
      <c r="R121" s="22"/>
      <c r="S121" s="22"/>
      <c r="T121" s="133"/>
      <c r="AT121" s="9" t="s">
        <v>82</v>
      </c>
      <c r="AU121" s="9" t="s">
        <v>7</v>
      </c>
    </row>
    <row r="122" spans="2:65" s="20" customFormat="1" ht="31.5" customHeight="1" x14ac:dyDescent="0.25">
      <c r="B122" s="117"/>
      <c r="C122" s="118" t="s">
        <v>166</v>
      </c>
      <c r="D122" s="118" t="s">
        <v>75</v>
      </c>
      <c r="E122" s="119" t="s">
        <v>167</v>
      </c>
      <c r="F122" s="120" t="s">
        <v>168</v>
      </c>
      <c r="G122" s="121" t="s">
        <v>78</v>
      </c>
      <c r="H122" s="122">
        <v>27.71</v>
      </c>
      <c r="I122" s="123"/>
      <c r="J122" s="124">
        <f>ROUND(I122*H122,2)</f>
        <v>0</v>
      </c>
      <c r="K122" s="120" t="s">
        <v>79</v>
      </c>
      <c r="L122" s="21"/>
      <c r="M122" s="125" t="s">
        <v>14</v>
      </c>
      <c r="N122" s="126" t="s">
        <v>30</v>
      </c>
      <c r="O122" s="22"/>
      <c r="P122" s="127">
        <f>O122*H122</f>
        <v>0</v>
      </c>
      <c r="Q122" s="127">
        <v>0</v>
      </c>
      <c r="R122" s="127">
        <f>Q122*H122</f>
        <v>0</v>
      </c>
      <c r="S122" s="127">
        <v>0</v>
      </c>
      <c r="T122" s="128">
        <f>S122*H122</f>
        <v>0</v>
      </c>
      <c r="AR122" s="9" t="s">
        <v>80</v>
      </c>
      <c r="AT122" s="9" t="s">
        <v>75</v>
      </c>
      <c r="AU122" s="9" t="s">
        <v>7</v>
      </c>
      <c r="AY122" s="9" t="s">
        <v>73</v>
      </c>
      <c r="BE122" s="129">
        <f>IF(N122="základní",J122,0)</f>
        <v>0</v>
      </c>
      <c r="BF122" s="129">
        <f>IF(N122="snížená",J122,0)</f>
        <v>0</v>
      </c>
      <c r="BG122" s="129">
        <f>IF(N122="zákl. přenesená",J122,0)</f>
        <v>0</v>
      </c>
      <c r="BH122" s="129">
        <f>IF(N122="sníž. přenesená",J122,0)</f>
        <v>0</v>
      </c>
      <c r="BI122" s="129">
        <f>IF(N122="nulová",J122,0)</f>
        <v>0</v>
      </c>
      <c r="BJ122" s="9" t="s">
        <v>71</v>
      </c>
      <c r="BK122" s="129">
        <f>ROUND(I122*H122,2)</f>
        <v>0</v>
      </c>
      <c r="BL122" s="9" t="s">
        <v>80</v>
      </c>
      <c r="BM122" s="9" t="s">
        <v>169</v>
      </c>
    </row>
    <row r="123" spans="2:65" s="20" customFormat="1" ht="30" customHeight="1" x14ac:dyDescent="0.25">
      <c r="B123" s="21"/>
      <c r="D123" s="130" t="s">
        <v>82</v>
      </c>
      <c r="F123" s="131" t="s">
        <v>170</v>
      </c>
      <c r="I123" s="82"/>
      <c r="L123" s="21"/>
      <c r="M123" s="132"/>
      <c r="N123" s="22"/>
      <c r="O123" s="22"/>
      <c r="P123" s="22"/>
      <c r="Q123" s="22"/>
      <c r="R123" s="22"/>
      <c r="S123" s="22"/>
      <c r="T123" s="133"/>
      <c r="AT123" s="9" t="s">
        <v>82</v>
      </c>
      <c r="AU123" s="9" t="s">
        <v>7</v>
      </c>
    </row>
    <row r="124" spans="2:65" s="20" customFormat="1" ht="22.5" customHeight="1" x14ac:dyDescent="0.25">
      <c r="B124" s="117"/>
      <c r="C124" s="118" t="s">
        <v>171</v>
      </c>
      <c r="D124" s="118" t="s">
        <v>75</v>
      </c>
      <c r="E124" s="119" t="s">
        <v>172</v>
      </c>
      <c r="F124" s="120" t="s">
        <v>173</v>
      </c>
      <c r="G124" s="121" t="s">
        <v>78</v>
      </c>
      <c r="H124" s="122">
        <v>19.8</v>
      </c>
      <c r="I124" s="123"/>
      <c r="J124" s="124">
        <f>ROUND(I124*H124,2)</f>
        <v>0</v>
      </c>
      <c r="K124" s="120" t="s">
        <v>79</v>
      </c>
      <c r="L124" s="21"/>
      <c r="M124" s="125" t="s">
        <v>14</v>
      </c>
      <c r="N124" s="126" t="s">
        <v>30</v>
      </c>
      <c r="O124" s="22"/>
      <c r="P124" s="127">
        <f>O124*H124</f>
        <v>0</v>
      </c>
      <c r="Q124" s="127">
        <v>0</v>
      </c>
      <c r="R124" s="127">
        <f>Q124*H124</f>
        <v>0</v>
      </c>
      <c r="S124" s="127">
        <v>0</v>
      </c>
      <c r="T124" s="128">
        <f>S124*H124</f>
        <v>0</v>
      </c>
      <c r="AR124" s="9" t="s">
        <v>80</v>
      </c>
      <c r="AT124" s="9" t="s">
        <v>75</v>
      </c>
      <c r="AU124" s="9" t="s">
        <v>7</v>
      </c>
      <c r="AY124" s="9" t="s">
        <v>73</v>
      </c>
      <c r="BE124" s="129">
        <f>IF(N124="základní",J124,0)</f>
        <v>0</v>
      </c>
      <c r="BF124" s="129">
        <f>IF(N124="snížená",J124,0)</f>
        <v>0</v>
      </c>
      <c r="BG124" s="129">
        <f>IF(N124="zákl. přenesená",J124,0)</f>
        <v>0</v>
      </c>
      <c r="BH124" s="129">
        <f>IF(N124="sníž. přenesená",J124,0)</f>
        <v>0</v>
      </c>
      <c r="BI124" s="129">
        <f>IF(N124="nulová",J124,0)</f>
        <v>0</v>
      </c>
      <c r="BJ124" s="9" t="s">
        <v>71</v>
      </c>
      <c r="BK124" s="129">
        <f>ROUND(I124*H124,2)</f>
        <v>0</v>
      </c>
      <c r="BL124" s="9" t="s">
        <v>80</v>
      </c>
      <c r="BM124" s="9" t="s">
        <v>174</v>
      </c>
    </row>
    <row r="125" spans="2:65" s="20" customFormat="1" ht="30" customHeight="1" x14ac:dyDescent="0.25">
      <c r="B125" s="21"/>
      <c r="D125" s="130" t="s">
        <v>82</v>
      </c>
      <c r="F125" s="131" t="s">
        <v>175</v>
      </c>
      <c r="I125" s="82"/>
      <c r="L125" s="21"/>
      <c r="M125" s="132"/>
      <c r="N125" s="22"/>
      <c r="O125" s="22"/>
      <c r="P125" s="22"/>
      <c r="Q125" s="22"/>
      <c r="R125" s="22"/>
      <c r="S125" s="22"/>
      <c r="T125" s="133"/>
      <c r="AT125" s="9" t="s">
        <v>82</v>
      </c>
      <c r="AU125" s="9" t="s">
        <v>7</v>
      </c>
    </row>
    <row r="126" spans="2:65" s="20" customFormat="1" ht="22.5" customHeight="1" x14ac:dyDescent="0.25">
      <c r="B126" s="117"/>
      <c r="C126" s="118" t="s">
        <v>176</v>
      </c>
      <c r="D126" s="118" t="s">
        <v>75</v>
      </c>
      <c r="E126" s="119" t="s">
        <v>177</v>
      </c>
      <c r="F126" s="120" t="s">
        <v>178</v>
      </c>
      <c r="G126" s="121" t="s">
        <v>78</v>
      </c>
      <c r="H126" s="122">
        <v>222.7</v>
      </c>
      <c r="I126" s="123"/>
      <c r="J126" s="124">
        <f>ROUND(I126*H126,2)</f>
        <v>0</v>
      </c>
      <c r="K126" s="120" t="s">
        <v>79</v>
      </c>
      <c r="L126" s="21"/>
      <c r="M126" s="125" t="s">
        <v>14</v>
      </c>
      <c r="N126" s="126" t="s">
        <v>30</v>
      </c>
      <c r="O126" s="22"/>
      <c r="P126" s="127">
        <f>O126*H126</f>
        <v>0</v>
      </c>
      <c r="Q126" s="127">
        <v>0</v>
      </c>
      <c r="R126" s="127">
        <f>Q126*H126</f>
        <v>0</v>
      </c>
      <c r="S126" s="127">
        <v>0</v>
      </c>
      <c r="T126" s="128">
        <f>S126*H126</f>
        <v>0</v>
      </c>
      <c r="AR126" s="9" t="s">
        <v>80</v>
      </c>
      <c r="AT126" s="9" t="s">
        <v>75</v>
      </c>
      <c r="AU126" s="9" t="s">
        <v>7</v>
      </c>
      <c r="AY126" s="9" t="s">
        <v>73</v>
      </c>
      <c r="BE126" s="129">
        <f>IF(N126="základní",J126,0)</f>
        <v>0</v>
      </c>
      <c r="BF126" s="129">
        <f>IF(N126="snížená",J126,0)</f>
        <v>0</v>
      </c>
      <c r="BG126" s="129">
        <f>IF(N126="zákl. přenesená",J126,0)</f>
        <v>0</v>
      </c>
      <c r="BH126" s="129">
        <f>IF(N126="sníž. přenesená",J126,0)</f>
        <v>0</v>
      </c>
      <c r="BI126" s="129">
        <f>IF(N126="nulová",J126,0)</f>
        <v>0</v>
      </c>
      <c r="BJ126" s="9" t="s">
        <v>71</v>
      </c>
      <c r="BK126" s="129">
        <f>ROUND(I126*H126,2)</f>
        <v>0</v>
      </c>
      <c r="BL126" s="9" t="s">
        <v>80</v>
      </c>
      <c r="BM126" s="9" t="s">
        <v>179</v>
      </c>
    </row>
    <row r="127" spans="2:65" s="20" customFormat="1" ht="22.5" customHeight="1" x14ac:dyDescent="0.25">
      <c r="B127" s="21"/>
      <c r="D127" s="130" t="s">
        <v>82</v>
      </c>
      <c r="F127" s="131" t="s">
        <v>180</v>
      </c>
      <c r="I127" s="82"/>
      <c r="L127" s="21"/>
      <c r="M127" s="132"/>
      <c r="N127" s="22"/>
      <c r="O127" s="22"/>
      <c r="P127" s="22"/>
      <c r="Q127" s="22"/>
      <c r="R127" s="22"/>
      <c r="S127" s="22"/>
      <c r="T127" s="133"/>
      <c r="AT127" s="9" t="s">
        <v>82</v>
      </c>
      <c r="AU127" s="9" t="s">
        <v>7</v>
      </c>
    </row>
    <row r="128" spans="2:65" s="20" customFormat="1" ht="22.5" customHeight="1" x14ac:dyDescent="0.25">
      <c r="B128" s="117"/>
      <c r="C128" s="118" t="s">
        <v>181</v>
      </c>
      <c r="D128" s="118" t="s">
        <v>75</v>
      </c>
      <c r="E128" s="119" t="s">
        <v>182</v>
      </c>
      <c r="F128" s="120" t="s">
        <v>183</v>
      </c>
      <c r="G128" s="121" t="s">
        <v>78</v>
      </c>
      <c r="H128" s="122">
        <v>37</v>
      </c>
      <c r="I128" s="123"/>
      <c r="J128" s="124">
        <f>ROUND(I128*H128,2)</f>
        <v>0</v>
      </c>
      <c r="K128" s="120" t="s">
        <v>79</v>
      </c>
      <c r="L128" s="21"/>
      <c r="M128" s="125" t="s">
        <v>14</v>
      </c>
      <c r="N128" s="126" t="s">
        <v>30</v>
      </c>
      <c r="O128" s="22"/>
      <c r="P128" s="127">
        <f>O128*H128</f>
        <v>0</v>
      </c>
      <c r="Q128" s="127">
        <v>3.15E-3</v>
      </c>
      <c r="R128" s="127">
        <f>Q128*H128</f>
        <v>0.11655</v>
      </c>
      <c r="S128" s="127">
        <v>0</v>
      </c>
      <c r="T128" s="128">
        <f>S128*H128</f>
        <v>0</v>
      </c>
      <c r="AR128" s="9" t="s">
        <v>80</v>
      </c>
      <c r="AT128" s="9" t="s">
        <v>75</v>
      </c>
      <c r="AU128" s="9" t="s">
        <v>7</v>
      </c>
      <c r="AY128" s="9" t="s">
        <v>73</v>
      </c>
      <c r="BE128" s="129">
        <f>IF(N128="základní",J128,0)</f>
        <v>0</v>
      </c>
      <c r="BF128" s="129">
        <f>IF(N128="snížená",J128,0)</f>
        <v>0</v>
      </c>
      <c r="BG128" s="129">
        <f>IF(N128="zákl. přenesená",J128,0)</f>
        <v>0</v>
      </c>
      <c r="BH128" s="129">
        <f>IF(N128="sníž. přenesená",J128,0)</f>
        <v>0</v>
      </c>
      <c r="BI128" s="129">
        <f>IF(N128="nulová",J128,0)</f>
        <v>0</v>
      </c>
      <c r="BJ128" s="9" t="s">
        <v>71</v>
      </c>
      <c r="BK128" s="129">
        <f>ROUND(I128*H128,2)</f>
        <v>0</v>
      </c>
      <c r="BL128" s="9" t="s">
        <v>80</v>
      </c>
      <c r="BM128" s="9" t="s">
        <v>184</v>
      </c>
    </row>
    <row r="129" spans="2:65" s="20" customFormat="1" ht="30" customHeight="1" x14ac:dyDescent="0.25">
      <c r="B129" s="21"/>
      <c r="D129" s="134" t="s">
        <v>82</v>
      </c>
      <c r="F129" s="135" t="s">
        <v>185</v>
      </c>
      <c r="I129" s="82"/>
      <c r="L129" s="21"/>
      <c r="M129" s="132"/>
      <c r="N129" s="22"/>
      <c r="O129" s="22"/>
      <c r="P129" s="22"/>
      <c r="Q129" s="22"/>
      <c r="R129" s="22"/>
      <c r="S129" s="22"/>
      <c r="T129" s="133"/>
      <c r="AT129" s="9" t="s">
        <v>82</v>
      </c>
      <c r="AU129" s="9" t="s">
        <v>7</v>
      </c>
    </row>
    <row r="130" spans="2:65" s="102" customFormat="1" ht="29.85" customHeight="1" x14ac:dyDescent="0.3">
      <c r="B130" s="103"/>
      <c r="D130" s="104" t="s">
        <v>68</v>
      </c>
      <c r="E130" s="169" t="s">
        <v>119</v>
      </c>
      <c r="F130" s="169" t="s">
        <v>186</v>
      </c>
      <c r="I130" s="106"/>
      <c r="J130" s="170">
        <f>BK130</f>
        <v>0</v>
      </c>
      <c r="L130" s="103"/>
      <c r="M130" s="108"/>
      <c r="N130" s="109"/>
      <c r="O130" s="109"/>
      <c r="P130" s="110">
        <f>P131</f>
        <v>0</v>
      </c>
      <c r="Q130" s="109"/>
      <c r="R130" s="110">
        <f>R131</f>
        <v>0.20068</v>
      </c>
      <c r="S130" s="109"/>
      <c r="T130" s="111">
        <f>T131</f>
        <v>0.05</v>
      </c>
      <c r="AR130" s="104" t="s">
        <v>71</v>
      </c>
      <c r="AT130" s="112" t="s">
        <v>68</v>
      </c>
      <c r="AU130" s="112" t="s">
        <v>71</v>
      </c>
      <c r="AY130" s="104" t="s">
        <v>73</v>
      </c>
      <c r="BK130" s="113">
        <f>BK131</f>
        <v>0</v>
      </c>
    </row>
    <row r="131" spans="2:65" s="102" customFormat="1" ht="14.85" customHeight="1" x14ac:dyDescent="0.3">
      <c r="B131" s="103"/>
      <c r="D131" s="114" t="s">
        <v>68</v>
      </c>
      <c r="E131" s="115" t="s">
        <v>187</v>
      </c>
      <c r="F131" s="115" t="s">
        <v>188</v>
      </c>
      <c r="I131" s="106"/>
      <c r="J131" s="116">
        <f>BK131</f>
        <v>0</v>
      </c>
      <c r="L131" s="103"/>
      <c r="M131" s="108"/>
      <c r="N131" s="109"/>
      <c r="O131" s="109"/>
      <c r="P131" s="110">
        <f>SUM(P132:P138)</f>
        <v>0</v>
      </c>
      <c r="Q131" s="109"/>
      <c r="R131" s="110">
        <f>SUM(R132:R138)</f>
        <v>0.20068</v>
      </c>
      <c r="S131" s="109"/>
      <c r="T131" s="111">
        <f>SUM(T132:T138)</f>
        <v>0.05</v>
      </c>
      <c r="AR131" s="104" t="s">
        <v>71</v>
      </c>
      <c r="AT131" s="112" t="s">
        <v>68</v>
      </c>
      <c r="AU131" s="112" t="s">
        <v>7</v>
      </c>
      <c r="AY131" s="104" t="s">
        <v>73</v>
      </c>
      <c r="BK131" s="113">
        <f>SUM(BK132:BK138)</f>
        <v>0</v>
      </c>
    </row>
    <row r="132" spans="2:65" s="20" customFormat="1" ht="22.5" customHeight="1" x14ac:dyDescent="0.25">
      <c r="B132" s="117"/>
      <c r="C132" s="118" t="s">
        <v>189</v>
      </c>
      <c r="D132" s="118" t="s">
        <v>75</v>
      </c>
      <c r="E132" s="119" t="s">
        <v>190</v>
      </c>
      <c r="F132" s="120" t="s">
        <v>191</v>
      </c>
      <c r="G132" s="121" t="s">
        <v>192</v>
      </c>
      <c r="H132" s="122">
        <v>1</v>
      </c>
      <c r="I132" s="123"/>
      <c r="J132" s="124">
        <f>ROUND(I132*H132,2)</f>
        <v>0</v>
      </c>
      <c r="K132" s="120" t="s">
        <v>79</v>
      </c>
      <c r="L132" s="21"/>
      <c r="M132" s="125" t="s">
        <v>14</v>
      </c>
      <c r="N132" s="126" t="s">
        <v>30</v>
      </c>
      <c r="O132" s="22"/>
      <c r="P132" s="127">
        <f>O132*H132</f>
        <v>0</v>
      </c>
      <c r="Q132" s="127">
        <v>4.6800000000000001E-3</v>
      </c>
      <c r="R132" s="127">
        <f>Q132*H132</f>
        <v>4.6800000000000001E-3</v>
      </c>
      <c r="S132" s="127">
        <v>0</v>
      </c>
      <c r="T132" s="128">
        <f>S132*H132</f>
        <v>0</v>
      </c>
      <c r="AR132" s="9" t="s">
        <v>80</v>
      </c>
      <c r="AT132" s="9" t="s">
        <v>75</v>
      </c>
      <c r="AU132" s="9" t="s">
        <v>84</v>
      </c>
      <c r="AY132" s="9" t="s">
        <v>73</v>
      </c>
      <c r="BE132" s="129">
        <f>IF(N132="základní",J132,0)</f>
        <v>0</v>
      </c>
      <c r="BF132" s="129">
        <f>IF(N132="snížená",J132,0)</f>
        <v>0</v>
      </c>
      <c r="BG132" s="129">
        <f>IF(N132="zákl. přenesená",J132,0)</f>
        <v>0</v>
      </c>
      <c r="BH132" s="129">
        <f>IF(N132="sníž. přenesená",J132,0)</f>
        <v>0</v>
      </c>
      <c r="BI132" s="129">
        <f>IF(N132="nulová",J132,0)</f>
        <v>0</v>
      </c>
      <c r="BJ132" s="9" t="s">
        <v>71</v>
      </c>
      <c r="BK132" s="129">
        <f>ROUND(I132*H132,2)</f>
        <v>0</v>
      </c>
      <c r="BL132" s="9" t="s">
        <v>80</v>
      </c>
      <c r="BM132" s="9" t="s">
        <v>193</v>
      </c>
    </row>
    <row r="133" spans="2:65" s="20" customFormat="1" ht="22.5" customHeight="1" x14ac:dyDescent="0.25">
      <c r="B133" s="21"/>
      <c r="D133" s="130" t="s">
        <v>82</v>
      </c>
      <c r="F133" s="131" t="s">
        <v>194</v>
      </c>
      <c r="I133" s="82"/>
      <c r="L133" s="21"/>
      <c r="M133" s="132"/>
      <c r="N133" s="22"/>
      <c r="O133" s="22"/>
      <c r="P133" s="22"/>
      <c r="Q133" s="22"/>
      <c r="R133" s="22"/>
      <c r="S133" s="22"/>
      <c r="T133" s="133"/>
      <c r="AT133" s="9" t="s">
        <v>82</v>
      </c>
      <c r="AU133" s="9" t="s">
        <v>84</v>
      </c>
    </row>
    <row r="134" spans="2:65" s="20" customFormat="1" ht="22.5" customHeight="1" x14ac:dyDescent="0.25">
      <c r="B134" s="117"/>
      <c r="C134" s="158" t="s">
        <v>195</v>
      </c>
      <c r="D134" s="158" t="s">
        <v>126</v>
      </c>
      <c r="E134" s="159" t="s">
        <v>196</v>
      </c>
      <c r="F134" s="160" t="s">
        <v>197</v>
      </c>
      <c r="G134" s="161" t="s">
        <v>192</v>
      </c>
      <c r="H134" s="162">
        <v>1</v>
      </c>
      <c r="I134" s="163"/>
      <c r="J134" s="164">
        <f>ROUND(I134*H134,2)</f>
        <v>0</v>
      </c>
      <c r="K134" s="160" t="s">
        <v>79</v>
      </c>
      <c r="L134" s="165"/>
      <c r="M134" s="166" t="s">
        <v>14</v>
      </c>
      <c r="N134" s="167" t="s">
        <v>30</v>
      </c>
      <c r="O134" s="22"/>
      <c r="P134" s="127">
        <f>O134*H134</f>
        <v>0</v>
      </c>
      <c r="Q134" s="127">
        <v>0.19600000000000001</v>
      </c>
      <c r="R134" s="127">
        <f>Q134*H134</f>
        <v>0.19600000000000001</v>
      </c>
      <c r="S134" s="127">
        <v>0</v>
      </c>
      <c r="T134" s="128">
        <f>S134*H134</f>
        <v>0</v>
      </c>
      <c r="AR134" s="9" t="s">
        <v>119</v>
      </c>
      <c r="AT134" s="9" t="s">
        <v>126</v>
      </c>
      <c r="AU134" s="9" t="s">
        <v>84</v>
      </c>
      <c r="AY134" s="9" t="s">
        <v>73</v>
      </c>
      <c r="BE134" s="129">
        <f>IF(N134="základní",J134,0)</f>
        <v>0</v>
      </c>
      <c r="BF134" s="129">
        <f>IF(N134="snížená",J134,0)</f>
        <v>0</v>
      </c>
      <c r="BG134" s="129">
        <f>IF(N134="zákl. přenesená",J134,0)</f>
        <v>0</v>
      </c>
      <c r="BH134" s="129">
        <f>IF(N134="sníž. přenesená",J134,0)</f>
        <v>0</v>
      </c>
      <c r="BI134" s="129">
        <f>IF(N134="nulová",J134,0)</f>
        <v>0</v>
      </c>
      <c r="BJ134" s="9" t="s">
        <v>71</v>
      </c>
      <c r="BK134" s="129">
        <f>ROUND(I134*H134,2)</f>
        <v>0</v>
      </c>
      <c r="BL134" s="9" t="s">
        <v>80</v>
      </c>
      <c r="BM134" s="9" t="s">
        <v>198</v>
      </c>
    </row>
    <row r="135" spans="2:65" s="20" customFormat="1" ht="30" customHeight="1" x14ac:dyDescent="0.25">
      <c r="B135" s="21"/>
      <c r="D135" s="134" t="s">
        <v>82</v>
      </c>
      <c r="F135" s="135" t="s">
        <v>199</v>
      </c>
      <c r="I135" s="82"/>
      <c r="L135" s="21"/>
      <c r="M135" s="132"/>
      <c r="N135" s="22"/>
      <c r="O135" s="22"/>
      <c r="P135" s="22"/>
      <c r="Q135" s="22"/>
      <c r="R135" s="22"/>
      <c r="S135" s="22"/>
      <c r="T135" s="133"/>
      <c r="AT135" s="9" t="s">
        <v>82</v>
      </c>
      <c r="AU135" s="9" t="s">
        <v>84</v>
      </c>
    </row>
    <row r="136" spans="2:65" s="20" customFormat="1" ht="30" customHeight="1" x14ac:dyDescent="0.25">
      <c r="B136" s="21"/>
      <c r="D136" s="130" t="s">
        <v>131</v>
      </c>
      <c r="F136" s="171" t="s">
        <v>200</v>
      </c>
      <c r="I136" s="82"/>
      <c r="L136" s="21"/>
      <c r="M136" s="132"/>
      <c r="N136" s="22"/>
      <c r="O136" s="22"/>
      <c r="P136" s="22"/>
      <c r="Q136" s="22"/>
      <c r="R136" s="22"/>
      <c r="S136" s="22"/>
      <c r="T136" s="133"/>
      <c r="AT136" s="9" t="s">
        <v>131</v>
      </c>
      <c r="AU136" s="9" t="s">
        <v>84</v>
      </c>
    </row>
    <row r="137" spans="2:65" s="20" customFormat="1" ht="22.5" customHeight="1" x14ac:dyDescent="0.25">
      <c r="B137" s="117"/>
      <c r="C137" s="177" t="s">
        <v>201</v>
      </c>
      <c r="D137" s="177" t="s">
        <v>75</v>
      </c>
      <c r="E137" s="178" t="s">
        <v>202</v>
      </c>
      <c r="F137" s="179" t="s">
        <v>203</v>
      </c>
      <c r="G137" s="180" t="s">
        <v>192</v>
      </c>
      <c r="H137" s="181">
        <v>1</v>
      </c>
      <c r="I137" s="182"/>
      <c r="J137" s="183">
        <f>ROUND(I137*H137,2)</f>
        <v>0</v>
      </c>
      <c r="K137" s="179" t="s">
        <v>79</v>
      </c>
      <c r="L137" s="21"/>
      <c r="M137" s="125" t="s">
        <v>14</v>
      </c>
      <c r="N137" s="126" t="s">
        <v>30</v>
      </c>
      <c r="O137" s="22"/>
      <c r="P137" s="127">
        <f>O137*H137</f>
        <v>0</v>
      </c>
      <c r="Q137" s="127">
        <v>0</v>
      </c>
      <c r="R137" s="127">
        <f>Q137*H137</f>
        <v>0</v>
      </c>
      <c r="S137" s="127">
        <v>0.05</v>
      </c>
      <c r="T137" s="128">
        <f>S137*H137</f>
        <v>0.05</v>
      </c>
      <c r="AR137" s="9" t="s">
        <v>80</v>
      </c>
      <c r="AT137" s="9" t="s">
        <v>75</v>
      </c>
      <c r="AU137" s="9" t="s">
        <v>84</v>
      </c>
      <c r="AY137" s="9" t="s">
        <v>73</v>
      </c>
      <c r="BE137" s="129">
        <f>IF(N137="základní",J137,0)</f>
        <v>0</v>
      </c>
      <c r="BF137" s="129">
        <f>IF(N137="snížená",J137,0)</f>
        <v>0</v>
      </c>
      <c r="BG137" s="129">
        <f>IF(N137="zákl. přenesená",J137,0)</f>
        <v>0</v>
      </c>
      <c r="BH137" s="129">
        <f>IF(N137="sníž. přenesená",J137,0)</f>
        <v>0</v>
      </c>
      <c r="BI137" s="129">
        <f>IF(N137="nulová",J137,0)</f>
        <v>0</v>
      </c>
      <c r="BJ137" s="9" t="s">
        <v>71</v>
      </c>
      <c r="BK137" s="129">
        <f>ROUND(I137*H137,2)</f>
        <v>0</v>
      </c>
      <c r="BL137" s="9" t="s">
        <v>80</v>
      </c>
      <c r="BM137" s="9" t="s">
        <v>204</v>
      </c>
    </row>
    <row r="138" spans="2:65" s="20" customFormat="1" ht="22.5" customHeight="1" x14ac:dyDescent="0.25">
      <c r="B138" s="21"/>
      <c r="D138" s="134" t="s">
        <v>82</v>
      </c>
      <c r="F138" s="135" t="s">
        <v>205</v>
      </c>
      <c r="I138" s="82"/>
      <c r="L138" s="21"/>
      <c r="M138" s="132"/>
      <c r="N138" s="22"/>
      <c r="O138" s="22"/>
      <c r="P138" s="22"/>
      <c r="Q138" s="22"/>
      <c r="R138" s="22"/>
      <c r="S138" s="22"/>
      <c r="T138" s="133"/>
      <c r="AT138" s="9" t="s">
        <v>82</v>
      </c>
      <c r="AU138" s="9" t="s">
        <v>84</v>
      </c>
    </row>
    <row r="139" spans="2:65" s="102" customFormat="1" ht="29.85" customHeight="1" x14ac:dyDescent="0.3">
      <c r="B139" s="103"/>
      <c r="D139" s="104" t="s">
        <v>68</v>
      </c>
      <c r="E139" s="169" t="s">
        <v>125</v>
      </c>
      <c r="F139" s="169" t="s">
        <v>206</v>
      </c>
      <c r="I139" s="106"/>
      <c r="J139" s="170">
        <f>BK139</f>
        <v>0</v>
      </c>
      <c r="L139" s="103"/>
      <c r="M139" s="108"/>
      <c r="N139" s="109"/>
      <c r="O139" s="109"/>
      <c r="P139" s="110">
        <f>P140+P161+P169</f>
        <v>0</v>
      </c>
      <c r="Q139" s="109"/>
      <c r="R139" s="110">
        <f>R140+R161+R169</f>
        <v>31.430537300000005</v>
      </c>
      <c r="S139" s="109"/>
      <c r="T139" s="111">
        <f>T140+T161+T169</f>
        <v>0</v>
      </c>
      <c r="AR139" s="104" t="s">
        <v>71</v>
      </c>
      <c r="AT139" s="112" t="s">
        <v>68</v>
      </c>
      <c r="AU139" s="112" t="s">
        <v>71</v>
      </c>
      <c r="AY139" s="104" t="s">
        <v>73</v>
      </c>
      <c r="BK139" s="113">
        <f>BK140+BK161+BK169</f>
        <v>0</v>
      </c>
    </row>
    <row r="140" spans="2:65" s="102" customFormat="1" ht="14.85" customHeight="1" x14ac:dyDescent="0.3">
      <c r="B140" s="103"/>
      <c r="D140" s="114" t="s">
        <v>68</v>
      </c>
      <c r="E140" s="115" t="s">
        <v>207</v>
      </c>
      <c r="F140" s="115" t="s">
        <v>208</v>
      </c>
      <c r="I140" s="106"/>
      <c r="J140" s="116">
        <f>BK140</f>
        <v>0</v>
      </c>
      <c r="L140" s="103"/>
      <c r="M140" s="108"/>
      <c r="N140" s="109"/>
      <c r="O140" s="109"/>
      <c r="P140" s="110">
        <f>SUM(P141:P160)</f>
        <v>0</v>
      </c>
      <c r="Q140" s="109"/>
      <c r="R140" s="110">
        <f>SUM(R141:R160)</f>
        <v>2.6625073000000001</v>
      </c>
      <c r="S140" s="109"/>
      <c r="T140" s="111">
        <f>SUM(T141:T160)</f>
        <v>0</v>
      </c>
      <c r="AR140" s="104" t="s">
        <v>71</v>
      </c>
      <c r="AT140" s="112" t="s">
        <v>68</v>
      </c>
      <c r="AU140" s="112" t="s">
        <v>7</v>
      </c>
      <c r="AY140" s="104" t="s">
        <v>73</v>
      </c>
      <c r="BK140" s="113">
        <f>SUM(BK141:BK160)</f>
        <v>0</v>
      </c>
    </row>
    <row r="141" spans="2:65" s="20" customFormat="1" ht="22.5" customHeight="1" x14ac:dyDescent="0.25">
      <c r="B141" s="117"/>
      <c r="C141" s="177" t="s">
        <v>209</v>
      </c>
      <c r="D141" s="177" t="s">
        <v>75</v>
      </c>
      <c r="E141" s="178" t="s">
        <v>210</v>
      </c>
      <c r="F141" s="179" t="s">
        <v>211</v>
      </c>
      <c r="G141" s="180" t="s">
        <v>212</v>
      </c>
      <c r="H141" s="181">
        <v>40</v>
      </c>
      <c r="I141" s="182"/>
      <c r="J141" s="183">
        <f>ROUND(I141*H141,2)</f>
        <v>0</v>
      </c>
      <c r="K141" s="179" t="s">
        <v>79</v>
      </c>
      <c r="L141" s="21"/>
      <c r="M141" s="125" t="s">
        <v>14</v>
      </c>
      <c r="N141" s="126" t="s">
        <v>30</v>
      </c>
      <c r="O141" s="22"/>
      <c r="P141" s="127">
        <f>O141*H141</f>
        <v>0</v>
      </c>
      <c r="Q141" s="127">
        <v>1.0000000000000001E-5</v>
      </c>
      <c r="R141" s="127">
        <f>Q141*H141</f>
        <v>4.0000000000000002E-4</v>
      </c>
      <c r="S141" s="127">
        <v>0</v>
      </c>
      <c r="T141" s="128">
        <f>S141*H141</f>
        <v>0</v>
      </c>
      <c r="AR141" s="9" t="s">
        <v>80</v>
      </c>
      <c r="AT141" s="9" t="s">
        <v>75</v>
      </c>
      <c r="AU141" s="9" t="s">
        <v>84</v>
      </c>
      <c r="AY141" s="9" t="s">
        <v>73</v>
      </c>
      <c r="BE141" s="129">
        <f>IF(N141="základní",J141,0)</f>
        <v>0</v>
      </c>
      <c r="BF141" s="129">
        <f>IF(N141="snížená",J141,0)</f>
        <v>0</v>
      </c>
      <c r="BG141" s="129">
        <f>IF(N141="zákl. přenesená",J141,0)</f>
        <v>0</v>
      </c>
      <c r="BH141" s="129">
        <f>IF(N141="sníž. přenesená",J141,0)</f>
        <v>0</v>
      </c>
      <c r="BI141" s="129">
        <f>IF(N141="nulová",J141,0)</f>
        <v>0</v>
      </c>
      <c r="BJ141" s="9" t="s">
        <v>71</v>
      </c>
      <c r="BK141" s="129">
        <f>ROUND(I141*H141,2)</f>
        <v>0</v>
      </c>
      <c r="BL141" s="9" t="s">
        <v>80</v>
      </c>
      <c r="BM141" s="9" t="s">
        <v>213</v>
      </c>
    </row>
    <row r="142" spans="2:65" s="20" customFormat="1" ht="22.5" customHeight="1" x14ac:dyDescent="0.25">
      <c r="B142" s="21"/>
      <c r="D142" s="130" t="s">
        <v>82</v>
      </c>
      <c r="F142" s="131" t="s">
        <v>214</v>
      </c>
      <c r="I142" s="82"/>
      <c r="L142" s="21"/>
      <c r="M142" s="132"/>
      <c r="N142" s="22"/>
      <c r="O142" s="22"/>
      <c r="P142" s="22"/>
      <c r="Q142" s="22"/>
      <c r="R142" s="22"/>
      <c r="S142" s="22"/>
      <c r="T142" s="133"/>
      <c r="AT142" s="9" t="s">
        <v>82</v>
      </c>
      <c r="AU142" s="9" t="s">
        <v>84</v>
      </c>
    </row>
    <row r="143" spans="2:65" s="20" customFormat="1" ht="22.5" customHeight="1" x14ac:dyDescent="0.25">
      <c r="B143" s="117"/>
      <c r="C143" s="118" t="s">
        <v>215</v>
      </c>
      <c r="D143" s="118" t="s">
        <v>75</v>
      </c>
      <c r="E143" s="119" t="s">
        <v>216</v>
      </c>
      <c r="F143" s="120" t="s">
        <v>217</v>
      </c>
      <c r="G143" s="121" t="s">
        <v>212</v>
      </c>
      <c r="H143" s="122">
        <v>98.83</v>
      </c>
      <c r="I143" s="123"/>
      <c r="J143" s="124">
        <f>ROUND(I143*H143,2)</f>
        <v>0</v>
      </c>
      <c r="K143" s="120" t="s">
        <v>79</v>
      </c>
      <c r="L143" s="21"/>
      <c r="M143" s="125" t="s">
        <v>14</v>
      </c>
      <c r="N143" s="126" t="s">
        <v>30</v>
      </c>
      <c r="O143" s="22"/>
      <c r="P143" s="127">
        <f>O143*H143</f>
        <v>0</v>
      </c>
      <c r="Q143" s="127">
        <v>1.0000000000000001E-5</v>
      </c>
      <c r="R143" s="127">
        <f>Q143*H143</f>
        <v>9.8830000000000012E-4</v>
      </c>
      <c r="S143" s="127">
        <v>0</v>
      </c>
      <c r="T143" s="128">
        <f>S143*H143</f>
        <v>0</v>
      </c>
      <c r="AR143" s="9" t="s">
        <v>80</v>
      </c>
      <c r="AT143" s="9" t="s">
        <v>75</v>
      </c>
      <c r="AU143" s="9" t="s">
        <v>84</v>
      </c>
      <c r="AY143" s="9" t="s">
        <v>73</v>
      </c>
      <c r="BE143" s="129">
        <f>IF(N143="základní",J143,0)</f>
        <v>0</v>
      </c>
      <c r="BF143" s="129">
        <f>IF(N143="snížená",J143,0)</f>
        <v>0</v>
      </c>
      <c r="BG143" s="129">
        <f>IF(N143="zákl. přenesená",J143,0)</f>
        <v>0</v>
      </c>
      <c r="BH143" s="129">
        <f>IF(N143="sníž. přenesená",J143,0)</f>
        <v>0</v>
      </c>
      <c r="BI143" s="129">
        <f>IF(N143="nulová",J143,0)</f>
        <v>0</v>
      </c>
      <c r="BJ143" s="9" t="s">
        <v>71</v>
      </c>
      <c r="BK143" s="129">
        <f>ROUND(I143*H143,2)</f>
        <v>0</v>
      </c>
      <c r="BL143" s="9" t="s">
        <v>80</v>
      </c>
      <c r="BM143" s="9" t="s">
        <v>218</v>
      </c>
    </row>
    <row r="144" spans="2:65" s="20" customFormat="1" ht="30" customHeight="1" x14ac:dyDescent="0.25">
      <c r="B144" s="21"/>
      <c r="D144" s="134" t="s">
        <v>82</v>
      </c>
      <c r="F144" s="135" t="s">
        <v>219</v>
      </c>
      <c r="I144" s="82"/>
      <c r="L144" s="21"/>
      <c r="M144" s="132"/>
      <c r="N144" s="22"/>
      <c r="O144" s="22"/>
      <c r="P144" s="22"/>
      <c r="Q144" s="22"/>
      <c r="R144" s="22"/>
      <c r="S144" s="22"/>
      <c r="T144" s="133"/>
      <c r="AT144" s="9" t="s">
        <v>82</v>
      </c>
      <c r="AU144" s="9" t="s">
        <v>84</v>
      </c>
    </row>
    <row r="145" spans="2:65" s="136" customFormat="1" ht="22.5" customHeight="1" x14ac:dyDescent="0.25">
      <c r="B145" s="137"/>
      <c r="D145" s="134" t="s">
        <v>99</v>
      </c>
      <c r="E145" s="138" t="s">
        <v>14</v>
      </c>
      <c r="F145" s="139" t="s">
        <v>220</v>
      </c>
      <c r="H145" s="140">
        <v>33.4</v>
      </c>
      <c r="I145" s="141"/>
      <c r="L145" s="137"/>
      <c r="M145" s="142"/>
      <c r="N145" s="143"/>
      <c r="O145" s="143"/>
      <c r="P145" s="143"/>
      <c r="Q145" s="143"/>
      <c r="R145" s="143"/>
      <c r="S145" s="143"/>
      <c r="T145" s="144"/>
      <c r="AT145" s="138" t="s">
        <v>99</v>
      </c>
      <c r="AU145" s="138" t="s">
        <v>84</v>
      </c>
      <c r="AV145" s="136" t="s">
        <v>7</v>
      </c>
      <c r="AW145" s="136" t="s">
        <v>101</v>
      </c>
      <c r="AX145" s="136" t="s">
        <v>72</v>
      </c>
      <c r="AY145" s="138" t="s">
        <v>73</v>
      </c>
    </row>
    <row r="146" spans="2:65" s="136" customFormat="1" ht="22.5" customHeight="1" x14ac:dyDescent="0.25">
      <c r="B146" s="137"/>
      <c r="D146" s="134" t="s">
        <v>99</v>
      </c>
      <c r="E146" s="138" t="s">
        <v>14</v>
      </c>
      <c r="F146" s="139" t="s">
        <v>221</v>
      </c>
      <c r="H146" s="140">
        <v>65.430000000000007</v>
      </c>
      <c r="I146" s="141"/>
      <c r="L146" s="137"/>
      <c r="M146" s="142"/>
      <c r="N146" s="143"/>
      <c r="O146" s="143"/>
      <c r="P146" s="143"/>
      <c r="Q146" s="143"/>
      <c r="R146" s="143"/>
      <c r="S146" s="143"/>
      <c r="T146" s="144"/>
      <c r="AT146" s="138" t="s">
        <v>99</v>
      </c>
      <c r="AU146" s="138" t="s">
        <v>84</v>
      </c>
      <c r="AV146" s="136" t="s">
        <v>7</v>
      </c>
      <c r="AW146" s="136" t="s">
        <v>101</v>
      </c>
      <c r="AX146" s="136" t="s">
        <v>72</v>
      </c>
      <c r="AY146" s="138" t="s">
        <v>73</v>
      </c>
    </row>
    <row r="147" spans="2:65" s="145" customFormat="1" ht="22.5" customHeight="1" x14ac:dyDescent="0.25">
      <c r="B147" s="146"/>
      <c r="D147" s="130" t="s">
        <v>99</v>
      </c>
      <c r="E147" s="147" t="s">
        <v>14</v>
      </c>
      <c r="F147" s="148" t="s">
        <v>103</v>
      </c>
      <c r="H147" s="149">
        <v>98.83</v>
      </c>
      <c r="I147" s="150"/>
      <c r="L147" s="146"/>
      <c r="M147" s="151"/>
      <c r="N147" s="152"/>
      <c r="O147" s="152"/>
      <c r="P147" s="152"/>
      <c r="Q147" s="152"/>
      <c r="R147" s="152"/>
      <c r="S147" s="152"/>
      <c r="T147" s="153"/>
      <c r="AT147" s="154" t="s">
        <v>99</v>
      </c>
      <c r="AU147" s="154" t="s">
        <v>84</v>
      </c>
      <c r="AV147" s="145" t="s">
        <v>80</v>
      </c>
      <c r="AW147" s="145" t="s">
        <v>101</v>
      </c>
      <c r="AX147" s="145" t="s">
        <v>71</v>
      </c>
      <c r="AY147" s="154" t="s">
        <v>73</v>
      </c>
    </row>
    <row r="148" spans="2:65" s="20" customFormat="1" ht="22.5" customHeight="1" x14ac:dyDescent="0.25">
      <c r="B148" s="117"/>
      <c r="C148" s="118" t="s">
        <v>222</v>
      </c>
      <c r="D148" s="118" t="s">
        <v>75</v>
      </c>
      <c r="E148" s="119" t="s">
        <v>223</v>
      </c>
      <c r="F148" s="120" t="s">
        <v>224</v>
      </c>
      <c r="G148" s="121" t="s">
        <v>212</v>
      </c>
      <c r="H148" s="122">
        <v>98.83</v>
      </c>
      <c r="I148" s="123"/>
      <c r="J148" s="124">
        <f>ROUND(I148*H148,2)</f>
        <v>0</v>
      </c>
      <c r="K148" s="120" t="s">
        <v>79</v>
      </c>
      <c r="L148" s="21"/>
      <c r="M148" s="125" t="s">
        <v>14</v>
      </c>
      <c r="N148" s="126" t="s">
        <v>30</v>
      </c>
      <c r="O148" s="22"/>
      <c r="P148" s="127">
        <f>O148*H148</f>
        <v>0</v>
      </c>
      <c r="Q148" s="127">
        <v>1.1E-4</v>
      </c>
      <c r="R148" s="127">
        <f>Q148*H148</f>
        <v>1.08713E-2</v>
      </c>
      <c r="S148" s="127">
        <v>0</v>
      </c>
      <c r="T148" s="128">
        <f>S148*H148</f>
        <v>0</v>
      </c>
      <c r="AR148" s="9" t="s">
        <v>80</v>
      </c>
      <c r="AT148" s="9" t="s">
        <v>75</v>
      </c>
      <c r="AU148" s="9" t="s">
        <v>84</v>
      </c>
      <c r="AY148" s="9" t="s">
        <v>73</v>
      </c>
      <c r="BE148" s="129">
        <f>IF(N148="základní",J148,0)</f>
        <v>0</v>
      </c>
      <c r="BF148" s="129">
        <f>IF(N148="snížená",J148,0)</f>
        <v>0</v>
      </c>
      <c r="BG148" s="129">
        <f>IF(N148="zákl. přenesená",J148,0)</f>
        <v>0</v>
      </c>
      <c r="BH148" s="129">
        <f>IF(N148="sníž. přenesená",J148,0)</f>
        <v>0</v>
      </c>
      <c r="BI148" s="129">
        <f>IF(N148="nulová",J148,0)</f>
        <v>0</v>
      </c>
      <c r="BJ148" s="9" t="s">
        <v>71</v>
      </c>
      <c r="BK148" s="129">
        <f>ROUND(I148*H148,2)</f>
        <v>0</v>
      </c>
      <c r="BL148" s="9" t="s">
        <v>80</v>
      </c>
      <c r="BM148" s="9" t="s">
        <v>225</v>
      </c>
    </row>
    <row r="149" spans="2:65" s="20" customFormat="1" ht="30" customHeight="1" x14ac:dyDescent="0.25">
      <c r="B149" s="21"/>
      <c r="D149" s="134" t="s">
        <v>82</v>
      </c>
      <c r="F149" s="135" t="s">
        <v>226</v>
      </c>
      <c r="I149" s="82"/>
      <c r="L149" s="21"/>
      <c r="M149" s="132"/>
      <c r="N149" s="22"/>
      <c r="O149" s="22"/>
      <c r="P149" s="22"/>
      <c r="Q149" s="22"/>
      <c r="R149" s="22"/>
      <c r="S149" s="22"/>
      <c r="T149" s="133"/>
      <c r="AT149" s="9" t="s">
        <v>82</v>
      </c>
      <c r="AU149" s="9" t="s">
        <v>84</v>
      </c>
    </row>
    <row r="150" spans="2:65" s="136" customFormat="1" ht="22.5" customHeight="1" x14ac:dyDescent="0.25">
      <c r="B150" s="137"/>
      <c r="D150" s="134" t="s">
        <v>99</v>
      </c>
      <c r="E150" s="138" t="s">
        <v>14</v>
      </c>
      <c r="F150" s="139" t="s">
        <v>221</v>
      </c>
      <c r="H150" s="140">
        <v>65.430000000000007</v>
      </c>
      <c r="I150" s="141"/>
      <c r="L150" s="137"/>
      <c r="M150" s="142"/>
      <c r="N150" s="143"/>
      <c r="O150" s="143"/>
      <c r="P150" s="143"/>
      <c r="Q150" s="143"/>
      <c r="R150" s="143"/>
      <c r="S150" s="143"/>
      <c r="T150" s="144"/>
      <c r="AT150" s="138" t="s">
        <v>99</v>
      </c>
      <c r="AU150" s="138" t="s">
        <v>84</v>
      </c>
      <c r="AV150" s="136" t="s">
        <v>7</v>
      </c>
      <c r="AW150" s="136" t="s">
        <v>101</v>
      </c>
      <c r="AX150" s="136" t="s">
        <v>72</v>
      </c>
      <c r="AY150" s="138" t="s">
        <v>73</v>
      </c>
    </row>
    <row r="151" spans="2:65" s="136" customFormat="1" ht="22.5" customHeight="1" x14ac:dyDescent="0.25">
      <c r="B151" s="137"/>
      <c r="D151" s="134" t="s">
        <v>99</v>
      </c>
      <c r="E151" s="138" t="s">
        <v>14</v>
      </c>
      <c r="F151" s="139" t="s">
        <v>220</v>
      </c>
      <c r="H151" s="140">
        <v>33.4</v>
      </c>
      <c r="I151" s="141"/>
      <c r="L151" s="137"/>
      <c r="M151" s="142"/>
      <c r="N151" s="143"/>
      <c r="O151" s="143"/>
      <c r="P151" s="143"/>
      <c r="Q151" s="143"/>
      <c r="R151" s="143"/>
      <c r="S151" s="143"/>
      <c r="T151" s="144"/>
      <c r="AT151" s="138" t="s">
        <v>99</v>
      </c>
      <c r="AU151" s="138" t="s">
        <v>84</v>
      </c>
      <c r="AV151" s="136" t="s">
        <v>7</v>
      </c>
      <c r="AW151" s="136" t="s">
        <v>101</v>
      </c>
      <c r="AX151" s="136" t="s">
        <v>72</v>
      </c>
      <c r="AY151" s="138" t="s">
        <v>73</v>
      </c>
    </row>
    <row r="152" spans="2:65" s="145" customFormat="1" ht="22.5" customHeight="1" x14ac:dyDescent="0.25">
      <c r="B152" s="146"/>
      <c r="D152" s="130" t="s">
        <v>99</v>
      </c>
      <c r="E152" s="147" t="s">
        <v>14</v>
      </c>
      <c r="F152" s="148" t="s">
        <v>103</v>
      </c>
      <c r="H152" s="149">
        <v>98.83</v>
      </c>
      <c r="I152" s="150"/>
      <c r="L152" s="146"/>
      <c r="M152" s="151"/>
      <c r="N152" s="152"/>
      <c r="O152" s="152"/>
      <c r="P152" s="152"/>
      <c r="Q152" s="152"/>
      <c r="R152" s="152"/>
      <c r="S152" s="152"/>
      <c r="T152" s="153"/>
      <c r="AT152" s="154" t="s">
        <v>99</v>
      </c>
      <c r="AU152" s="154" t="s">
        <v>84</v>
      </c>
      <c r="AV152" s="145" t="s">
        <v>80</v>
      </c>
      <c r="AW152" s="145" t="s">
        <v>101</v>
      </c>
      <c r="AX152" s="145" t="s">
        <v>71</v>
      </c>
      <c r="AY152" s="154" t="s">
        <v>73</v>
      </c>
    </row>
    <row r="153" spans="2:65" s="20" customFormat="1" ht="22.5" customHeight="1" x14ac:dyDescent="0.25">
      <c r="B153" s="117"/>
      <c r="C153" s="118" t="s">
        <v>227</v>
      </c>
      <c r="D153" s="118" t="s">
        <v>75</v>
      </c>
      <c r="E153" s="119" t="s">
        <v>228</v>
      </c>
      <c r="F153" s="120" t="s">
        <v>229</v>
      </c>
      <c r="G153" s="121" t="s">
        <v>192</v>
      </c>
      <c r="H153" s="122">
        <v>316</v>
      </c>
      <c r="I153" s="123"/>
      <c r="J153" s="124">
        <f>ROUND(I153*H153,2)</f>
        <v>0</v>
      </c>
      <c r="K153" s="120" t="s">
        <v>14</v>
      </c>
      <c r="L153" s="21"/>
      <c r="M153" s="125" t="s">
        <v>14</v>
      </c>
      <c r="N153" s="126" t="s">
        <v>30</v>
      </c>
      <c r="O153" s="22"/>
      <c r="P153" s="127">
        <f>O153*H153</f>
        <v>0</v>
      </c>
      <c r="Q153" s="127">
        <v>0</v>
      </c>
      <c r="R153" s="127">
        <f>Q153*H153</f>
        <v>0</v>
      </c>
      <c r="S153" s="127">
        <v>0</v>
      </c>
      <c r="T153" s="128">
        <f>S153*H153</f>
        <v>0</v>
      </c>
      <c r="AR153" s="9" t="s">
        <v>80</v>
      </c>
      <c r="AT153" s="9" t="s">
        <v>75</v>
      </c>
      <c r="AU153" s="9" t="s">
        <v>84</v>
      </c>
      <c r="AY153" s="9" t="s">
        <v>73</v>
      </c>
      <c r="BE153" s="129">
        <f>IF(N153="základní",J153,0)</f>
        <v>0</v>
      </c>
      <c r="BF153" s="129">
        <f>IF(N153="snížená",J153,0)</f>
        <v>0</v>
      </c>
      <c r="BG153" s="129">
        <f>IF(N153="zákl. přenesená",J153,0)</f>
        <v>0</v>
      </c>
      <c r="BH153" s="129">
        <f>IF(N153="sníž. přenesená",J153,0)</f>
        <v>0</v>
      </c>
      <c r="BI153" s="129">
        <f>IF(N153="nulová",J153,0)</f>
        <v>0</v>
      </c>
      <c r="BJ153" s="9" t="s">
        <v>71</v>
      </c>
      <c r="BK153" s="129">
        <f>ROUND(I153*H153,2)</f>
        <v>0</v>
      </c>
      <c r="BL153" s="9" t="s">
        <v>80</v>
      </c>
      <c r="BM153" s="9" t="s">
        <v>230</v>
      </c>
    </row>
    <row r="154" spans="2:65" s="20" customFormat="1" ht="31.5" customHeight="1" x14ac:dyDescent="0.25">
      <c r="B154" s="117"/>
      <c r="C154" s="118" t="s">
        <v>231</v>
      </c>
      <c r="D154" s="118" t="s">
        <v>75</v>
      </c>
      <c r="E154" s="119" t="s">
        <v>232</v>
      </c>
      <c r="F154" s="120" t="s">
        <v>233</v>
      </c>
      <c r="G154" s="121" t="s">
        <v>212</v>
      </c>
      <c r="H154" s="122">
        <v>157.56</v>
      </c>
      <c r="I154" s="123"/>
      <c r="J154" s="124">
        <f>ROUND(I154*H154,2)</f>
        <v>0</v>
      </c>
      <c r="K154" s="120" t="s">
        <v>79</v>
      </c>
      <c r="L154" s="21"/>
      <c r="M154" s="125" t="s">
        <v>14</v>
      </c>
      <c r="N154" s="126" t="s">
        <v>30</v>
      </c>
      <c r="O154" s="22"/>
      <c r="P154" s="127">
        <f>O154*H154</f>
        <v>0</v>
      </c>
      <c r="Q154" s="127">
        <v>6.0600000000000003E-3</v>
      </c>
      <c r="R154" s="127">
        <f>Q154*H154</f>
        <v>0.95481360000000004</v>
      </c>
      <c r="S154" s="127">
        <v>0</v>
      </c>
      <c r="T154" s="128">
        <f>S154*H154</f>
        <v>0</v>
      </c>
      <c r="AR154" s="9" t="s">
        <v>80</v>
      </c>
      <c r="AT154" s="9" t="s">
        <v>75</v>
      </c>
      <c r="AU154" s="9" t="s">
        <v>84</v>
      </c>
      <c r="AY154" s="9" t="s">
        <v>73</v>
      </c>
      <c r="BE154" s="129">
        <f>IF(N154="základní",J154,0)</f>
        <v>0</v>
      </c>
      <c r="BF154" s="129">
        <f>IF(N154="snížená",J154,0)</f>
        <v>0</v>
      </c>
      <c r="BG154" s="129">
        <f>IF(N154="zákl. přenesená",J154,0)</f>
        <v>0</v>
      </c>
      <c r="BH154" s="129">
        <f>IF(N154="sníž. přenesená",J154,0)</f>
        <v>0</v>
      </c>
      <c r="BI154" s="129">
        <f>IF(N154="nulová",J154,0)</f>
        <v>0</v>
      </c>
      <c r="BJ154" s="9" t="s">
        <v>71</v>
      </c>
      <c r="BK154" s="129">
        <f>ROUND(I154*H154,2)</f>
        <v>0</v>
      </c>
      <c r="BL154" s="9" t="s">
        <v>80</v>
      </c>
      <c r="BM154" s="9" t="s">
        <v>234</v>
      </c>
    </row>
    <row r="155" spans="2:65" s="20" customFormat="1" ht="30" customHeight="1" x14ac:dyDescent="0.25">
      <c r="B155" s="21"/>
      <c r="D155" s="134" t="s">
        <v>82</v>
      </c>
      <c r="F155" s="135" t="s">
        <v>235</v>
      </c>
      <c r="I155" s="82"/>
      <c r="L155" s="21"/>
      <c r="M155" s="132"/>
      <c r="N155" s="22"/>
      <c r="O155" s="22"/>
      <c r="P155" s="22"/>
      <c r="Q155" s="22"/>
      <c r="R155" s="22"/>
      <c r="S155" s="22"/>
      <c r="T155" s="133"/>
      <c r="AT155" s="9" t="s">
        <v>82</v>
      </c>
      <c r="AU155" s="9" t="s">
        <v>84</v>
      </c>
    </row>
    <row r="156" spans="2:65" s="136" customFormat="1" ht="22.5" customHeight="1" x14ac:dyDescent="0.25">
      <c r="B156" s="137"/>
      <c r="D156" s="134" t="s">
        <v>99</v>
      </c>
      <c r="E156" s="138" t="s">
        <v>14</v>
      </c>
      <c r="F156" s="139" t="s">
        <v>236</v>
      </c>
      <c r="H156" s="140">
        <v>157.56</v>
      </c>
      <c r="I156" s="141"/>
      <c r="L156" s="137"/>
      <c r="M156" s="142"/>
      <c r="N156" s="143"/>
      <c r="O156" s="143"/>
      <c r="P156" s="143"/>
      <c r="Q156" s="143"/>
      <c r="R156" s="143"/>
      <c r="S156" s="143"/>
      <c r="T156" s="144"/>
      <c r="AT156" s="138" t="s">
        <v>99</v>
      </c>
      <c r="AU156" s="138" t="s">
        <v>84</v>
      </c>
      <c r="AV156" s="136" t="s">
        <v>7</v>
      </c>
      <c r="AW156" s="136" t="s">
        <v>10</v>
      </c>
      <c r="AX156" s="136" t="s">
        <v>72</v>
      </c>
      <c r="AY156" s="138" t="s">
        <v>73</v>
      </c>
    </row>
    <row r="157" spans="2:65" s="145" customFormat="1" ht="22.5" customHeight="1" x14ac:dyDescent="0.25">
      <c r="B157" s="146"/>
      <c r="D157" s="130" t="s">
        <v>99</v>
      </c>
      <c r="E157" s="147" t="s">
        <v>14</v>
      </c>
      <c r="F157" s="148" t="s">
        <v>103</v>
      </c>
      <c r="H157" s="149">
        <v>157.56</v>
      </c>
      <c r="I157" s="150"/>
      <c r="L157" s="146"/>
      <c r="M157" s="151"/>
      <c r="N157" s="152"/>
      <c r="O157" s="152"/>
      <c r="P157" s="152"/>
      <c r="Q157" s="152"/>
      <c r="R157" s="152"/>
      <c r="S157" s="152"/>
      <c r="T157" s="153"/>
      <c r="AT157" s="154" t="s">
        <v>99</v>
      </c>
      <c r="AU157" s="154" t="s">
        <v>84</v>
      </c>
      <c r="AV157" s="145" t="s">
        <v>80</v>
      </c>
      <c r="AW157" s="145" t="s">
        <v>101</v>
      </c>
      <c r="AX157" s="145" t="s">
        <v>71</v>
      </c>
      <c r="AY157" s="154" t="s">
        <v>73</v>
      </c>
    </row>
    <row r="158" spans="2:65" s="20" customFormat="1" ht="22.5" customHeight="1" x14ac:dyDescent="0.25">
      <c r="B158" s="117"/>
      <c r="C158" s="118" t="s">
        <v>237</v>
      </c>
      <c r="D158" s="118" t="s">
        <v>75</v>
      </c>
      <c r="E158" s="119" t="s">
        <v>238</v>
      </c>
      <c r="F158" s="120" t="s">
        <v>239</v>
      </c>
      <c r="G158" s="121" t="s">
        <v>110</v>
      </c>
      <c r="H158" s="122">
        <v>1.67</v>
      </c>
      <c r="I158" s="123"/>
      <c r="J158" s="124">
        <f>ROUND(I158*H158,2)</f>
        <v>0</v>
      </c>
      <c r="K158" s="120" t="s">
        <v>79</v>
      </c>
      <c r="L158" s="21"/>
      <c r="M158" s="125" t="s">
        <v>14</v>
      </c>
      <c r="N158" s="126" t="s">
        <v>30</v>
      </c>
      <c r="O158" s="22"/>
      <c r="P158" s="127">
        <f>O158*H158</f>
        <v>0</v>
      </c>
      <c r="Q158" s="127">
        <v>1.0152300000000001</v>
      </c>
      <c r="R158" s="127">
        <f>Q158*H158</f>
        <v>1.6954341000000002</v>
      </c>
      <c r="S158" s="127">
        <v>0</v>
      </c>
      <c r="T158" s="128">
        <f>S158*H158</f>
        <v>0</v>
      </c>
      <c r="AR158" s="9" t="s">
        <v>80</v>
      </c>
      <c r="AT158" s="9" t="s">
        <v>75</v>
      </c>
      <c r="AU158" s="9" t="s">
        <v>84</v>
      </c>
      <c r="AY158" s="9" t="s">
        <v>73</v>
      </c>
      <c r="BE158" s="129">
        <f>IF(N158="základní",J158,0)</f>
        <v>0</v>
      </c>
      <c r="BF158" s="129">
        <f>IF(N158="snížená",J158,0)</f>
        <v>0</v>
      </c>
      <c r="BG158" s="129">
        <f>IF(N158="zákl. přenesená",J158,0)</f>
        <v>0</v>
      </c>
      <c r="BH158" s="129">
        <f>IF(N158="sníž. přenesená",J158,0)</f>
        <v>0</v>
      </c>
      <c r="BI158" s="129">
        <f>IF(N158="nulová",J158,0)</f>
        <v>0</v>
      </c>
      <c r="BJ158" s="9" t="s">
        <v>71</v>
      </c>
      <c r="BK158" s="129">
        <f>ROUND(I158*H158,2)</f>
        <v>0</v>
      </c>
      <c r="BL158" s="9" t="s">
        <v>80</v>
      </c>
      <c r="BM158" s="9" t="s">
        <v>240</v>
      </c>
    </row>
    <row r="159" spans="2:65" s="20" customFormat="1" ht="22.5" customHeight="1" x14ac:dyDescent="0.25">
      <c r="B159" s="21"/>
      <c r="D159" s="134" t="s">
        <v>82</v>
      </c>
      <c r="F159" s="135" t="s">
        <v>241</v>
      </c>
      <c r="I159" s="82"/>
      <c r="L159" s="21"/>
      <c r="M159" s="132"/>
      <c r="N159" s="22"/>
      <c r="O159" s="22"/>
      <c r="P159" s="22"/>
      <c r="Q159" s="22"/>
      <c r="R159" s="22"/>
      <c r="S159" s="22"/>
      <c r="T159" s="133"/>
      <c r="AT159" s="9" t="s">
        <v>82</v>
      </c>
      <c r="AU159" s="9" t="s">
        <v>84</v>
      </c>
    </row>
    <row r="160" spans="2:65" s="136" customFormat="1" ht="22.5" customHeight="1" x14ac:dyDescent="0.25">
      <c r="B160" s="137"/>
      <c r="D160" s="134" t="s">
        <v>99</v>
      </c>
      <c r="E160" s="138" t="s">
        <v>14</v>
      </c>
      <c r="F160" s="139" t="s">
        <v>242</v>
      </c>
      <c r="H160" s="140">
        <v>1.67</v>
      </c>
      <c r="I160" s="141"/>
      <c r="L160" s="137"/>
      <c r="M160" s="142"/>
      <c r="N160" s="143"/>
      <c r="O160" s="143"/>
      <c r="P160" s="143"/>
      <c r="Q160" s="143"/>
      <c r="R160" s="143"/>
      <c r="S160" s="143"/>
      <c r="T160" s="144"/>
      <c r="AT160" s="138" t="s">
        <v>99</v>
      </c>
      <c r="AU160" s="138" t="s">
        <v>84</v>
      </c>
      <c r="AV160" s="136" t="s">
        <v>7</v>
      </c>
      <c r="AW160" s="136" t="s">
        <v>101</v>
      </c>
      <c r="AX160" s="136" t="s">
        <v>71</v>
      </c>
      <c r="AY160" s="138" t="s">
        <v>73</v>
      </c>
    </row>
    <row r="161" spans="2:65" s="102" customFormat="1" ht="22.35" customHeight="1" x14ac:dyDescent="0.3">
      <c r="B161" s="103"/>
      <c r="D161" s="114" t="s">
        <v>68</v>
      </c>
      <c r="E161" s="115" t="s">
        <v>243</v>
      </c>
      <c r="F161" s="115" t="s">
        <v>244</v>
      </c>
      <c r="I161" s="106"/>
      <c r="J161" s="116">
        <f>BK161</f>
        <v>0</v>
      </c>
      <c r="L161" s="103"/>
      <c r="M161" s="108"/>
      <c r="N161" s="109"/>
      <c r="O161" s="109"/>
      <c r="P161" s="110">
        <f>SUM(P162:P168)</f>
        <v>0</v>
      </c>
      <c r="Q161" s="109"/>
      <c r="R161" s="110">
        <f>SUM(R162:R168)</f>
        <v>28.768030000000003</v>
      </c>
      <c r="S161" s="109"/>
      <c r="T161" s="111">
        <f>SUM(T162:T168)</f>
        <v>0</v>
      </c>
      <c r="AR161" s="104" t="s">
        <v>71</v>
      </c>
      <c r="AT161" s="112" t="s">
        <v>68</v>
      </c>
      <c r="AU161" s="112" t="s">
        <v>7</v>
      </c>
      <c r="AY161" s="104" t="s">
        <v>73</v>
      </c>
      <c r="BK161" s="113">
        <f>SUM(BK162:BK168)</f>
        <v>0</v>
      </c>
    </row>
    <row r="162" spans="2:65" s="20" customFormat="1" ht="22.5" customHeight="1" x14ac:dyDescent="0.25">
      <c r="B162" s="117"/>
      <c r="C162" s="118" t="s">
        <v>245</v>
      </c>
      <c r="D162" s="118" t="s">
        <v>75</v>
      </c>
      <c r="E162" s="119" t="s">
        <v>246</v>
      </c>
      <c r="F162" s="120" t="s">
        <v>247</v>
      </c>
      <c r="G162" s="121" t="s">
        <v>212</v>
      </c>
      <c r="H162" s="122">
        <v>37</v>
      </c>
      <c r="I162" s="123"/>
      <c r="J162" s="124">
        <f>ROUND(I162*H162,2)</f>
        <v>0</v>
      </c>
      <c r="K162" s="120" t="s">
        <v>79</v>
      </c>
      <c r="L162" s="21"/>
      <c r="M162" s="125" t="s">
        <v>14</v>
      </c>
      <c r="N162" s="126" t="s">
        <v>30</v>
      </c>
      <c r="O162" s="22"/>
      <c r="P162" s="127">
        <f>O162*H162</f>
        <v>0</v>
      </c>
      <c r="Q162" s="127">
        <v>0.43819000000000002</v>
      </c>
      <c r="R162" s="127">
        <f>Q162*H162</f>
        <v>16.21303</v>
      </c>
      <c r="S162" s="127">
        <v>0</v>
      </c>
      <c r="T162" s="128">
        <f>S162*H162</f>
        <v>0</v>
      </c>
      <c r="AR162" s="9" t="s">
        <v>80</v>
      </c>
      <c r="AT162" s="9" t="s">
        <v>75</v>
      </c>
      <c r="AU162" s="9" t="s">
        <v>84</v>
      </c>
      <c r="AY162" s="9" t="s">
        <v>73</v>
      </c>
      <c r="BE162" s="129">
        <f>IF(N162="základní",J162,0)</f>
        <v>0</v>
      </c>
      <c r="BF162" s="129">
        <f>IF(N162="snížená",J162,0)</f>
        <v>0</v>
      </c>
      <c r="BG162" s="129">
        <f>IF(N162="zákl. přenesená",J162,0)</f>
        <v>0</v>
      </c>
      <c r="BH162" s="129">
        <f>IF(N162="sníž. přenesená",J162,0)</f>
        <v>0</v>
      </c>
      <c r="BI162" s="129">
        <f>IF(N162="nulová",J162,0)</f>
        <v>0</v>
      </c>
      <c r="BJ162" s="9" t="s">
        <v>71</v>
      </c>
      <c r="BK162" s="129">
        <f>ROUND(I162*H162,2)</f>
        <v>0</v>
      </c>
      <c r="BL162" s="9" t="s">
        <v>80</v>
      </c>
      <c r="BM162" s="9" t="s">
        <v>248</v>
      </c>
    </row>
    <row r="163" spans="2:65" s="20" customFormat="1" ht="22.5" customHeight="1" x14ac:dyDescent="0.25">
      <c r="B163" s="21"/>
      <c r="D163" s="130" t="s">
        <v>82</v>
      </c>
      <c r="F163" s="131" t="s">
        <v>249</v>
      </c>
      <c r="I163" s="82"/>
      <c r="L163" s="21"/>
      <c r="M163" s="132"/>
      <c r="N163" s="22"/>
      <c r="O163" s="22"/>
      <c r="P163" s="22"/>
      <c r="Q163" s="22"/>
      <c r="R163" s="22"/>
      <c r="S163" s="22"/>
      <c r="T163" s="133"/>
      <c r="AT163" s="9" t="s">
        <v>82</v>
      </c>
      <c r="AU163" s="9" t="s">
        <v>84</v>
      </c>
    </row>
    <row r="164" spans="2:65" s="20" customFormat="1" ht="22.5" customHeight="1" x14ac:dyDescent="0.25">
      <c r="B164" s="117"/>
      <c r="C164" s="158" t="s">
        <v>250</v>
      </c>
      <c r="D164" s="158" t="s">
        <v>126</v>
      </c>
      <c r="E164" s="159" t="s">
        <v>251</v>
      </c>
      <c r="F164" s="160" t="s">
        <v>252</v>
      </c>
      <c r="G164" s="161" t="s">
        <v>212</v>
      </c>
      <c r="H164" s="162">
        <v>2</v>
      </c>
      <c r="I164" s="163"/>
      <c r="J164" s="164">
        <f>ROUND(I164*H164,2)</f>
        <v>0</v>
      </c>
      <c r="K164" s="160" t="s">
        <v>79</v>
      </c>
      <c r="L164" s="165"/>
      <c r="M164" s="166" t="s">
        <v>14</v>
      </c>
      <c r="N164" s="167" t="s">
        <v>30</v>
      </c>
      <c r="O164" s="22"/>
      <c r="P164" s="127">
        <f>O164*H164</f>
        <v>0</v>
      </c>
      <c r="Q164" s="127">
        <v>0.38</v>
      </c>
      <c r="R164" s="127">
        <f>Q164*H164</f>
        <v>0.76</v>
      </c>
      <c r="S164" s="127">
        <v>0</v>
      </c>
      <c r="T164" s="128">
        <f>S164*H164</f>
        <v>0</v>
      </c>
      <c r="AR164" s="9" t="s">
        <v>119</v>
      </c>
      <c r="AT164" s="9" t="s">
        <v>126</v>
      </c>
      <c r="AU164" s="9" t="s">
        <v>84</v>
      </c>
      <c r="AY164" s="9" t="s">
        <v>73</v>
      </c>
      <c r="BE164" s="129">
        <f>IF(N164="základní",J164,0)</f>
        <v>0</v>
      </c>
      <c r="BF164" s="129">
        <f>IF(N164="snížená",J164,0)</f>
        <v>0</v>
      </c>
      <c r="BG164" s="129">
        <f>IF(N164="zákl. přenesená",J164,0)</f>
        <v>0</v>
      </c>
      <c r="BH164" s="129">
        <f>IF(N164="sníž. přenesená",J164,0)</f>
        <v>0</v>
      </c>
      <c r="BI164" s="129">
        <f>IF(N164="nulová",J164,0)</f>
        <v>0</v>
      </c>
      <c r="BJ164" s="9" t="s">
        <v>71</v>
      </c>
      <c r="BK164" s="129">
        <f>ROUND(I164*H164,2)</f>
        <v>0</v>
      </c>
      <c r="BL164" s="9" t="s">
        <v>80</v>
      </c>
      <c r="BM164" s="9" t="s">
        <v>253</v>
      </c>
    </row>
    <row r="165" spans="2:65" s="20" customFormat="1" ht="30" customHeight="1" x14ac:dyDescent="0.25">
      <c r="B165" s="21"/>
      <c r="D165" s="130" t="s">
        <v>82</v>
      </c>
      <c r="F165" s="131" t="s">
        <v>254</v>
      </c>
      <c r="I165" s="82"/>
      <c r="L165" s="21"/>
      <c r="M165" s="132"/>
      <c r="N165" s="22"/>
      <c r="O165" s="22"/>
      <c r="P165" s="22"/>
      <c r="Q165" s="22"/>
      <c r="R165" s="22"/>
      <c r="S165" s="22"/>
      <c r="T165" s="133"/>
      <c r="AT165" s="9" t="s">
        <v>82</v>
      </c>
      <c r="AU165" s="9" t="s">
        <v>84</v>
      </c>
    </row>
    <row r="166" spans="2:65" s="20" customFormat="1" ht="22.5" customHeight="1" x14ac:dyDescent="0.25">
      <c r="B166" s="117"/>
      <c r="C166" s="158" t="s">
        <v>255</v>
      </c>
      <c r="D166" s="158" t="s">
        <v>126</v>
      </c>
      <c r="E166" s="159" t="s">
        <v>256</v>
      </c>
      <c r="F166" s="160" t="s">
        <v>257</v>
      </c>
      <c r="G166" s="161" t="s">
        <v>212</v>
      </c>
      <c r="H166" s="162">
        <v>35</v>
      </c>
      <c r="I166" s="163"/>
      <c r="J166" s="164">
        <f>ROUND(I166*H166,2)</f>
        <v>0</v>
      </c>
      <c r="K166" s="160" t="s">
        <v>79</v>
      </c>
      <c r="L166" s="165"/>
      <c r="M166" s="166" t="s">
        <v>14</v>
      </c>
      <c r="N166" s="167" t="s">
        <v>30</v>
      </c>
      <c r="O166" s="22"/>
      <c r="P166" s="127">
        <f>O166*H166</f>
        <v>0</v>
      </c>
      <c r="Q166" s="127">
        <v>0.33700000000000002</v>
      </c>
      <c r="R166" s="127">
        <f>Q166*H166</f>
        <v>11.795</v>
      </c>
      <c r="S166" s="127">
        <v>0</v>
      </c>
      <c r="T166" s="128">
        <f>S166*H166</f>
        <v>0</v>
      </c>
      <c r="AR166" s="9" t="s">
        <v>119</v>
      </c>
      <c r="AT166" s="9" t="s">
        <v>126</v>
      </c>
      <c r="AU166" s="9" t="s">
        <v>84</v>
      </c>
      <c r="AY166" s="9" t="s">
        <v>73</v>
      </c>
      <c r="BE166" s="129">
        <f>IF(N166="základní",J166,0)</f>
        <v>0</v>
      </c>
      <c r="BF166" s="129">
        <f>IF(N166="snížená",J166,0)</f>
        <v>0</v>
      </c>
      <c r="BG166" s="129">
        <f>IF(N166="zákl. přenesená",J166,0)</f>
        <v>0</v>
      </c>
      <c r="BH166" s="129">
        <f>IF(N166="sníž. přenesená",J166,0)</f>
        <v>0</v>
      </c>
      <c r="BI166" s="129">
        <f>IF(N166="nulová",J166,0)</f>
        <v>0</v>
      </c>
      <c r="BJ166" s="9" t="s">
        <v>71</v>
      </c>
      <c r="BK166" s="129">
        <f>ROUND(I166*H166,2)</f>
        <v>0</v>
      </c>
      <c r="BL166" s="9" t="s">
        <v>80</v>
      </c>
      <c r="BM166" s="9" t="s">
        <v>258</v>
      </c>
    </row>
    <row r="167" spans="2:65" s="20" customFormat="1" ht="30" customHeight="1" x14ac:dyDescent="0.25">
      <c r="B167" s="21"/>
      <c r="D167" s="130" t="s">
        <v>82</v>
      </c>
      <c r="F167" s="131" t="s">
        <v>259</v>
      </c>
      <c r="I167" s="82"/>
      <c r="L167" s="21"/>
      <c r="M167" s="132"/>
      <c r="N167" s="22"/>
      <c r="O167" s="22"/>
      <c r="P167" s="22"/>
      <c r="Q167" s="22"/>
      <c r="R167" s="22"/>
      <c r="S167" s="22"/>
      <c r="T167" s="133"/>
      <c r="AT167" s="9" t="s">
        <v>82</v>
      </c>
      <c r="AU167" s="9" t="s">
        <v>84</v>
      </c>
    </row>
    <row r="168" spans="2:65" s="20" customFormat="1" ht="22.5" customHeight="1" x14ac:dyDescent="0.25">
      <c r="B168" s="117"/>
      <c r="C168" s="158" t="s">
        <v>260</v>
      </c>
      <c r="D168" s="158" t="s">
        <v>126</v>
      </c>
      <c r="E168" s="159" t="s">
        <v>261</v>
      </c>
      <c r="F168" s="160" t="s">
        <v>262</v>
      </c>
      <c r="G168" s="161" t="s">
        <v>192</v>
      </c>
      <c r="H168" s="162">
        <v>1</v>
      </c>
      <c r="I168" s="163"/>
      <c r="J168" s="164">
        <f>ROUND(I168*H168,2)</f>
        <v>0</v>
      </c>
      <c r="K168" s="160" t="s">
        <v>14</v>
      </c>
      <c r="L168" s="165"/>
      <c r="M168" s="166" t="s">
        <v>14</v>
      </c>
      <c r="N168" s="167" t="s">
        <v>30</v>
      </c>
      <c r="O168" s="22"/>
      <c r="P168" s="127">
        <f>O168*H168</f>
        <v>0</v>
      </c>
      <c r="Q168" s="127">
        <v>0</v>
      </c>
      <c r="R168" s="127">
        <f>Q168*H168</f>
        <v>0</v>
      </c>
      <c r="S168" s="127">
        <v>0</v>
      </c>
      <c r="T168" s="128">
        <f>S168*H168</f>
        <v>0</v>
      </c>
      <c r="AR168" s="9" t="s">
        <v>119</v>
      </c>
      <c r="AT168" s="9" t="s">
        <v>126</v>
      </c>
      <c r="AU168" s="9" t="s">
        <v>84</v>
      </c>
      <c r="AY168" s="9" t="s">
        <v>73</v>
      </c>
      <c r="BE168" s="129">
        <f>IF(N168="základní",J168,0)</f>
        <v>0</v>
      </c>
      <c r="BF168" s="129">
        <f>IF(N168="snížená",J168,0)</f>
        <v>0</v>
      </c>
      <c r="BG168" s="129">
        <f>IF(N168="zákl. přenesená",J168,0)</f>
        <v>0</v>
      </c>
      <c r="BH168" s="129">
        <f>IF(N168="sníž. přenesená",J168,0)</f>
        <v>0</v>
      </c>
      <c r="BI168" s="129">
        <f>IF(N168="nulová",J168,0)</f>
        <v>0</v>
      </c>
      <c r="BJ168" s="9" t="s">
        <v>71</v>
      </c>
      <c r="BK168" s="129">
        <f>ROUND(I168*H168,2)</f>
        <v>0</v>
      </c>
      <c r="BL168" s="9" t="s">
        <v>80</v>
      </c>
      <c r="BM168" s="9" t="s">
        <v>263</v>
      </c>
    </row>
    <row r="169" spans="2:65" s="102" customFormat="1" ht="22.35" customHeight="1" x14ac:dyDescent="0.3">
      <c r="B169" s="103"/>
      <c r="D169" s="114" t="s">
        <v>68</v>
      </c>
      <c r="E169" s="115" t="s">
        <v>264</v>
      </c>
      <c r="F169" s="115" t="s">
        <v>265</v>
      </c>
      <c r="I169" s="106"/>
      <c r="J169" s="116">
        <f>BK169</f>
        <v>0</v>
      </c>
      <c r="L169" s="103"/>
      <c r="M169" s="108"/>
      <c r="N169" s="109"/>
      <c r="O169" s="109"/>
      <c r="P169" s="110">
        <f>SUM(P170:P182)</f>
        <v>0</v>
      </c>
      <c r="Q169" s="109"/>
      <c r="R169" s="110">
        <f>SUM(R170:R182)</f>
        <v>0</v>
      </c>
      <c r="S169" s="109"/>
      <c r="T169" s="111">
        <f>SUM(T170:T182)</f>
        <v>0</v>
      </c>
      <c r="AR169" s="104" t="s">
        <v>71</v>
      </c>
      <c r="AT169" s="112" t="s">
        <v>68</v>
      </c>
      <c r="AU169" s="112" t="s">
        <v>7</v>
      </c>
      <c r="AY169" s="104" t="s">
        <v>73</v>
      </c>
      <c r="BK169" s="113">
        <f>SUM(BK170:BK182)</f>
        <v>0</v>
      </c>
    </row>
    <row r="170" spans="2:65" s="20" customFormat="1" ht="22.5" customHeight="1" x14ac:dyDescent="0.25">
      <c r="B170" s="117"/>
      <c r="C170" s="177" t="s">
        <v>266</v>
      </c>
      <c r="D170" s="177" t="s">
        <v>75</v>
      </c>
      <c r="E170" s="178" t="s">
        <v>267</v>
      </c>
      <c r="F170" s="179" t="s">
        <v>268</v>
      </c>
      <c r="G170" s="180" t="s">
        <v>110</v>
      </c>
      <c r="H170" s="181">
        <v>227.09299999999999</v>
      </c>
      <c r="I170" s="182"/>
      <c r="J170" s="183">
        <f>ROUND(I170*H170,2)</f>
        <v>0</v>
      </c>
      <c r="K170" s="179" t="s">
        <v>79</v>
      </c>
      <c r="L170" s="21"/>
      <c r="M170" s="125" t="s">
        <v>14</v>
      </c>
      <c r="N170" s="126" t="s">
        <v>30</v>
      </c>
      <c r="O170" s="22"/>
      <c r="P170" s="127">
        <f>O170*H170</f>
        <v>0</v>
      </c>
      <c r="Q170" s="127">
        <v>0</v>
      </c>
      <c r="R170" s="127">
        <f>Q170*H170</f>
        <v>0</v>
      </c>
      <c r="S170" s="127">
        <v>0</v>
      </c>
      <c r="T170" s="128">
        <f>S170*H170</f>
        <v>0</v>
      </c>
      <c r="AR170" s="9" t="s">
        <v>80</v>
      </c>
      <c r="AT170" s="9" t="s">
        <v>75</v>
      </c>
      <c r="AU170" s="9" t="s">
        <v>84</v>
      </c>
      <c r="AY170" s="9" t="s">
        <v>73</v>
      </c>
      <c r="BE170" s="129">
        <f>IF(N170="základní",J170,0)</f>
        <v>0</v>
      </c>
      <c r="BF170" s="129">
        <f>IF(N170="snížená",J170,0)</f>
        <v>0</v>
      </c>
      <c r="BG170" s="129">
        <f>IF(N170="zákl. přenesená",J170,0)</f>
        <v>0</v>
      </c>
      <c r="BH170" s="129">
        <f>IF(N170="sníž. přenesená",J170,0)</f>
        <v>0</v>
      </c>
      <c r="BI170" s="129">
        <f>IF(N170="nulová",J170,0)</f>
        <v>0</v>
      </c>
      <c r="BJ170" s="9" t="s">
        <v>71</v>
      </c>
      <c r="BK170" s="129">
        <f>ROUND(I170*H170,2)</f>
        <v>0</v>
      </c>
      <c r="BL170" s="9" t="s">
        <v>80</v>
      </c>
      <c r="BM170" s="9" t="s">
        <v>269</v>
      </c>
    </row>
    <row r="171" spans="2:65" s="20" customFormat="1" ht="30" customHeight="1" x14ac:dyDescent="0.25">
      <c r="B171" s="21"/>
      <c r="D171" s="130" t="s">
        <v>82</v>
      </c>
      <c r="F171" s="131" t="s">
        <v>270</v>
      </c>
      <c r="I171" s="82"/>
      <c r="L171" s="21"/>
      <c r="M171" s="132"/>
      <c r="N171" s="22"/>
      <c r="O171" s="22"/>
      <c r="P171" s="22"/>
      <c r="Q171" s="22"/>
      <c r="R171" s="22"/>
      <c r="S171" s="22"/>
      <c r="T171" s="133"/>
      <c r="AT171" s="9" t="s">
        <v>82</v>
      </c>
      <c r="AU171" s="9" t="s">
        <v>84</v>
      </c>
    </row>
    <row r="172" spans="2:65" s="20" customFormat="1" ht="22.5" customHeight="1" x14ac:dyDescent="0.25">
      <c r="B172" s="117"/>
      <c r="C172" s="177" t="s">
        <v>271</v>
      </c>
      <c r="D172" s="177" t="s">
        <v>75</v>
      </c>
      <c r="E172" s="178" t="s">
        <v>272</v>
      </c>
      <c r="F172" s="179" t="s">
        <v>273</v>
      </c>
      <c r="G172" s="180" t="s">
        <v>110</v>
      </c>
      <c r="H172" s="181">
        <v>1595.51</v>
      </c>
      <c r="I172" s="182"/>
      <c r="J172" s="183">
        <f>ROUND(I172*H172,2)</f>
        <v>0</v>
      </c>
      <c r="K172" s="179" t="s">
        <v>79</v>
      </c>
      <c r="L172" s="21"/>
      <c r="M172" s="125" t="s">
        <v>14</v>
      </c>
      <c r="N172" s="126" t="s">
        <v>30</v>
      </c>
      <c r="O172" s="22"/>
      <c r="P172" s="127">
        <f>O172*H172</f>
        <v>0</v>
      </c>
      <c r="Q172" s="127">
        <v>0</v>
      </c>
      <c r="R172" s="127">
        <f>Q172*H172</f>
        <v>0</v>
      </c>
      <c r="S172" s="127">
        <v>0</v>
      </c>
      <c r="T172" s="128">
        <f>S172*H172</f>
        <v>0</v>
      </c>
      <c r="AR172" s="9" t="s">
        <v>80</v>
      </c>
      <c r="AT172" s="9" t="s">
        <v>75</v>
      </c>
      <c r="AU172" s="9" t="s">
        <v>84</v>
      </c>
      <c r="AY172" s="9" t="s">
        <v>73</v>
      </c>
      <c r="BE172" s="129">
        <f>IF(N172="základní",J172,0)</f>
        <v>0</v>
      </c>
      <c r="BF172" s="129">
        <f>IF(N172="snížená",J172,0)</f>
        <v>0</v>
      </c>
      <c r="BG172" s="129">
        <f>IF(N172="zákl. přenesená",J172,0)</f>
        <v>0</v>
      </c>
      <c r="BH172" s="129">
        <f>IF(N172="sníž. přenesená",J172,0)</f>
        <v>0</v>
      </c>
      <c r="BI172" s="129">
        <f>IF(N172="nulová",J172,0)</f>
        <v>0</v>
      </c>
      <c r="BJ172" s="9" t="s">
        <v>71</v>
      </c>
      <c r="BK172" s="129">
        <f>ROUND(I172*H172,2)</f>
        <v>0</v>
      </c>
      <c r="BL172" s="9" t="s">
        <v>80</v>
      </c>
      <c r="BM172" s="9" t="s">
        <v>274</v>
      </c>
    </row>
    <row r="173" spans="2:65" s="20" customFormat="1" ht="42" customHeight="1" x14ac:dyDescent="0.25">
      <c r="B173" s="21"/>
      <c r="D173" s="134" t="s">
        <v>82</v>
      </c>
      <c r="F173" s="135" t="s">
        <v>275</v>
      </c>
      <c r="I173" s="82"/>
      <c r="L173" s="21"/>
      <c r="M173" s="132"/>
      <c r="N173" s="22"/>
      <c r="O173" s="22"/>
      <c r="P173" s="22"/>
      <c r="Q173" s="22"/>
      <c r="R173" s="22"/>
      <c r="S173" s="22"/>
      <c r="T173" s="133"/>
      <c r="AT173" s="9" t="s">
        <v>82</v>
      </c>
      <c r="AU173" s="9" t="s">
        <v>84</v>
      </c>
    </row>
    <row r="174" spans="2:65" s="136" customFormat="1" ht="22.5" customHeight="1" x14ac:dyDescent="0.25">
      <c r="B174" s="137"/>
      <c r="D174" s="130" t="s">
        <v>99</v>
      </c>
      <c r="F174" s="156" t="s">
        <v>276</v>
      </c>
      <c r="H174" s="157">
        <v>1595.51</v>
      </c>
      <c r="I174" s="141"/>
      <c r="L174" s="137"/>
      <c r="M174" s="142"/>
      <c r="N174" s="143"/>
      <c r="O174" s="143"/>
      <c r="P174" s="143"/>
      <c r="Q174" s="143"/>
      <c r="R174" s="143"/>
      <c r="S174" s="143"/>
      <c r="T174" s="144"/>
      <c r="AT174" s="138" t="s">
        <v>99</v>
      </c>
      <c r="AU174" s="138" t="s">
        <v>84</v>
      </c>
      <c r="AV174" s="136" t="s">
        <v>7</v>
      </c>
      <c r="AW174" s="136" t="s">
        <v>10</v>
      </c>
      <c r="AX174" s="136" t="s">
        <v>71</v>
      </c>
      <c r="AY174" s="138" t="s">
        <v>73</v>
      </c>
    </row>
    <row r="175" spans="2:65" s="20" customFormat="1" ht="22.5" customHeight="1" x14ac:dyDescent="0.25">
      <c r="B175" s="117"/>
      <c r="C175" s="177" t="s">
        <v>277</v>
      </c>
      <c r="D175" s="177" t="s">
        <v>75</v>
      </c>
      <c r="E175" s="178" t="s">
        <v>278</v>
      </c>
      <c r="F175" s="179" t="s">
        <v>279</v>
      </c>
      <c r="G175" s="180" t="s">
        <v>110</v>
      </c>
      <c r="H175" s="181">
        <v>96.146000000000001</v>
      </c>
      <c r="I175" s="182"/>
      <c r="J175" s="183">
        <f>ROUND(I175*H175,2)</f>
        <v>0</v>
      </c>
      <c r="K175" s="179" t="s">
        <v>79</v>
      </c>
      <c r="L175" s="21"/>
      <c r="M175" s="125" t="s">
        <v>14</v>
      </c>
      <c r="N175" s="126" t="s">
        <v>30</v>
      </c>
      <c r="O175" s="22"/>
      <c r="P175" s="127">
        <f>O175*H175</f>
        <v>0</v>
      </c>
      <c r="Q175" s="127">
        <v>0</v>
      </c>
      <c r="R175" s="127">
        <f>Q175*H175</f>
        <v>0</v>
      </c>
      <c r="S175" s="127">
        <v>0</v>
      </c>
      <c r="T175" s="128">
        <f>S175*H175</f>
        <v>0</v>
      </c>
      <c r="AR175" s="9" t="s">
        <v>80</v>
      </c>
      <c r="AT175" s="9" t="s">
        <v>75</v>
      </c>
      <c r="AU175" s="9" t="s">
        <v>84</v>
      </c>
      <c r="AY175" s="9" t="s">
        <v>73</v>
      </c>
      <c r="BE175" s="129">
        <f>IF(N175="základní",J175,0)</f>
        <v>0</v>
      </c>
      <c r="BF175" s="129">
        <f>IF(N175="snížená",J175,0)</f>
        <v>0</v>
      </c>
      <c r="BG175" s="129">
        <f>IF(N175="zákl. přenesená",J175,0)</f>
        <v>0</v>
      </c>
      <c r="BH175" s="129">
        <f>IF(N175="sníž. přenesená",J175,0)</f>
        <v>0</v>
      </c>
      <c r="BI175" s="129">
        <f>IF(N175="nulová",J175,0)</f>
        <v>0</v>
      </c>
      <c r="BJ175" s="9" t="s">
        <v>71</v>
      </c>
      <c r="BK175" s="129">
        <f>ROUND(I175*H175,2)</f>
        <v>0</v>
      </c>
      <c r="BL175" s="9" t="s">
        <v>80</v>
      </c>
      <c r="BM175" s="9" t="s">
        <v>280</v>
      </c>
    </row>
    <row r="176" spans="2:65" s="20" customFormat="1" ht="22.5" customHeight="1" x14ac:dyDescent="0.25">
      <c r="B176" s="21"/>
      <c r="D176" s="130" t="s">
        <v>82</v>
      </c>
      <c r="F176" s="131" t="s">
        <v>281</v>
      </c>
      <c r="I176" s="82"/>
      <c r="L176" s="21"/>
      <c r="M176" s="132"/>
      <c r="N176" s="22"/>
      <c r="O176" s="22"/>
      <c r="P176" s="22"/>
      <c r="Q176" s="22"/>
      <c r="R176" s="22"/>
      <c r="S176" s="22"/>
      <c r="T176" s="133"/>
      <c r="AT176" s="9" t="s">
        <v>82</v>
      </c>
      <c r="AU176" s="9" t="s">
        <v>84</v>
      </c>
    </row>
    <row r="177" spans="2:65" s="20" customFormat="1" ht="22.5" customHeight="1" x14ac:dyDescent="0.25">
      <c r="B177" s="117"/>
      <c r="C177" s="177" t="s">
        <v>282</v>
      </c>
      <c r="D177" s="177" t="s">
        <v>75</v>
      </c>
      <c r="E177" s="178" t="s">
        <v>283</v>
      </c>
      <c r="F177" s="179" t="s">
        <v>284</v>
      </c>
      <c r="G177" s="180" t="s">
        <v>110</v>
      </c>
      <c r="H177" s="181">
        <v>16.419</v>
      </c>
      <c r="I177" s="182"/>
      <c r="J177" s="183">
        <f>ROUND(I177*H177,2)</f>
        <v>0</v>
      </c>
      <c r="K177" s="179" t="s">
        <v>79</v>
      </c>
      <c r="L177" s="21"/>
      <c r="M177" s="125" t="s">
        <v>14</v>
      </c>
      <c r="N177" s="126" t="s">
        <v>30</v>
      </c>
      <c r="O177" s="22"/>
      <c r="P177" s="127">
        <f>O177*H177</f>
        <v>0</v>
      </c>
      <c r="Q177" s="127">
        <v>0</v>
      </c>
      <c r="R177" s="127">
        <f>Q177*H177</f>
        <v>0</v>
      </c>
      <c r="S177" s="127">
        <v>0</v>
      </c>
      <c r="T177" s="128">
        <f>S177*H177</f>
        <v>0</v>
      </c>
      <c r="AR177" s="9" t="s">
        <v>80</v>
      </c>
      <c r="AT177" s="9" t="s">
        <v>75</v>
      </c>
      <c r="AU177" s="9" t="s">
        <v>84</v>
      </c>
      <c r="AY177" s="9" t="s">
        <v>73</v>
      </c>
      <c r="BE177" s="129">
        <f>IF(N177="základní",J177,0)</f>
        <v>0</v>
      </c>
      <c r="BF177" s="129">
        <f>IF(N177="snížená",J177,0)</f>
        <v>0</v>
      </c>
      <c r="BG177" s="129">
        <f>IF(N177="zákl. přenesená",J177,0)</f>
        <v>0</v>
      </c>
      <c r="BH177" s="129">
        <f>IF(N177="sníž. přenesená",J177,0)</f>
        <v>0</v>
      </c>
      <c r="BI177" s="129">
        <f>IF(N177="nulová",J177,0)</f>
        <v>0</v>
      </c>
      <c r="BJ177" s="9" t="s">
        <v>71</v>
      </c>
      <c r="BK177" s="129">
        <f>ROUND(I177*H177,2)</f>
        <v>0</v>
      </c>
      <c r="BL177" s="9" t="s">
        <v>80</v>
      </c>
      <c r="BM177" s="9" t="s">
        <v>285</v>
      </c>
    </row>
    <row r="178" spans="2:65" s="20" customFormat="1" ht="22.5" customHeight="1" x14ac:dyDescent="0.25">
      <c r="B178" s="21"/>
      <c r="D178" s="130" t="s">
        <v>82</v>
      </c>
      <c r="F178" s="131" t="s">
        <v>286</v>
      </c>
      <c r="I178" s="82"/>
      <c r="L178" s="21"/>
      <c r="M178" s="132"/>
      <c r="N178" s="22"/>
      <c r="O178" s="22"/>
      <c r="P178" s="22"/>
      <c r="Q178" s="22"/>
      <c r="R178" s="22"/>
      <c r="S178" s="22"/>
      <c r="T178" s="133"/>
      <c r="AT178" s="9" t="s">
        <v>82</v>
      </c>
      <c r="AU178" s="9" t="s">
        <v>84</v>
      </c>
    </row>
    <row r="179" spans="2:65" s="20" customFormat="1" ht="22.5" customHeight="1" x14ac:dyDescent="0.25">
      <c r="B179" s="117"/>
      <c r="C179" s="177" t="s">
        <v>287</v>
      </c>
      <c r="D179" s="177" t="s">
        <v>75</v>
      </c>
      <c r="E179" s="178" t="s">
        <v>288</v>
      </c>
      <c r="F179" s="179" t="s">
        <v>289</v>
      </c>
      <c r="G179" s="180" t="s">
        <v>110</v>
      </c>
      <c r="H179" s="181">
        <v>94.76</v>
      </c>
      <c r="I179" s="182"/>
      <c r="J179" s="183">
        <f>ROUND(I179*H179,2)</f>
        <v>0</v>
      </c>
      <c r="K179" s="179" t="s">
        <v>79</v>
      </c>
      <c r="L179" s="21"/>
      <c r="M179" s="125" t="s">
        <v>14</v>
      </c>
      <c r="N179" s="126" t="s">
        <v>30</v>
      </c>
      <c r="O179" s="22"/>
      <c r="P179" s="127">
        <f>O179*H179</f>
        <v>0</v>
      </c>
      <c r="Q179" s="127">
        <v>0</v>
      </c>
      <c r="R179" s="127">
        <f>Q179*H179</f>
        <v>0</v>
      </c>
      <c r="S179" s="127">
        <v>0</v>
      </c>
      <c r="T179" s="128">
        <f>S179*H179</f>
        <v>0</v>
      </c>
      <c r="AR179" s="9" t="s">
        <v>80</v>
      </c>
      <c r="AT179" s="9" t="s">
        <v>75</v>
      </c>
      <c r="AU179" s="9" t="s">
        <v>84</v>
      </c>
      <c r="AY179" s="9" t="s">
        <v>73</v>
      </c>
      <c r="BE179" s="129">
        <f>IF(N179="základní",J179,0)</f>
        <v>0</v>
      </c>
      <c r="BF179" s="129">
        <f>IF(N179="snížená",J179,0)</f>
        <v>0</v>
      </c>
      <c r="BG179" s="129">
        <f>IF(N179="zákl. přenesená",J179,0)</f>
        <v>0</v>
      </c>
      <c r="BH179" s="129">
        <f>IF(N179="sníž. přenesená",J179,0)</f>
        <v>0</v>
      </c>
      <c r="BI179" s="129">
        <f>IF(N179="nulová",J179,0)</f>
        <v>0</v>
      </c>
      <c r="BJ179" s="9" t="s">
        <v>71</v>
      </c>
      <c r="BK179" s="129">
        <f>ROUND(I179*H179,2)</f>
        <v>0</v>
      </c>
      <c r="BL179" s="9" t="s">
        <v>80</v>
      </c>
      <c r="BM179" s="9" t="s">
        <v>290</v>
      </c>
    </row>
    <row r="180" spans="2:65" s="20" customFormat="1" ht="22.5" customHeight="1" x14ac:dyDescent="0.25">
      <c r="B180" s="21"/>
      <c r="D180" s="130" t="s">
        <v>82</v>
      </c>
      <c r="F180" s="131" t="s">
        <v>291</v>
      </c>
      <c r="I180" s="82"/>
      <c r="L180" s="21"/>
      <c r="M180" s="132"/>
      <c r="N180" s="22"/>
      <c r="O180" s="22"/>
      <c r="P180" s="22"/>
      <c r="Q180" s="22"/>
      <c r="R180" s="22"/>
      <c r="S180" s="22"/>
      <c r="T180" s="133"/>
      <c r="AT180" s="9" t="s">
        <v>82</v>
      </c>
      <c r="AU180" s="9" t="s">
        <v>84</v>
      </c>
    </row>
    <row r="181" spans="2:65" s="20" customFormat="1" ht="31.5" customHeight="1" x14ac:dyDescent="0.25">
      <c r="B181" s="117"/>
      <c r="C181" s="177" t="s">
        <v>292</v>
      </c>
      <c r="D181" s="177" t="s">
        <v>75</v>
      </c>
      <c r="E181" s="178" t="s">
        <v>293</v>
      </c>
      <c r="F181" s="179" t="s">
        <v>294</v>
      </c>
      <c r="G181" s="180" t="s">
        <v>110</v>
      </c>
      <c r="H181" s="181">
        <v>319.88600000000002</v>
      </c>
      <c r="I181" s="182"/>
      <c r="J181" s="183">
        <f>ROUND(I181*H181,2)</f>
        <v>0</v>
      </c>
      <c r="K181" s="179" t="s">
        <v>79</v>
      </c>
      <c r="L181" s="21"/>
      <c r="M181" s="125" t="s">
        <v>14</v>
      </c>
      <c r="N181" s="126" t="s">
        <v>30</v>
      </c>
      <c r="O181" s="22"/>
      <c r="P181" s="127">
        <f>O181*H181</f>
        <v>0</v>
      </c>
      <c r="Q181" s="127">
        <v>0</v>
      </c>
      <c r="R181" s="127">
        <f>Q181*H181</f>
        <v>0</v>
      </c>
      <c r="S181" s="127">
        <v>0</v>
      </c>
      <c r="T181" s="128">
        <f>S181*H181</f>
        <v>0</v>
      </c>
      <c r="AR181" s="9" t="s">
        <v>80</v>
      </c>
      <c r="AT181" s="9" t="s">
        <v>75</v>
      </c>
      <c r="AU181" s="9" t="s">
        <v>84</v>
      </c>
      <c r="AY181" s="9" t="s">
        <v>73</v>
      </c>
      <c r="BE181" s="129">
        <f>IF(N181="základní",J181,0)</f>
        <v>0</v>
      </c>
      <c r="BF181" s="129">
        <f>IF(N181="snížená",J181,0)</f>
        <v>0</v>
      </c>
      <c r="BG181" s="129">
        <f>IF(N181="zákl. přenesená",J181,0)</f>
        <v>0</v>
      </c>
      <c r="BH181" s="129">
        <f>IF(N181="sníž. přenesená",J181,0)</f>
        <v>0</v>
      </c>
      <c r="BI181" s="129">
        <f>IF(N181="nulová",J181,0)</f>
        <v>0</v>
      </c>
      <c r="BJ181" s="9" t="s">
        <v>71</v>
      </c>
      <c r="BK181" s="129">
        <f>ROUND(I181*H181,2)</f>
        <v>0</v>
      </c>
      <c r="BL181" s="9" t="s">
        <v>80</v>
      </c>
      <c r="BM181" s="9" t="s">
        <v>295</v>
      </c>
    </row>
    <row r="182" spans="2:65" s="20" customFormat="1" ht="30" customHeight="1" x14ac:dyDescent="0.25">
      <c r="B182" s="21"/>
      <c r="D182" s="134" t="s">
        <v>82</v>
      </c>
      <c r="F182" s="135" t="s">
        <v>296</v>
      </c>
      <c r="I182" s="82"/>
      <c r="L182" s="21"/>
      <c r="M182" s="172"/>
      <c r="N182" s="173"/>
      <c r="O182" s="173"/>
      <c r="P182" s="173"/>
      <c r="Q182" s="173"/>
      <c r="R182" s="173"/>
      <c r="S182" s="173"/>
      <c r="T182" s="174"/>
      <c r="AT182" s="9" t="s">
        <v>82</v>
      </c>
      <c r="AU182" s="9" t="s">
        <v>84</v>
      </c>
    </row>
    <row r="183" spans="2:65" s="20" customFormat="1" ht="6.95" customHeight="1" x14ac:dyDescent="0.25">
      <c r="B183" s="52"/>
      <c r="C183" s="53"/>
      <c r="D183" s="53"/>
      <c r="E183" s="53"/>
      <c r="F183" s="53"/>
      <c r="G183" s="53"/>
      <c r="H183" s="53"/>
      <c r="I183" s="54"/>
      <c r="J183" s="53"/>
      <c r="K183" s="53"/>
      <c r="L183" s="21"/>
    </row>
    <row r="184" spans="2:65" x14ac:dyDescent="0.3">
      <c r="AT184" s="175"/>
    </row>
  </sheetData>
  <mergeCells count="6">
    <mergeCell ref="E71:H71"/>
    <mergeCell ref="G1:H1"/>
    <mergeCell ref="L2:V2"/>
    <mergeCell ref="E7:H7"/>
    <mergeCell ref="E22:H22"/>
    <mergeCell ref="E43:H43"/>
  </mergeCells>
  <hyperlinks>
    <hyperlink ref="F1:G1" location="C2" tooltip="Krycí list soupisu" display="1) Krycí list soupisu"/>
    <hyperlink ref="G1:H1" location="C50" tooltip="Rekapitulace" display="2) Rekapitulace"/>
    <hyperlink ref="J1" location="C78" tooltip="Soupis prací" display="3) Soupis prací"/>
    <hyperlink ref="L1:V1" location="'Rekapitulace stavby'!C2" tooltip="Rekapitulace stavby" display="Rekapitulace stavby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2017-06-07T07:19:10Z</dcterms:modified>
</cp:coreProperties>
</file>