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tverak\Desktop\"/>
    </mc:Choice>
  </mc:AlternateContent>
  <bookViews>
    <workbookView xWindow="630" yWindow="615" windowWidth="22695" windowHeight="15780" activeTab="1"/>
  </bookViews>
  <sheets>
    <sheet name="Rekapitulace stavby" sheetId="1" r:id="rId1"/>
    <sheet name="D1.1. - Oprava přípojky k..." sheetId="2" r:id="rId2"/>
    <sheet name="Pokyny pro vyplnění" sheetId="3" r:id="rId3"/>
  </sheets>
  <definedNames>
    <definedName name="_xlnm._FilterDatabase" localSheetId="1" hidden="1">'D1.1. - Oprava přípojky k...'!$C$89:$K$89</definedName>
    <definedName name="_xlnm.Print_Titles" localSheetId="1">'D1.1. - Oprava přípojky k...'!$89:$89</definedName>
    <definedName name="_xlnm.Print_Titles" localSheetId="0">'Rekapitulace stavby'!$49:$49</definedName>
    <definedName name="_xlnm.Print_Area" localSheetId="1">'D1.1. - Oprava přípojky k...'!$C$4:$J$36,'D1.1. - Oprava přípojky k...'!$C$42:$J$71,'D1.1. - Oprava přípojky k...'!$C$77:$K$324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BK214" i="2" l="1"/>
  <c r="J214" i="2" s="1"/>
  <c r="J60" i="2" s="1"/>
  <c r="AY52" i="1"/>
  <c r="AX52" i="1"/>
  <c r="BI316" i="2"/>
  <c r="BH316" i="2"/>
  <c r="BG316" i="2"/>
  <c r="BF316" i="2"/>
  <c r="T316" i="2"/>
  <c r="R316" i="2"/>
  <c r="P316" i="2"/>
  <c r="BK316" i="2"/>
  <c r="J316" i="2"/>
  <c r="BE316" i="2" s="1"/>
  <c r="BI310" i="2"/>
  <c r="BH310" i="2"/>
  <c r="BG310" i="2"/>
  <c r="BF310" i="2"/>
  <c r="T310" i="2"/>
  <c r="R310" i="2"/>
  <c r="P310" i="2"/>
  <c r="BK310" i="2"/>
  <c r="J310" i="2"/>
  <c r="BE310" i="2" s="1"/>
  <c r="BI307" i="2"/>
  <c r="BH307" i="2"/>
  <c r="BG307" i="2"/>
  <c r="BF307" i="2"/>
  <c r="T307" i="2"/>
  <c r="T306" i="2" s="1"/>
  <c r="R307" i="2"/>
  <c r="P307" i="2"/>
  <c r="BK307" i="2"/>
  <c r="J307" i="2"/>
  <c r="BE307" i="2" s="1"/>
  <c r="BI305" i="2"/>
  <c r="BH305" i="2"/>
  <c r="BG305" i="2"/>
  <c r="BF305" i="2"/>
  <c r="T305" i="2"/>
  <c r="R305" i="2"/>
  <c r="P305" i="2"/>
  <c r="BK305" i="2"/>
  <c r="J305" i="2"/>
  <c r="BE305" i="2" s="1"/>
  <c r="BI302" i="2"/>
  <c r="BH302" i="2"/>
  <c r="BG302" i="2"/>
  <c r="BF302" i="2"/>
  <c r="T302" i="2"/>
  <c r="R302" i="2"/>
  <c r="R298" i="2" s="1"/>
  <c r="R297" i="2" s="1"/>
  <c r="P302" i="2"/>
  <c r="BK302" i="2"/>
  <c r="J302" i="2"/>
  <c r="BE302" i="2" s="1"/>
  <c r="BI299" i="2"/>
  <c r="BH299" i="2"/>
  <c r="BG299" i="2"/>
  <c r="BF299" i="2"/>
  <c r="BE299" i="2"/>
  <c r="T299" i="2"/>
  <c r="R299" i="2"/>
  <c r="P299" i="2"/>
  <c r="BK299" i="2"/>
  <c r="BK298" i="2" s="1"/>
  <c r="J299" i="2"/>
  <c r="BI296" i="2"/>
  <c r="BH296" i="2"/>
  <c r="BG296" i="2"/>
  <c r="BF296" i="2"/>
  <c r="T296" i="2"/>
  <c r="R296" i="2"/>
  <c r="P296" i="2"/>
  <c r="BK296" i="2"/>
  <c r="J296" i="2"/>
  <c r="BE296" i="2" s="1"/>
  <c r="BI295" i="2"/>
  <c r="BH295" i="2"/>
  <c r="BG295" i="2"/>
  <c r="BF295" i="2"/>
  <c r="T295" i="2"/>
  <c r="R295" i="2"/>
  <c r="P295" i="2"/>
  <c r="BK295" i="2"/>
  <c r="J295" i="2"/>
  <c r="BE295" i="2" s="1"/>
  <c r="BI294" i="2"/>
  <c r="BH294" i="2"/>
  <c r="BG294" i="2"/>
  <c r="BF294" i="2"/>
  <c r="T294" i="2"/>
  <c r="R294" i="2"/>
  <c r="P294" i="2"/>
  <c r="BK294" i="2"/>
  <c r="J294" i="2"/>
  <c r="BE294" i="2" s="1"/>
  <c r="BI291" i="2"/>
  <c r="BH291" i="2"/>
  <c r="BG291" i="2"/>
  <c r="BF291" i="2"/>
  <c r="T291" i="2"/>
  <c r="R291" i="2"/>
  <c r="R290" i="2" s="1"/>
  <c r="P291" i="2"/>
  <c r="BK291" i="2"/>
  <c r="J291" i="2"/>
  <c r="BE291" i="2" s="1"/>
  <c r="BI289" i="2"/>
  <c r="BH289" i="2"/>
  <c r="BG289" i="2"/>
  <c r="BF289" i="2"/>
  <c r="T289" i="2"/>
  <c r="R289" i="2"/>
  <c r="P289" i="2"/>
  <c r="BK289" i="2"/>
  <c r="J289" i="2"/>
  <c r="BE289" i="2" s="1"/>
  <c r="BI288" i="2"/>
  <c r="BH288" i="2"/>
  <c r="BG288" i="2"/>
  <c r="BF288" i="2"/>
  <c r="T288" i="2"/>
  <c r="R288" i="2"/>
  <c r="R286" i="2" s="1"/>
  <c r="P288" i="2"/>
  <c r="BK288" i="2"/>
  <c r="J288" i="2"/>
  <c r="BE288" i="2" s="1"/>
  <c r="BI287" i="2"/>
  <c r="BH287" i="2"/>
  <c r="BG287" i="2"/>
  <c r="BF287" i="2"/>
  <c r="T287" i="2"/>
  <c r="R287" i="2"/>
  <c r="P287" i="2"/>
  <c r="BK287" i="2"/>
  <c r="BK286" i="2" s="1"/>
  <c r="J286" i="2" s="1"/>
  <c r="J66" i="2" s="1"/>
  <c r="J287" i="2"/>
  <c r="BE287" i="2" s="1"/>
  <c r="BI283" i="2"/>
  <c r="BH283" i="2"/>
  <c r="BG283" i="2"/>
  <c r="BF283" i="2"/>
  <c r="T283" i="2"/>
  <c r="R283" i="2"/>
  <c r="P283" i="2"/>
  <c r="BK283" i="2"/>
  <c r="BK279" i="2" s="1"/>
  <c r="J279" i="2" s="1"/>
  <c r="J65" i="2" s="1"/>
  <c r="J283" i="2"/>
  <c r="BE283" i="2" s="1"/>
  <c r="BI280" i="2"/>
  <c r="BH280" i="2"/>
  <c r="BG280" i="2"/>
  <c r="BF280" i="2"/>
  <c r="T280" i="2"/>
  <c r="T279" i="2" s="1"/>
  <c r="R280" i="2"/>
  <c r="R279" i="2" s="1"/>
  <c r="P280" i="2"/>
  <c r="BK280" i="2"/>
  <c r="J280" i="2"/>
  <c r="BE280" i="2" s="1"/>
  <c r="BI276" i="2"/>
  <c r="BH276" i="2"/>
  <c r="BG276" i="2"/>
  <c r="BF276" i="2"/>
  <c r="BE276" i="2"/>
  <c r="T276" i="2"/>
  <c r="R276" i="2"/>
  <c r="P276" i="2"/>
  <c r="BK276" i="2"/>
  <c r="J276" i="2"/>
  <c r="BI273" i="2"/>
  <c r="BH273" i="2"/>
  <c r="BG273" i="2"/>
  <c r="BF273" i="2"/>
  <c r="T273" i="2"/>
  <c r="T272" i="2" s="1"/>
  <c r="R273" i="2"/>
  <c r="R272" i="2" s="1"/>
  <c r="P273" i="2"/>
  <c r="P272" i="2" s="1"/>
  <c r="BK273" i="2"/>
  <c r="J273" i="2"/>
  <c r="BE273" i="2" s="1"/>
  <c r="BI270" i="2"/>
  <c r="BH270" i="2"/>
  <c r="BG270" i="2"/>
  <c r="BF270" i="2"/>
  <c r="T270" i="2"/>
  <c r="R270" i="2"/>
  <c r="P270" i="2"/>
  <c r="BK270" i="2"/>
  <c r="J270" i="2"/>
  <c r="BE270" i="2" s="1"/>
  <c r="BI268" i="2"/>
  <c r="BH268" i="2"/>
  <c r="BG268" i="2"/>
  <c r="BF268" i="2"/>
  <c r="T268" i="2"/>
  <c r="R268" i="2"/>
  <c r="P268" i="2"/>
  <c r="BK268" i="2"/>
  <c r="J268" i="2"/>
  <c r="BE268" i="2" s="1"/>
  <c r="BI265" i="2"/>
  <c r="BH265" i="2"/>
  <c r="BG265" i="2"/>
  <c r="BF265" i="2"/>
  <c r="T265" i="2"/>
  <c r="R265" i="2"/>
  <c r="P265" i="2"/>
  <c r="BK265" i="2"/>
  <c r="J265" i="2"/>
  <c r="BE265" i="2" s="1"/>
  <c r="BI262" i="2"/>
  <c r="BH262" i="2"/>
  <c r="BG262" i="2"/>
  <c r="BF262" i="2"/>
  <c r="T262" i="2"/>
  <c r="R262" i="2"/>
  <c r="P262" i="2"/>
  <c r="BK262" i="2"/>
  <c r="J262" i="2"/>
  <c r="BE262" i="2" s="1"/>
  <c r="BI259" i="2"/>
  <c r="BH259" i="2"/>
  <c r="BG259" i="2"/>
  <c r="BF259" i="2"/>
  <c r="T259" i="2"/>
  <c r="R259" i="2"/>
  <c r="P259" i="2"/>
  <c r="BK259" i="2"/>
  <c r="J259" i="2"/>
  <c r="BE259" i="2" s="1"/>
  <c r="BI256" i="2"/>
  <c r="BH256" i="2"/>
  <c r="BG256" i="2"/>
  <c r="BF256" i="2"/>
  <c r="T256" i="2"/>
  <c r="R256" i="2"/>
  <c r="P256" i="2"/>
  <c r="BK256" i="2"/>
  <c r="J256" i="2"/>
  <c r="BE256" i="2" s="1"/>
  <c r="BI254" i="2"/>
  <c r="BH254" i="2"/>
  <c r="BG254" i="2"/>
  <c r="BF254" i="2"/>
  <c r="T254" i="2"/>
  <c r="R254" i="2"/>
  <c r="P254" i="2"/>
  <c r="BK254" i="2"/>
  <c r="J254" i="2"/>
  <c r="BE254" i="2" s="1"/>
  <c r="BI251" i="2"/>
  <c r="BH251" i="2"/>
  <c r="BG251" i="2"/>
  <c r="BF251" i="2"/>
  <c r="T251" i="2"/>
  <c r="R251" i="2"/>
  <c r="P251" i="2"/>
  <c r="BK251" i="2"/>
  <c r="J251" i="2"/>
  <c r="BE251" i="2" s="1"/>
  <c r="BI248" i="2"/>
  <c r="BH248" i="2"/>
  <c r="BG248" i="2"/>
  <c r="BF248" i="2"/>
  <c r="BE248" i="2"/>
  <c r="T248" i="2"/>
  <c r="R248" i="2"/>
  <c r="P248" i="2"/>
  <c r="BK248" i="2"/>
  <c r="J248" i="2"/>
  <c r="BI245" i="2"/>
  <c r="BH245" i="2"/>
  <c r="BG245" i="2"/>
  <c r="BF245" i="2"/>
  <c r="T245" i="2"/>
  <c r="R245" i="2"/>
  <c r="P245" i="2"/>
  <c r="BK245" i="2"/>
  <c r="J245" i="2"/>
  <c r="BE245" i="2" s="1"/>
  <c r="BI242" i="2"/>
  <c r="BH242" i="2"/>
  <c r="BG242" i="2"/>
  <c r="BF242" i="2"/>
  <c r="T242" i="2"/>
  <c r="R242" i="2"/>
  <c r="P242" i="2"/>
  <c r="BK242" i="2"/>
  <c r="J242" i="2"/>
  <c r="BE242" i="2" s="1"/>
  <c r="BI239" i="2"/>
  <c r="BH239" i="2"/>
  <c r="BG239" i="2"/>
  <c r="BF239" i="2"/>
  <c r="T239" i="2"/>
  <c r="R239" i="2"/>
  <c r="P239" i="2"/>
  <c r="BK239" i="2"/>
  <c r="J239" i="2"/>
  <c r="BE239" i="2" s="1"/>
  <c r="BI236" i="2"/>
  <c r="BH236" i="2"/>
  <c r="BG236" i="2"/>
  <c r="BF236" i="2"/>
  <c r="T236" i="2"/>
  <c r="R236" i="2"/>
  <c r="P236" i="2"/>
  <c r="BK236" i="2"/>
  <c r="J236" i="2"/>
  <c r="BE236" i="2" s="1"/>
  <c r="BI229" i="2"/>
  <c r="BH229" i="2"/>
  <c r="BG229" i="2"/>
  <c r="BF229" i="2"/>
  <c r="T229" i="2"/>
  <c r="R229" i="2"/>
  <c r="P229" i="2"/>
  <c r="BK229" i="2"/>
  <c r="J229" i="2"/>
  <c r="BE229" i="2" s="1"/>
  <c r="BI225" i="2"/>
  <c r="BH225" i="2"/>
  <c r="BG225" i="2"/>
  <c r="BF225" i="2"/>
  <c r="T225" i="2"/>
  <c r="R225" i="2"/>
  <c r="R224" i="2" s="1"/>
  <c r="P225" i="2"/>
  <c r="BK225" i="2"/>
  <c r="J225" i="2"/>
  <c r="BE225" i="2" s="1"/>
  <c r="BI222" i="2"/>
  <c r="BH222" i="2"/>
  <c r="BG222" i="2"/>
  <c r="BF222" i="2"/>
  <c r="BE222" i="2"/>
  <c r="T222" i="2"/>
  <c r="T221" i="2" s="1"/>
  <c r="R222" i="2"/>
  <c r="R221" i="2" s="1"/>
  <c r="P222" i="2"/>
  <c r="P221" i="2" s="1"/>
  <c r="BK222" i="2"/>
  <c r="BK221" i="2" s="1"/>
  <c r="J221" i="2" s="1"/>
  <c r="J61" i="2" s="1"/>
  <c r="J222" i="2"/>
  <c r="BI218" i="2"/>
  <c r="BH218" i="2"/>
  <c r="BG218" i="2"/>
  <c r="BF218" i="2"/>
  <c r="T218" i="2"/>
  <c r="R218" i="2"/>
  <c r="P218" i="2"/>
  <c r="BK218" i="2"/>
  <c r="J218" i="2"/>
  <c r="BE218" i="2" s="1"/>
  <c r="BI215" i="2"/>
  <c r="BH215" i="2"/>
  <c r="BG215" i="2"/>
  <c r="BF215" i="2"/>
  <c r="T215" i="2"/>
  <c r="T214" i="2" s="1"/>
  <c r="R215" i="2"/>
  <c r="P215" i="2"/>
  <c r="P214" i="2" s="1"/>
  <c r="BK215" i="2"/>
  <c r="J215" i="2"/>
  <c r="BE215" i="2" s="1"/>
  <c r="BI204" i="2"/>
  <c r="BH204" i="2"/>
  <c r="BG204" i="2"/>
  <c r="BF204" i="2"/>
  <c r="T204" i="2"/>
  <c r="T203" i="2" s="1"/>
  <c r="R204" i="2"/>
  <c r="R203" i="2" s="1"/>
  <c r="P204" i="2"/>
  <c r="P203" i="2" s="1"/>
  <c r="BK204" i="2"/>
  <c r="BK203" i="2" s="1"/>
  <c r="J203" i="2" s="1"/>
  <c r="J59" i="2" s="1"/>
  <c r="J204" i="2"/>
  <c r="BE204" i="2" s="1"/>
  <c r="BI200" i="2"/>
  <c r="BH200" i="2"/>
  <c r="BG200" i="2"/>
  <c r="BF200" i="2"/>
  <c r="T200" i="2"/>
  <c r="R200" i="2"/>
  <c r="P200" i="2"/>
  <c r="BK200" i="2"/>
  <c r="J200" i="2"/>
  <c r="BE200" i="2" s="1"/>
  <c r="BI189" i="2"/>
  <c r="BH189" i="2"/>
  <c r="BG189" i="2"/>
  <c r="BF189" i="2"/>
  <c r="T189" i="2"/>
  <c r="R189" i="2"/>
  <c r="P189" i="2"/>
  <c r="BK189" i="2"/>
  <c r="J189" i="2"/>
  <c r="BE189" i="2" s="1"/>
  <c r="BI179" i="2"/>
  <c r="BH179" i="2"/>
  <c r="BG179" i="2"/>
  <c r="BF179" i="2"/>
  <c r="T179" i="2"/>
  <c r="R179" i="2"/>
  <c r="P179" i="2"/>
  <c r="BK179" i="2"/>
  <c r="J179" i="2"/>
  <c r="BE179" i="2" s="1"/>
  <c r="BI169" i="2"/>
  <c r="BH169" i="2"/>
  <c r="BG169" i="2"/>
  <c r="BF169" i="2"/>
  <c r="BE169" i="2"/>
  <c r="T169" i="2"/>
  <c r="R169" i="2"/>
  <c r="P169" i="2"/>
  <c r="BK169" i="2"/>
  <c r="J169" i="2"/>
  <c r="BI159" i="2"/>
  <c r="BH159" i="2"/>
  <c r="BG159" i="2"/>
  <c r="BF159" i="2"/>
  <c r="T159" i="2"/>
  <c r="R159" i="2"/>
  <c r="P159" i="2"/>
  <c r="BK159" i="2"/>
  <c r="J159" i="2"/>
  <c r="BE159" i="2" s="1"/>
  <c r="BI149" i="2"/>
  <c r="BH149" i="2"/>
  <c r="BG149" i="2"/>
  <c r="BF149" i="2"/>
  <c r="T149" i="2"/>
  <c r="R149" i="2"/>
  <c r="P149" i="2"/>
  <c r="BK149" i="2"/>
  <c r="J149" i="2"/>
  <c r="BE149" i="2" s="1"/>
  <c r="BI139" i="2"/>
  <c r="BH139" i="2"/>
  <c r="BG139" i="2"/>
  <c r="BF139" i="2"/>
  <c r="T139" i="2"/>
  <c r="R139" i="2"/>
  <c r="P139" i="2"/>
  <c r="BK139" i="2"/>
  <c r="J139" i="2"/>
  <c r="BE139" i="2" s="1"/>
  <c r="BI129" i="2"/>
  <c r="BH129" i="2"/>
  <c r="BG129" i="2"/>
  <c r="BF129" i="2"/>
  <c r="T129" i="2"/>
  <c r="R129" i="2"/>
  <c r="P129" i="2"/>
  <c r="BK129" i="2"/>
  <c r="J129" i="2"/>
  <c r="BE129" i="2" s="1"/>
  <c r="BI121" i="2"/>
  <c r="BH121" i="2"/>
  <c r="BG121" i="2"/>
  <c r="BF121" i="2"/>
  <c r="T121" i="2"/>
  <c r="R121" i="2"/>
  <c r="P121" i="2"/>
  <c r="BK121" i="2"/>
  <c r="J121" i="2"/>
  <c r="BE121" i="2" s="1"/>
  <c r="BI118" i="2"/>
  <c r="BH118" i="2"/>
  <c r="BG118" i="2"/>
  <c r="BF118" i="2"/>
  <c r="T118" i="2"/>
  <c r="R118" i="2"/>
  <c r="P118" i="2"/>
  <c r="BK118" i="2"/>
  <c r="J118" i="2"/>
  <c r="BE118" i="2" s="1"/>
  <c r="BI115" i="2"/>
  <c r="BH115" i="2"/>
  <c r="BG115" i="2"/>
  <c r="BF115" i="2"/>
  <c r="BE115" i="2"/>
  <c r="T115" i="2"/>
  <c r="R115" i="2"/>
  <c r="P115" i="2"/>
  <c r="BK115" i="2"/>
  <c r="J115" i="2"/>
  <c r="BI112" i="2"/>
  <c r="BH112" i="2"/>
  <c r="BG112" i="2"/>
  <c r="BF112" i="2"/>
  <c r="T112" i="2"/>
  <c r="R112" i="2"/>
  <c r="P112" i="2"/>
  <c r="BK112" i="2"/>
  <c r="J112" i="2"/>
  <c r="BE112" i="2" s="1"/>
  <c r="BI109" i="2"/>
  <c r="BH109" i="2"/>
  <c r="BG109" i="2"/>
  <c r="BF109" i="2"/>
  <c r="BE109" i="2"/>
  <c r="T109" i="2"/>
  <c r="R109" i="2"/>
  <c r="P109" i="2"/>
  <c r="BK109" i="2"/>
  <c r="J109" i="2"/>
  <c r="BI106" i="2"/>
  <c r="BH106" i="2"/>
  <c r="BG106" i="2"/>
  <c r="BF106" i="2"/>
  <c r="T106" i="2"/>
  <c r="R106" i="2"/>
  <c r="P106" i="2"/>
  <c r="BK106" i="2"/>
  <c r="J106" i="2"/>
  <c r="BE106" i="2" s="1"/>
  <c r="BI103" i="2"/>
  <c r="BH103" i="2"/>
  <c r="BG103" i="2"/>
  <c r="BF103" i="2"/>
  <c r="T103" i="2"/>
  <c r="R103" i="2"/>
  <c r="P103" i="2"/>
  <c r="BK103" i="2"/>
  <c r="J103" i="2"/>
  <c r="BE103" i="2" s="1"/>
  <c r="BI100" i="2"/>
  <c r="BH100" i="2"/>
  <c r="BG100" i="2"/>
  <c r="BF100" i="2"/>
  <c r="T100" i="2"/>
  <c r="R100" i="2"/>
  <c r="P100" i="2"/>
  <c r="BK100" i="2"/>
  <c r="J100" i="2"/>
  <c r="BE100" i="2" s="1"/>
  <c r="BI96" i="2"/>
  <c r="BH96" i="2"/>
  <c r="BG96" i="2"/>
  <c r="BF96" i="2"/>
  <c r="T96" i="2"/>
  <c r="R96" i="2"/>
  <c r="P96" i="2"/>
  <c r="BK96" i="2"/>
  <c r="J96" i="2"/>
  <c r="BE96" i="2" s="1"/>
  <c r="BI93" i="2"/>
  <c r="BH93" i="2"/>
  <c r="BG93" i="2"/>
  <c r="BF93" i="2"/>
  <c r="J31" i="2" s="1"/>
  <c r="AW52" i="1" s="1"/>
  <c r="T93" i="2"/>
  <c r="R93" i="2"/>
  <c r="P93" i="2"/>
  <c r="BK93" i="2"/>
  <c r="BK92" i="2" s="1"/>
  <c r="J93" i="2"/>
  <c r="BE93" i="2" s="1"/>
  <c r="J86" i="2"/>
  <c r="F84" i="2"/>
  <c r="E82" i="2"/>
  <c r="J51" i="2"/>
  <c r="F49" i="2"/>
  <c r="E47" i="2"/>
  <c r="J18" i="2"/>
  <c r="E18" i="2"/>
  <c r="F52" i="2" s="1"/>
  <c r="J17" i="2"/>
  <c r="J15" i="2"/>
  <c r="E15" i="2"/>
  <c r="F51" i="2" s="1"/>
  <c r="J14" i="2"/>
  <c r="J12" i="2"/>
  <c r="J84" i="2" s="1"/>
  <c r="E7" i="2"/>
  <c r="E80" i="2" s="1"/>
  <c r="AS51" i="1"/>
  <c r="L47" i="1"/>
  <c r="AM46" i="1"/>
  <c r="L46" i="1"/>
  <c r="AM44" i="1"/>
  <c r="L44" i="1"/>
  <c r="L42" i="1"/>
  <c r="L41" i="1"/>
  <c r="F32" i="2" l="1"/>
  <c r="BB52" i="1" s="1"/>
  <c r="BB51" i="1" s="1"/>
  <c r="R92" i="2"/>
  <c r="R91" i="2" s="1"/>
  <c r="R90" i="2" s="1"/>
  <c r="T224" i="2"/>
  <c r="BK306" i="2"/>
  <c r="J306" i="2" s="1"/>
  <c r="J70" i="2" s="1"/>
  <c r="F33" i="2"/>
  <c r="BC52" i="1" s="1"/>
  <c r="BC51" i="1" s="1"/>
  <c r="W29" i="1" s="1"/>
  <c r="F31" i="2"/>
  <c r="BA52" i="1" s="1"/>
  <c r="BA51" i="1" s="1"/>
  <c r="AW51" i="1" s="1"/>
  <c r="AK27" i="1" s="1"/>
  <c r="P92" i="2"/>
  <c r="BK224" i="2"/>
  <c r="J224" i="2" s="1"/>
  <c r="J62" i="2" s="1"/>
  <c r="T286" i="2"/>
  <c r="T269" i="2" s="1"/>
  <c r="P286" i="2"/>
  <c r="P269" i="2" s="1"/>
  <c r="P91" i="2" s="1"/>
  <c r="P90" i="2" s="1"/>
  <c r="AU52" i="1" s="1"/>
  <c r="AU51" i="1" s="1"/>
  <c r="BK290" i="2"/>
  <c r="J290" i="2" s="1"/>
  <c r="J67" i="2" s="1"/>
  <c r="T290" i="2"/>
  <c r="P306" i="2"/>
  <c r="T92" i="2"/>
  <c r="T91" i="2" s="1"/>
  <c r="T90" i="2" s="1"/>
  <c r="F34" i="2"/>
  <c r="BD52" i="1" s="1"/>
  <c r="BD51" i="1" s="1"/>
  <c r="W30" i="1" s="1"/>
  <c r="R214" i="2"/>
  <c r="P224" i="2"/>
  <c r="R269" i="2"/>
  <c r="BK272" i="2"/>
  <c r="P279" i="2"/>
  <c r="P290" i="2"/>
  <c r="T298" i="2"/>
  <c r="T297" i="2" s="1"/>
  <c r="P298" i="2"/>
  <c r="P297" i="2" s="1"/>
  <c r="R306" i="2"/>
  <c r="J30" i="2"/>
  <c r="AV52" i="1" s="1"/>
  <c r="AT52" i="1" s="1"/>
  <c r="F30" i="2"/>
  <c r="AZ52" i="1" s="1"/>
  <c r="AZ51" i="1" s="1"/>
  <c r="J298" i="2"/>
  <c r="J69" i="2" s="1"/>
  <c r="BK297" i="2"/>
  <c r="J297" i="2" s="1"/>
  <c r="J68" i="2" s="1"/>
  <c r="J92" i="2"/>
  <c r="J58" i="2" s="1"/>
  <c r="BK269" i="2"/>
  <c r="J269" i="2" s="1"/>
  <c r="J63" i="2" s="1"/>
  <c r="J272" i="2"/>
  <c r="J64" i="2" s="1"/>
  <c r="W28" i="1"/>
  <c r="AX51" i="1"/>
  <c r="AY51" i="1"/>
  <c r="W27" i="1"/>
  <c r="J49" i="2"/>
  <c r="F86" i="2"/>
  <c r="E45" i="2"/>
  <c r="F87" i="2"/>
  <c r="BK91" i="2" l="1"/>
  <c r="AV51" i="1"/>
  <c r="W26" i="1"/>
  <c r="AT51" i="1" l="1"/>
  <c r="AK26" i="1"/>
  <c r="BK90" i="2"/>
  <c r="J90" i="2" s="1"/>
  <c r="J91" i="2"/>
  <c r="J57" i="2" s="1"/>
  <c r="J56" i="2" l="1"/>
  <c r="J27" i="2"/>
  <c r="AG52" i="1" l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<sst xmlns="http://schemas.openxmlformats.org/spreadsheetml/2006/main" count="3174" uniqueCount="644">
  <si>
    <t>Export VZ</t>
  </si>
  <si>
    <t>List obsahuje:</t>
  </si>
  <si>
    <t>3.0</t>
  </si>
  <si>
    <t>ZAMOK</t>
  </si>
  <si>
    <t>False</t>
  </si>
  <si>
    <t>{7a0eaf3d-c743-4fe2-9b4b-70a0dee0bfff}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</si>
  <si>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</si>
  <si>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</si>
  <si>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</si>
  <si>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</si>
  <si>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</si>
  <si>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</si>
  <si>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</si>
  <si>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</si>
  <si>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fz12062016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</si>
  <si>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</si>
  <si>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</si>
  <si>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Městské divadlo v Krnově</t>
  </si>
  <si>
    <t>0,1</t>
  </si>
  <si>
    <t>KSO:</t>
  </si>
  <si>
    <t>827</t>
  </si>
  <si>
    <t>CC-CZ:</t>
  </si>
  <si>
    <t>2</t>
  </si>
  <si>
    <t>1</t>
  </si>
  <si>
    <t>Místo:</t>
  </si>
  <si>
    <t>Krnov</t>
  </si>
  <si>
    <t>Datum:</t>
  </si>
  <si>
    <t>18. 8. 2016</t>
  </si>
  <si>
    <t>10</t>
  </si>
  <si>
    <t>CZ-CPV:</t>
  </si>
  <si>
    <t>90000000-7</t>
  </si>
  <si>
    <t>CZ-CPA:</t>
  </si>
  <si>
    <t>42</t>
  </si>
  <si>
    <t>100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</si>
  <si>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</si>
  <si>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</si>
  <si>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</si>
  <si>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</si>
  <si>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</si>
  <si>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</si>
  <si>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</si>
  <si>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</si>
  <si>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Finsterle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</si>
  <si>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</si>
  <si>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</si>
  <si>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</si>
  <si>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</si>
  <si>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</si>
  <si>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</si>
  <si>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</si>
  <si>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</si>
  <si>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</si>
  <si>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</si>
  <si>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</si>
  <si>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</si>
  <si>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</si>
  <si>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</si>
  <si>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</si>
  <si>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</si>
  <si>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</si>
  <si>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</si>
  <si>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</si>
  <si>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</si>
  <si>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</si>
  <si>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</si>
  <si>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</si>
  <si>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</si>
  <si>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</si>
  <si>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</si>
  <si>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</si>
  <si>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</si>
  <si>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</si>
  <si>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</si>
  <si>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</si>
  <si>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</si>
  <si>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</si>
  <si>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</si>
  <si>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</si>
  <si>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</si>
  <si>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</si>
  <si>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</si>
  <si>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</si>
  <si>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</si>
  <si>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D1.1.</t>
  </si>
  <si>
    <t>Oprava přípojky kanalizace</t>
  </si>
  <si>
    <t>STA</t>
  </si>
  <si>
    <t>{3932cdbc-b87e-47c1-b8da-7b4ac7c72f8f}</t>
  </si>
  <si>
    <t>Zpět na list:</t>
  </si>
  <si>
    <t>KRYCÍ LIST SOUPISU</t>
  </si>
  <si>
    <t>Objekt:</t>
  </si>
  <si>
    <t>D1.1. - Oprava přípojky kanalizace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</si>
  <si>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</si>
  <si>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</si>
  <si>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</si>
  <si>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</si>
  <si>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</si>
  <si>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</si>
  <si>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</si>
  <si>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</si>
  <si>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</si>
  <si>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</si>
  <si>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</si>
  <si>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</si>
  <si>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  91 - Doplňující konstrukce a práce pozemních komunikací, letišť a ploch</t>
  </si>
  <si>
    <t xml:space="preserve">      97 - Prorážení otvorů a ostatní bourací práce</t>
  </si>
  <si>
    <t xml:space="preserve">      99 - Přesuny hmot a sutí</t>
  </si>
  <si>
    <t xml:space="preserve">    997 - Přesun sutě</t>
  </si>
  <si>
    <t>PSV - Práce a dodávky PSV</t>
  </si>
  <si>
    <t xml:space="preserve">    721 - Zdravotechnika - vnitřní kanalizace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</si>
  <si>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</si>
  <si>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</si>
  <si>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</si>
  <si>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</si>
  <si>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</si>
  <si>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</si>
  <si>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</si>
  <si>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</si>
  <si>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</si>
  <si>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</si>
  <si>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</si>
  <si>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</si>
  <si>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</si>
  <si>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</si>
  <si>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</si>
  <si>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</si>
  <si>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</si>
  <si>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</si>
  <si>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</si>
  <si>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</si>
  <si>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034203000.1</t>
  </si>
  <si>
    <t>Zařízení staveniště zabezpečení staveniště oplocení staveniště</t>
  </si>
  <si>
    <t>Kč</t>
  </si>
  <si>
    <t>CS ÚRS 2013 02</t>
  </si>
  <si>
    <t>1024</t>
  </si>
  <si>
    <t>1995158935</t>
  </si>
  <si>
    <t>VV</t>
  </si>
  <si>
    <t>OPLOCENI STAVBY</t>
  </si>
  <si>
    <t>(10*3,5)*2</t>
  </si>
  <si>
    <t>034403000</t>
  </si>
  <si>
    <t>Zařízení staveniště zabezpečení staveniště dopravní značení na staveništi</t>
  </si>
  <si>
    <t>-1381306405</t>
  </si>
  <si>
    <t>DOPRAVNÍ ZNAČENÍ</t>
  </si>
  <si>
    <t>4 ks značek na 10 dní</t>
  </si>
  <si>
    <t>1+1</t>
  </si>
  <si>
    <t>3</t>
  </si>
  <si>
    <t>034403000.2</t>
  </si>
  <si>
    <t>Poplatek za vyřízení záborů chodníku, komunikace</t>
  </si>
  <si>
    <t>1918250194</t>
  </si>
  <si>
    <t>ZÁBORY CHODNÍK</t>
  </si>
  <si>
    <t>4</t>
  </si>
  <si>
    <t>113106021</t>
  </si>
  <si>
    <t>Rozebrání dlažeb při překopech inženýrských sítí plochy do 15 m2 s přemístěním hmot na skládku na vzdálenost do 3 m nebo s naložením na dopravní prostředek komunikací pro pěší s ložem z kameniva nebo živice a s výplní spár z betonových nebo kameninových dlaždic, desek nebo tvarovek</t>
  </si>
  <si>
    <t>m2</t>
  </si>
  <si>
    <t>53875486</t>
  </si>
  <si>
    <t>CHODNÍK</t>
  </si>
  <si>
    <t>(2,125*6,0)*2</t>
  </si>
  <si>
    <t>5</t>
  </si>
  <si>
    <t>113151111</t>
  </si>
  <si>
    <t>Rozebírání zpevněných ploch s přemístěním na skládku na vzdálenost do 20 m nebo s naložením na dopravní prostředek ze silničních panelů</t>
  </si>
  <si>
    <t>CS ÚRS 2014 01</t>
  </si>
  <si>
    <t>-2114274955</t>
  </si>
  <si>
    <t>1*13,5</t>
  </si>
  <si>
    <t>6</t>
  </si>
  <si>
    <t>113152111</t>
  </si>
  <si>
    <t>Odstranění podkladů zpevněných ploch s přemístěním na skládku na vzdálenost do 20 m nebo s naložením na dopravní prostředek z kameniva těženého</t>
  </si>
  <si>
    <t>m3</t>
  </si>
  <si>
    <t>-753488345</t>
  </si>
  <si>
    <t>7</t>
  </si>
  <si>
    <t>113152112</t>
  </si>
  <si>
    <t>Odstranění podkladů zpevněných ploch s přemístěním na skládku na vzdálenost do 20 m nebo s naložením na dopravní prostředek z kameniva drceného</t>
  </si>
  <si>
    <t>-515813750</t>
  </si>
  <si>
    <t>8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</si>
  <si>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</si>
  <si>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</si>
  <si>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</si>
  <si>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-739931103</t>
  </si>
  <si>
    <t>VYTRHÁNÍ BRUBY CHODNÍKU</t>
  </si>
  <si>
    <t>4+2</t>
  </si>
  <si>
    <t>9</t>
  </si>
  <si>
    <t>131301101</t>
  </si>
  <si>
    <t>Hloubení nezapažených jam a zářezů kromě zářezů se šikmými stěnami pro podzemní vedení s urovnáním dna do předepsaného profilu a spádu v hornině tř. 4 do 100 m3</t>
  </si>
  <si>
    <t>-1911404933</t>
  </si>
  <si>
    <t xml:space="preserve">JÁMA PRO PŘIPOJENÍ </t>
  </si>
  <si>
    <t>2*2*1,5</t>
  </si>
  <si>
    <t>132301102</t>
  </si>
  <si>
    <t>Hloubení zapažených i nezapažených rýh šířky do 600 mm s urovnáním dna do předepsaného profilu a spádu v hornině tř. 4 přes 100 m3</t>
  </si>
  <si>
    <t>1231651160</t>
  </si>
  <si>
    <t>POTRUBÍ</t>
  </si>
  <si>
    <t>4,805*0,6*1,5</t>
  </si>
  <si>
    <t>17,05*0,6*1,4</t>
  </si>
  <si>
    <t>21,535*0,6*1,3</t>
  </si>
  <si>
    <t>5,76*0,6*1,2</t>
  </si>
  <si>
    <t>10,8*0,6*1,0</t>
  </si>
  <si>
    <t>1,255*0,6*1,0</t>
  </si>
  <si>
    <t>11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</si>
  <si>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</si>
  <si>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</si>
  <si>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1054223392</t>
  </si>
  <si>
    <t>12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</si>
  <si>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</si>
  <si>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</si>
  <si>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63676063</t>
  </si>
  <si>
    <t>13</t>
  </si>
  <si>
    <t>167101101</t>
  </si>
  <si>
    <t>Nakládání, skládání a překládání neulehlého výkopku nebo sypaniny nakládání, množství do 100 m3, z hornin tř. 1 až 4</t>
  </si>
  <si>
    <t>-1656347955</t>
  </si>
  <si>
    <t>2*2*1,5*0,5</t>
  </si>
  <si>
    <t>4,805*0,6*1,5*0,5</t>
  </si>
  <si>
    <t>17,05*0,6*1,4*0,5</t>
  </si>
  <si>
    <t>21,535*0,6*1,3*0,5</t>
  </si>
  <si>
    <t>5,76*0,6*1,2*0,5</t>
  </si>
  <si>
    <t>10,8*0,6*1,0*0,5</t>
  </si>
  <si>
    <t>1,255*0,6*1,0*0,5</t>
  </si>
  <si>
    <t>14</t>
  </si>
  <si>
    <t>171201201</t>
  </si>
  <si>
    <t>Uložení sypaniny na skládky</t>
  </si>
  <si>
    <t>-1229062476</t>
  </si>
  <si>
    <t>174101101</t>
  </si>
  <si>
    <t>Zásyp sypaninou z jakékoliv horniny s uložením výkopku ve vrstvách se zhutněním jam, šachet, rýh nebo kolem objektů v těchto vykopávkách</t>
  </si>
  <si>
    <t>1355935135</t>
  </si>
  <si>
    <t>16</t>
  </si>
  <si>
    <t>175101101</t>
  </si>
  <si>
    <t>Obsypání potrubí sypaninou z vhodných hornin tř. 1 až 4 nebo materiálem připraveným podél výkopu ve vzdálenosti do 3 m od jeho kraje, pro jakoukoliv hloubku výkopu a míru zhutnění bez prohození sypaniny</t>
  </si>
  <si>
    <t>-465876892</t>
  </si>
  <si>
    <t>17</t>
  </si>
  <si>
    <t>M</t>
  </si>
  <si>
    <t>583312000</t>
  </si>
  <si>
    <t>kamenivo přírodní těžené pro stavební účely  PTK  (drobné, hrubé, štěrkopísky) kamenivo mimo normu zásypový materiál</t>
  </si>
  <si>
    <t>t</t>
  </si>
  <si>
    <t>1586303054</t>
  </si>
  <si>
    <t>26,413*2 'Přepočtené koeficientem množství</t>
  </si>
  <si>
    <t>18</t>
  </si>
  <si>
    <t>460470012</t>
  </si>
  <si>
    <t>Provizorní zajištění inženýrských sítí ve výkopech pomocí drátů, dřevěných a plastových prvků apod. kabelů při souběhu</t>
  </si>
  <si>
    <t>-744748637</t>
  </si>
  <si>
    <t>PODZEMNÍ VEDENÍ</t>
  </si>
  <si>
    <t>6*2</t>
  </si>
  <si>
    <t>Vodorovné konstrukce</t>
  </si>
  <si>
    <t>19</t>
  </si>
  <si>
    <t>451541111</t>
  </si>
  <si>
    <t>Lože pod potrubí, stoky a drobné objekty v otevřeném výkopu ze štěrkodrtě 0-63 mm</t>
  </si>
  <si>
    <t>1581547742</t>
  </si>
  <si>
    <t>2*2*1,5*0,1</t>
  </si>
  <si>
    <t>4,805*0,6*1,5*0,1</t>
  </si>
  <si>
    <t>17,05*0,6*1,4*0,1</t>
  </si>
  <si>
    <t>21,535*0,6*1,3*0,1</t>
  </si>
  <si>
    <t>5,76*0,6*1,2*0,1</t>
  </si>
  <si>
    <t>10,8*0,6*1,0*0,1</t>
  </si>
  <si>
    <t>1,255*0,6*1,0*0,1</t>
  </si>
  <si>
    <t>Komunikace</t>
  </si>
  <si>
    <t>20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</si>
  <si>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</si>
  <si>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</si>
  <si>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-714790957</t>
  </si>
  <si>
    <t>2,5*2,5</t>
  </si>
  <si>
    <t>4*4</t>
  </si>
  <si>
    <t>592453100</t>
  </si>
  <si>
    <t>dlaždice betonové dlažba desková betonová HBB 30 x 30 x 3,5 hladká přírodní</t>
  </si>
  <si>
    <t>-2081025033</t>
  </si>
  <si>
    <t>Úpravy povrchů, podlahy a osazování výplní</t>
  </si>
  <si>
    <t>22</t>
  </si>
  <si>
    <t>616633111</t>
  </si>
  <si>
    <t>Vnitřní úprava povrchu stok stěrkou z těsnící cementové malty dvouvrstvou, světlá výška stoky do 1500 mm</t>
  </si>
  <si>
    <t>1770162881</t>
  </si>
  <si>
    <t>0,6*0,6*2</t>
  </si>
  <si>
    <t>Trubní vedení</t>
  </si>
  <si>
    <t>23</t>
  </si>
  <si>
    <t>871275221</t>
  </si>
  <si>
    <t>Kanalizační potrubí z tvrdého PVC systém KG v otevřeném výkopu ve sklonu do 20 %, tuhost třídy SN 8 DN 125</t>
  </si>
  <si>
    <t>984976844</t>
  </si>
  <si>
    <t>6,8*1,2</t>
  </si>
  <si>
    <t>1,3*1,2</t>
  </si>
  <si>
    <t>24</t>
  </si>
  <si>
    <t>871315221</t>
  </si>
  <si>
    <t>Kanalizační potrubí z tvrdého PVC systém KG v otevřeném výkopu ve sklonu do 20 %, tuhost třídy SN 8 DN 150</t>
  </si>
  <si>
    <t>-2097744024</t>
  </si>
  <si>
    <t>4,8*1,2</t>
  </si>
  <si>
    <t>17,1*1,2</t>
  </si>
  <si>
    <t>21,6*1,2</t>
  </si>
  <si>
    <t>5,8*1,2</t>
  </si>
  <si>
    <t>4,0*1,2</t>
  </si>
  <si>
    <t>25</t>
  </si>
  <si>
    <t>877313122</t>
  </si>
  <si>
    <t>Montáž tvarovek na potrubí z kanalizačních trub z plastu z tvrdého PVC těsněných gumovým kroužkem v otevřeném výkopu přesuvek DN 150</t>
  </si>
  <si>
    <t>kus</t>
  </si>
  <si>
    <t>845247698</t>
  </si>
  <si>
    <t>PŘESUVKA</t>
  </si>
  <si>
    <t>26</t>
  </si>
  <si>
    <t>286119700</t>
  </si>
  <si>
    <t>trubky z polyvinylchloridu kanalizace KG 2000 přesuvka PPKGU PPKGU-DN 160</t>
  </si>
  <si>
    <t>881337170</t>
  </si>
  <si>
    <t>KANALIZACE</t>
  </si>
  <si>
    <t>27</t>
  </si>
  <si>
    <t>877313123</t>
  </si>
  <si>
    <t>Montáž tvarovek na potrubí z kanalizačních trub z plastu z tvrdého PVC těsněných gumovým kroužkem v otevřeném výkopu jednoosých DN 150</t>
  </si>
  <si>
    <t>1340277338</t>
  </si>
  <si>
    <t>TVAROVKY</t>
  </si>
  <si>
    <t>1+2+3</t>
  </si>
  <si>
    <t>28</t>
  </si>
  <si>
    <t>286119100</t>
  </si>
  <si>
    <t>trubky z polyvinylchloridu kanalizace KG 2000 odbočky PPKGEA 45° PPKGEA-125/125/45°</t>
  </si>
  <si>
    <t>-625364597</t>
  </si>
  <si>
    <t>ODBOČKA</t>
  </si>
  <si>
    <t>29</t>
  </si>
  <si>
    <t>286118880</t>
  </si>
  <si>
    <t>trubky z polyvinylchloridu kanalizace KG 2000 kolena PPKGB PPKGB 125x87°</t>
  </si>
  <si>
    <t>722710496</t>
  </si>
  <si>
    <t>kOLENO</t>
  </si>
  <si>
    <t>30</t>
  </si>
  <si>
    <t>286118940</t>
  </si>
  <si>
    <t>trubky z polyvinylchloridu kanalizace KG 2000 kolena PPKGB PPKGB 160x45°</t>
  </si>
  <si>
    <t>59707525</t>
  </si>
  <si>
    <t>KOLENO</t>
  </si>
  <si>
    <t>1+1+1</t>
  </si>
  <si>
    <t>31</t>
  </si>
  <si>
    <t>286120260</t>
  </si>
  <si>
    <t>trubky z polyvinylchloridu kanalizace KG 2000 montážní mazivo 500g</t>
  </si>
  <si>
    <t>190557428</t>
  </si>
  <si>
    <t>1,1</t>
  </si>
  <si>
    <t>32</t>
  </si>
  <si>
    <t>894812438</t>
  </si>
  <si>
    <t>Revizní a čistící šachta z polypropylenu PP pro hladké trouby (např. systém KG) DN 1000 šachtová skruž, světlé hloubky 1 000 mm</t>
  </si>
  <si>
    <t>422310299</t>
  </si>
  <si>
    <t>Š1</t>
  </si>
  <si>
    <t>33</t>
  </si>
  <si>
    <t>894812439</t>
  </si>
  <si>
    <t>Revizní a čistící šachta z polypropylenu PP pro hladké trouby (např. systém KG) DN 1000 Příplatek k cenám 2431 - 2438 za uříznutí šachtové skruže</t>
  </si>
  <si>
    <t>-1016671687</t>
  </si>
  <si>
    <t>ŠACHTY DN1000</t>
  </si>
  <si>
    <t>34</t>
  </si>
  <si>
    <t>894812453</t>
  </si>
  <si>
    <t>Revizní a čistící šachta z polypropylenu PP pro hladké trouby (např. systém KG) DN 1000 poklop (mříž) litinový s přechodovým konusem a betonovým prstencem, pro zatížení od 12,5 t do 25 t</t>
  </si>
  <si>
    <t>387241513</t>
  </si>
  <si>
    <t>POKLOP ŠACHTY</t>
  </si>
  <si>
    <t>35</t>
  </si>
  <si>
    <t>894812612</t>
  </si>
  <si>
    <t>Revizní a čistící šachta z polypropylenu PP vyříznutí a utěsnění otvoru ve stěně šachty DN 150</t>
  </si>
  <si>
    <t>209832128</t>
  </si>
  <si>
    <t>OTVORY</t>
  </si>
  <si>
    <t>36</t>
  </si>
  <si>
    <t>998276101</t>
  </si>
  <si>
    <t>Přesun hmot pro trubní vedení hloubené z trub z plastických hmot nebo sklolaminátových pro vodovody nebo kanalizace v otevřeném výkopu dopravní vzdálenost do 15 m</t>
  </si>
  <si>
    <t>-52869117</t>
  </si>
  <si>
    <t>Ostatní konstrukce a práce-bourání</t>
  </si>
  <si>
    <t>37</t>
  </si>
  <si>
    <t>961021311</t>
  </si>
  <si>
    <t>Bourání základů ze zdiva kamenného nebo smíšeného kamenného</t>
  </si>
  <si>
    <t>1068701210</t>
  </si>
  <si>
    <t>1,2*1,2*3,5</t>
  </si>
  <si>
    <t>91</t>
  </si>
  <si>
    <t>Doplňující konstrukce a práce pozemních komunikací, letišť a ploch</t>
  </si>
  <si>
    <t>38</t>
  </si>
  <si>
    <t>916111113</t>
  </si>
  <si>
    <t>Osazení silniční obruby z dlažebních kostek v jedné řadě s ložem tl. přes 50 do 100 mm, s vyplněním a zatřením spár cementovou maltou z velkých kostek s boční opěrou z betonu prostého tř. C 12/15, do lože z betonu prostého téže značky</t>
  </si>
  <si>
    <t>766963967</t>
  </si>
  <si>
    <t>2*PŘÍDLAŽBA MATERIÁL PŮVODNÍ</t>
  </si>
  <si>
    <t>(2*4)*2</t>
  </si>
  <si>
    <t>39</t>
  </si>
  <si>
    <t>916241213</t>
  </si>
  <si>
    <t>Osazení obrubníku kamenného se zřízením lože, s vyplněním a zatřením spár cementovou maltou stojatého s boční opěrou z betonu prostého tř. C 12/15, do lože z betonu prostého téže značky</t>
  </si>
  <si>
    <t>-1820690075</t>
  </si>
  <si>
    <t>OBRUBNÍKY MATERIÁL PŮVODNÍ</t>
  </si>
  <si>
    <t>(2*2+3,5*2)*2</t>
  </si>
  <si>
    <t>97</t>
  </si>
  <si>
    <t>Prorážení otvorů a ostatní bourací práce</t>
  </si>
  <si>
    <t>40</t>
  </si>
  <si>
    <t>979021113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</si>
  <si>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silničních</t>
  </si>
  <si>
    <t>-2092989625</t>
  </si>
  <si>
    <t>41</t>
  </si>
  <si>
    <t>979071012</t>
  </si>
  <si>
    <t>Očištění vybouraných dlažebních kostek při překopech inženýrských sítí od spojovacího materiálu, s přemístěním hmot na skládku na vzdálenost do 3 m nebo s naložením na dopravní prostředek velkých, s původním vyplněním spár živicí nebo cementovou maltou</t>
  </si>
  <si>
    <t>-355047271</t>
  </si>
  <si>
    <t>(2*4)*2*1,2</t>
  </si>
  <si>
    <t>99</t>
  </si>
  <si>
    <t>Přesuny hmot a sutí</t>
  </si>
  <si>
    <t>998223011</t>
  </si>
  <si>
    <t>Přesun hmot pro pozemní komunikace s krytem dlážděným dopravní vzdálenost do 200 m jakékoliv délky objektu</t>
  </si>
  <si>
    <t>-338985979</t>
  </si>
  <si>
    <t>43</t>
  </si>
  <si>
    <t>998271301</t>
  </si>
  <si>
    <t>Přesun hmot pro kanalizace (stoky) hloubené monolitické z betonu nebo železobetonu v otevřeném výkopu dopravní vzdálenost do 15 m</t>
  </si>
  <si>
    <t>-1074475471</t>
  </si>
  <si>
    <t>44</t>
  </si>
  <si>
    <t>998272201</t>
  </si>
  <si>
    <t>Přesun hmot pro trubní vedení z ocelových trub svařovaných pro vodovody, plynovody, teplovody, shybky, produktovody v otevřeném výkopu dopravní vzdálenost do 15 m</t>
  </si>
  <si>
    <t>1790883658</t>
  </si>
  <si>
    <t>997</t>
  </si>
  <si>
    <t>Přesun sutě</t>
  </si>
  <si>
    <t>45</t>
  </si>
  <si>
    <t>979990113</t>
  </si>
  <si>
    <t>POPLATEK ZA SKLÁDKU SUTI</t>
  </si>
  <si>
    <t>-63556703</t>
  </si>
  <si>
    <t xml:space="preserve">POPLATEK ZA SKLÁDKU </t>
  </si>
  <si>
    <t>15,920</t>
  </si>
  <si>
    <t>46</t>
  </si>
  <si>
    <t>997002511</t>
  </si>
  <si>
    <t>Vodorovné přemístění suti a vybouraných hmot bez naložení ale se složením a urovnáním do 1 km</t>
  </si>
  <si>
    <t>-835729259</t>
  </si>
  <si>
    <t>47</t>
  </si>
  <si>
    <t>997002519</t>
  </si>
  <si>
    <t>Vodorovné přemístění suti a vybouraných hmot bez naložení, se složením a hrubým urovnáním Příplatek k ceně za každý další i započatý 1 km přes 1 km</t>
  </si>
  <si>
    <t>318986723</t>
  </si>
  <si>
    <t>48</t>
  </si>
  <si>
    <t>997002611</t>
  </si>
  <si>
    <t>Nakládání suti a vybouraných hmot na dopravní prostředek pro vodorovné přemístění</t>
  </si>
  <si>
    <t>-1852599313</t>
  </si>
  <si>
    <t>PSV</t>
  </si>
  <si>
    <t>Práce a dodávky PSV</t>
  </si>
  <si>
    <t>721</t>
  </si>
  <si>
    <t>Zdravotechnika - vnitřní kanalizace</t>
  </si>
  <si>
    <t>49</t>
  </si>
  <si>
    <t>721242116</t>
  </si>
  <si>
    <t>Lapače střešních splavenin z polypropylenu (PP) DN 125 (HL 600/2)</t>
  </si>
  <si>
    <t>1891732558</t>
  </si>
  <si>
    <t>D1; D2</t>
  </si>
  <si>
    <t>50</t>
  </si>
  <si>
    <t>721290112</t>
  </si>
  <si>
    <t>Zkouška těsnosti kanalizace v objektech vodou DN 150 nebo DN 200</t>
  </si>
  <si>
    <t>-138609216</t>
  </si>
  <si>
    <t>73,68</t>
  </si>
  <si>
    <t>51</t>
  </si>
  <si>
    <t>998721201</t>
  </si>
  <si>
    <t>Přesun hmot pro vnitřní kanalizace stanovený procentní sazbou z ceny vodorovná dopravní vzdálenost do 50 m v objektech výšky do 6 m</t>
  </si>
  <si>
    <t>%</t>
  </si>
  <si>
    <t>-1754430906</t>
  </si>
  <si>
    <t>HZS</t>
  </si>
  <si>
    <t>Hodinové zúčtovací sazby</t>
  </si>
  <si>
    <t>52</t>
  </si>
  <si>
    <t>HZS1301</t>
  </si>
  <si>
    <t>Hodinové zúčtovací sazby profesí HSV provádění konstrukcí zedník</t>
  </si>
  <si>
    <t>hod</t>
  </si>
  <si>
    <t>512</t>
  </si>
  <si>
    <t>766296712</t>
  </si>
  <si>
    <t xml:space="preserve">ŠACHTA </t>
  </si>
  <si>
    <t>1,5+1,5+1,0+0,5+0,5</t>
  </si>
  <si>
    <t>53</t>
  </si>
  <si>
    <t>HZS4221</t>
  </si>
  <si>
    <t>Hodinové zúčtovací sazby ostatních profesí revizní a kontrolní činnost geodet</t>
  </si>
  <si>
    <t>-675962023</t>
  </si>
  <si>
    <t>PŘÍPOJKA</t>
  </si>
  <si>
    <t>ZAMĚŘENÍ TRASY PŘÍPOJKY KANALIZACE</t>
  </si>
  <si>
    <t>DIGITÁLNÍ ZPRACOVÁNÍ KANALIZACE</t>
  </si>
  <si>
    <t>0,3+0,3+0,4+0,5</t>
  </si>
  <si>
    <t>54</t>
  </si>
  <si>
    <t>HZS4232</t>
  </si>
  <si>
    <t>Hodinové zúčtovací sazby ostatních profesí revizní a kontrolní činnost technik odborný</t>
  </si>
  <si>
    <t>582647558</t>
  </si>
  <si>
    <t>DOHLED NA PROVEDENÍ ZKOUŠEK TĚSNOSTI</t>
  </si>
  <si>
    <t>PŘÍPOJKY KANALIZACE</t>
  </si>
  <si>
    <t>0,5+0,5+0,5</t>
  </si>
  <si>
    <t>VYPRACOVÁNÍ PROTOKOLŮ</t>
  </si>
  <si>
    <t>VYPRACOVÁNÍ PD SKUTEČNÉHO STAVU</t>
  </si>
  <si>
    <t>8,0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</si>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</sst>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/>
    <xf numFmtId="0" fontId="39" fillId="0" borderId="0" applyAlignment="0">
      <alignment vertical="top" wrapText="1"/>
      <protection locked="0"/>
    </xf>
  </cellStyleXfs>
  <cellXfs count="38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7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166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7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8" fillId="0" borderId="15" xfId="0" applyNumberFormat="1" applyFont="1" applyBorder="1" applyAlignment="1" applyProtection="1"/>
    <xf numFmtId="166" fontId="28" fillId="0" borderId="16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2" fillId="0" borderId="27" xfId="0" applyFont="1" applyBorder="1" applyAlignment="1" applyProtection="1">
      <alignment horizontal="center" vertical="center"/>
    </xf>
    <xf numFmtId="49" fontId="32" fillId="0" borderId="27" xfId="0" applyNumberFormat="1" applyFont="1" applyBorder="1" applyAlignment="1" applyProtection="1">
      <alignment horizontal="left" vertical="center" wrapText="1"/>
    </xf>
    <xf numFmtId="0" fontId="32" fillId="0" borderId="27" xfId="0" applyFont="1" applyBorder="1" applyAlignment="1" applyProtection="1">
      <alignment horizontal="left" vertical="center" wrapText="1"/>
    </xf>
    <xf numFmtId="0" fontId="32" fillId="0" borderId="27" xfId="0" applyFont="1" applyBorder="1" applyAlignment="1" applyProtection="1">
      <alignment horizontal="center" vertical="center" wrapText="1"/>
    </xf>
    <xf numFmtId="167" fontId="32" fillId="0" borderId="27" xfId="0" applyNumberFormat="1" applyFont="1" applyBorder="1" applyAlignment="1" applyProtection="1">
      <alignment vertical="center"/>
    </xf>
    <xf numFmtId="4" fontId="32" fillId="3" borderId="27" xfId="0" applyNumberFormat="1" applyFont="1" applyFill="1" applyBorder="1" applyAlignment="1" applyProtection="1">
      <alignment vertical="center"/>
      <protection locked="0"/>
    </xf>
    <xf numFmtId="4" fontId="32" fillId="0" borderId="27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2" fillId="3" borderId="27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34" fillId="2" borderId="0" xfId="1" applyFill="1"/>
    <xf numFmtId="0" fontId="35" fillId="0" borderId="0" xfId="1" applyFont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0" fontId="38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37" fillId="2" borderId="0" xfId="0" applyFont="1" applyFill="1" applyAlignment="1" applyProtection="1">
      <alignment vertical="center"/>
    </xf>
    <xf numFmtId="0" fontId="36" fillId="2" borderId="0" xfId="0" applyFont="1" applyFill="1" applyAlignment="1" applyProtection="1">
      <alignment horizontal="left" vertical="center"/>
    </xf>
    <xf numFmtId="0" fontId="38" fillId="2" borderId="0" xfId="1" applyFont="1" applyFill="1" applyAlignment="1" applyProtection="1">
      <alignment vertical="center"/>
    </xf>
    <xf numFmtId="0" fontId="37" fillId="2" borderId="0" xfId="0" applyFont="1" applyFill="1" applyAlignment="1" applyProtection="1">
      <alignment vertical="center"/>
      <protection locked="0"/>
    </xf>
    <xf numFmtId="0" fontId="39" fillId="0" borderId="0" xfId="2" applyAlignment="1">
      <alignment vertical="top"/>
      <protection locked="0"/>
    </xf>
    <xf numFmtId="0" fontId="40" fillId="0" borderId="28" xfId="2" applyFont="1" applyBorder="1" applyAlignment="1">
      <alignment vertical="center" wrapText="1"/>
      <protection locked="0"/>
    </xf>
    <xf numFmtId="0" fontId="40" fillId="0" borderId="29" xfId="2" applyFont="1" applyBorder="1" applyAlignment="1">
      <alignment vertical="center" wrapText="1"/>
      <protection locked="0"/>
    </xf>
    <xf numFmtId="0" fontId="40" fillId="0" borderId="30" xfId="2" applyFont="1" applyBorder="1" applyAlignment="1">
      <alignment vertical="center" wrapText="1"/>
      <protection locked="0"/>
    </xf>
    <xf numFmtId="0" fontId="40" fillId="0" borderId="31" xfId="2" applyFont="1" applyBorder="1" applyAlignment="1">
      <alignment horizontal="center" vertical="center" wrapText="1"/>
      <protection locked="0"/>
    </xf>
    <xf numFmtId="0" fontId="40" fillId="0" borderId="32" xfId="2" applyFont="1" applyBorder="1" applyAlignment="1">
      <alignment horizontal="center" vertical="center" wrapText="1"/>
      <protection locked="0"/>
    </xf>
    <xf numFmtId="0" fontId="39" fillId="0" borderId="0" xfId="2" applyAlignment="1">
      <alignment horizontal="center" vertical="center"/>
      <protection locked="0"/>
    </xf>
    <xf numFmtId="0" fontId="40" fillId="0" borderId="31" xfId="2" applyFont="1" applyBorder="1" applyAlignment="1">
      <alignment vertical="center" wrapText="1"/>
      <protection locked="0"/>
    </xf>
    <xf numFmtId="0" fontId="40" fillId="0" borderId="32" xfId="2" applyFont="1" applyBorder="1" applyAlignment="1">
      <alignment vertical="center" wrapText="1"/>
      <protection locked="0"/>
    </xf>
    <xf numFmtId="0" fontId="42" fillId="0" borderId="0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49" fontId="43" fillId="0" borderId="0" xfId="2" applyNumberFormat="1" applyFont="1" applyBorder="1" applyAlignment="1">
      <alignment vertical="center" wrapText="1"/>
      <protection locked="0"/>
    </xf>
    <xf numFmtId="0" fontId="40" fillId="0" borderId="34" xfId="2" applyFont="1" applyBorder="1" applyAlignment="1">
      <alignment vertical="center" wrapText="1"/>
      <protection locked="0"/>
    </xf>
    <xf numFmtId="0" fontId="46" fillId="0" borderId="33" xfId="2" applyFont="1" applyBorder="1" applyAlignment="1">
      <alignment vertical="center" wrapText="1"/>
      <protection locked="0"/>
    </xf>
    <xf numFmtId="0" fontId="40" fillId="0" borderId="35" xfId="2" applyFont="1" applyBorder="1" applyAlignment="1">
      <alignment vertical="center" wrapText="1"/>
      <protection locked="0"/>
    </xf>
    <xf numFmtId="0" fontId="40" fillId="0" borderId="0" xfId="2" applyFont="1" applyBorder="1" applyAlignment="1">
      <alignment vertical="top"/>
      <protection locked="0"/>
    </xf>
    <xf numFmtId="0" fontId="40" fillId="0" borderId="0" xfId="2" applyFont="1" applyAlignment="1">
      <alignment vertical="top"/>
      <protection locked="0"/>
    </xf>
    <xf numFmtId="0" fontId="40" fillId="0" borderId="28" xfId="2" applyFont="1" applyBorder="1" applyAlignment="1">
      <alignment horizontal="left" vertical="center"/>
      <protection locked="0"/>
    </xf>
    <xf numFmtId="0" fontId="40" fillId="0" borderId="29" xfId="2" applyFont="1" applyBorder="1" applyAlignment="1">
      <alignment horizontal="left" vertical="center"/>
      <protection locked="0"/>
    </xf>
    <xf numFmtId="0" fontId="40" fillId="0" borderId="30" xfId="2" applyFont="1" applyBorder="1" applyAlignment="1">
      <alignment horizontal="left" vertical="center"/>
      <protection locked="0"/>
    </xf>
    <xf numFmtId="0" fontId="40" fillId="0" borderId="31" xfId="2" applyFont="1" applyBorder="1" applyAlignment="1">
      <alignment horizontal="left" vertical="center"/>
      <protection locked="0"/>
    </xf>
    <xf numFmtId="0" fontId="40" fillId="0" borderId="32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left" vertical="center"/>
      <protection locked="0"/>
    </xf>
    <xf numFmtId="0" fontId="47" fillId="0" borderId="0" xfId="2" applyFont="1" applyAlignment="1">
      <alignment horizontal="left" vertical="center"/>
      <protection locked="0"/>
    </xf>
    <xf numFmtId="0" fontId="42" fillId="0" borderId="33" xfId="2" applyFont="1" applyBorder="1" applyAlignment="1">
      <alignment horizontal="left" vertical="center"/>
      <protection locked="0"/>
    </xf>
    <xf numFmtId="0" fontId="42" fillId="0" borderId="33" xfId="2" applyFont="1" applyBorder="1" applyAlignment="1">
      <alignment horizontal="center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3" fillId="0" borderId="0" xfId="2" applyFont="1" applyAlignment="1">
      <alignment horizontal="left" vertical="center"/>
      <protection locked="0"/>
    </xf>
    <xf numFmtId="0" fontId="43" fillId="0" borderId="0" xfId="2" applyFont="1" applyBorder="1" applyAlignment="1">
      <alignment horizontal="center" vertical="center"/>
      <protection locked="0"/>
    </xf>
    <xf numFmtId="0" fontId="43" fillId="0" borderId="31" xfId="2" applyFont="1" applyBorder="1" applyAlignment="1">
      <alignment horizontal="left" vertical="center"/>
      <protection locked="0"/>
    </xf>
    <xf numFmtId="0" fontId="43" fillId="0" borderId="0" xfId="2" applyFont="1" applyFill="1" applyBorder="1" applyAlignment="1">
      <alignment horizontal="left" vertical="center"/>
      <protection locked="0"/>
    </xf>
    <xf numFmtId="0" fontId="43" fillId="0" borderId="0" xfId="2" applyFont="1" applyFill="1" applyBorder="1" applyAlignment="1">
      <alignment horizontal="center" vertical="center"/>
      <protection locked="0"/>
    </xf>
    <xf numFmtId="0" fontId="40" fillId="0" borderId="34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0" fillId="0" borderId="35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center" vertical="center" wrapText="1"/>
      <protection locked="0"/>
    </xf>
    <xf numFmtId="0" fontId="40" fillId="0" borderId="28" xfId="2" applyFont="1" applyBorder="1" applyAlignment="1">
      <alignment horizontal="left" vertical="center" wrapText="1"/>
      <protection locked="0"/>
    </xf>
    <xf numFmtId="0" fontId="40" fillId="0" borderId="29" xfId="2" applyFont="1" applyBorder="1" applyAlignment="1">
      <alignment horizontal="left" vertical="center" wrapText="1"/>
      <protection locked="0"/>
    </xf>
    <xf numFmtId="0" fontId="40" fillId="0" borderId="30" xfId="2" applyFont="1" applyBorder="1" applyAlignment="1">
      <alignment horizontal="left" vertical="center" wrapText="1"/>
      <protection locked="0"/>
    </xf>
    <xf numFmtId="0" fontId="40" fillId="0" borderId="31" xfId="2" applyFont="1" applyBorder="1" applyAlignment="1">
      <alignment horizontal="left" vertical="center" wrapText="1"/>
      <protection locked="0"/>
    </xf>
    <xf numFmtId="0" fontId="40" fillId="0" borderId="32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/>
      <protection locked="0"/>
    </xf>
    <xf numFmtId="0" fontId="43" fillId="0" borderId="34" xfId="2" applyFont="1" applyBorder="1" applyAlignment="1">
      <alignment horizontal="left" vertical="center" wrapText="1"/>
      <protection locked="0"/>
    </xf>
    <xf numFmtId="0" fontId="43" fillId="0" borderId="33" xfId="2" applyFont="1" applyBorder="1" applyAlignment="1">
      <alignment horizontal="left" vertical="center" wrapText="1"/>
      <protection locked="0"/>
    </xf>
    <xf numFmtId="0" fontId="43" fillId="0" borderId="35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3" fillId="0" borderId="0" xfId="2" applyFont="1" applyBorder="1" applyAlignment="1">
      <alignment horizontal="center" vertical="top"/>
      <protection locked="0"/>
    </xf>
    <xf numFmtId="0" fontId="43" fillId="0" borderId="34" xfId="2" applyFont="1" applyBorder="1" applyAlignment="1">
      <alignment horizontal="left" vertical="center"/>
      <protection locked="0"/>
    </xf>
    <xf numFmtId="0" fontId="43" fillId="0" borderId="35" xfId="2" applyFont="1" applyBorder="1" applyAlignment="1">
      <alignment horizontal="left" vertical="center"/>
      <protection locked="0"/>
    </xf>
    <xf numFmtId="0" fontId="47" fillId="0" borderId="0" xfId="2" applyFont="1" applyAlignment="1">
      <alignment vertical="center"/>
      <protection locked="0"/>
    </xf>
    <xf numFmtId="0" fontId="42" fillId="0" borderId="0" xfId="2" applyFont="1" applyBorder="1" applyAlignment="1">
      <alignment vertical="center"/>
      <protection locked="0"/>
    </xf>
    <xf numFmtId="0" fontId="47" fillId="0" borderId="33" xfId="2" applyFont="1" applyBorder="1" applyAlignment="1">
      <alignment vertical="center"/>
      <protection locked="0"/>
    </xf>
    <xf numFmtId="0" fontId="42" fillId="0" borderId="33" xfId="2" applyFont="1" applyBorder="1" applyAlignment="1">
      <alignment vertical="center"/>
      <protection locked="0"/>
    </xf>
    <xf numFmtId="0" fontId="39" fillId="0" borderId="0" xfId="2" applyBorder="1" applyAlignment="1">
      <alignment vertical="top"/>
      <protection locked="0"/>
    </xf>
    <xf numFmtId="49" fontId="43" fillId="0" borderId="0" xfId="2" applyNumberFormat="1" applyFont="1" applyBorder="1" applyAlignment="1">
      <alignment horizontal="left" vertical="center"/>
      <protection locked="0"/>
    </xf>
    <xf numFmtId="0" fontId="39" fillId="0" borderId="33" xfId="2" applyBorder="1" applyAlignment="1">
      <alignment vertical="top"/>
      <protection locked="0"/>
    </xf>
    <xf numFmtId="0" fontId="42" fillId="0" borderId="33" xfId="2" applyFont="1" applyBorder="1" applyAlignment="1">
      <alignment horizontal="left"/>
      <protection locked="0"/>
    </xf>
    <xf numFmtId="0" fontId="47" fillId="0" borderId="33" xfId="2" applyFont="1" applyBorder="1" applyAlignment="1">
      <protection locked="0"/>
    </xf>
    <xf numFmtId="0" fontId="40" fillId="0" borderId="31" xfId="2" applyFont="1" applyBorder="1" applyAlignment="1">
      <alignment vertical="top"/>
      <protection locked="0"/>
    </xf>
    <xf numFmtId="0" fontId="40" fillId="0" borderId="32" xfId="2" applyFont="1" applyBorder="1" applyAlignment="1">
      <alignment vertical="top"/>
      <protection locked="0"/>
    </xf>
    <xf numFmtId="0" fontId="40" fillId="0" borderId="0" xfId="2" applyFont="1" applyBorder="1" applyAlignment="1">
      <alignment horizontal="center" vertical="center"/>
      <protection locked="0"/>
    </xf>
    <xf numFmtId="0" fontId="40" fillId="0" borderId="0" xfId="2" applyFont="1" applyBorder="1" applyAlignment="1">
      <alignment horizontal="left" vertical="top"/>
      <protection locked="0"/>
    </xf>
    <xf numFmtId="0" fontId="40" fillId="0" borderId="34" xfId="2" applyFont="1" applyBorder="1" applyAlignment="1">
      <alignment vertical="top"/>
      <protection locked="0"/>
    </xf>
    <xf numFmtId="0" fontId="40" fillId="0" borderId="33" xfId="2" applyFont="1" applyBorder="1" applyAlignment="1">
      <alignment vertical="top"/>
      <protection locked="0"/>
    </xf>
    <xf numFmtId="0" fontId="40" fillId="0" borderId="35" xfId="2" applyFont="1" applyBorder="1" applyAlignment="1">
      <alignment vertical="top"/>
      <protection locked="0"/>
    </xf>
    <xf numFmtId="0" fontId="0" fillId="0" borderId="0" xfId="0"/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 wrapText="1"/>
    </xf>
    <xf numFmtId="0" fontId="38" fillId="2" borderId="0" xfId="1" applyFont="1" applyFill="1" applyAlignment="1">
      <alignment vertical="center"/>
    </xf>
    <xf numFmtId="0" fontId="1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3" fillId="0" borderId="0" xfId="2" applyFont="1" applyBorder="1" applyAlignment="1">
      <alignment horizontal="left" vertical="top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center" vertical="center" wrapText="1"/>
      <protection locked="0"/>
    </xf>
    <xf numFmtId="0" fontId="42" fillId="0" borderId="33" xfId="2" applyFont="1" applyBorder="1" applyAlignment="1">
      <alignment horizontal="left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center" vertical="center"/>
      <protection locked="0"/>
    </xf>
    <xf numFmtId="49" fontId="43" fillId="0" borderId="0" xfId="2" applyNumberFormat="1" applyFont="1" applyBorder="1" applyAlignment="1">
      <alignment horizontal="left" vertical="center" wrapText="1"/>
      <protection locked="0"/>
    </xf>
    <xf numFmtId="0" fontId="42" fillId="0" borderId="33" xfId="2" applyFont="1" applyBorder="1" applyAlignment="1">
      <alignment horizontal="left" wrapText="1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172A7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76346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opLeftCell="B1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49" t="s">
        <v>0</v>
      </c>
      <c r="B1" s="250"/>
      <c r="C1" s="250"/>
      <c r="D1" s="251" t="s">
        <v>1</v>
      </c>
      <c r="E1" s="250"/>
      <c r="F1" s="250"/>
      <c r="G1" s="250"/>
      <c r="H1" s="250"/>
      <c r="I1" s="250"/>
      <c r="J1" s="250"/>
      <c r="K1" s="252" t="s">
        <v>454</v>
      </c>
      <c r="L1" s="252"/>
      <c r="M1" s="252"/>
      <c r="N1" s="252"/>
      <c r="O1" s="252"/>
      <c r="P1" s="252"/>
      <c r="Q1" s="252"/>
      <c r="R1" s="252"/>
      <c r="S1" s="252"/>
      <c r="T1" s="250"/>
      <c r="U1" s="250"/>
      <c r="V1" s="250"/>
      <c r="W1" s="252" t="s">
        <v>455</v>
      </c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44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4" t="s">
        <v>2</v>
      </c>
      <c r="BB1" s="14" t="s">
        <v>3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4</v>
      </c>
      <c r="BU1" s="16" t="s">
        <v>4</v>
      </c>
      <c r="BV1" s="16" t="s">
        <v>5</v>
      </c>
    </row>
    <row r="2" spans="1:74" ht="36.950000000000003" customHeight="1" x14ac:dyDescent="0.3"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S2" s="17" t="s">
        <v>6</v>
      </c>
      <c r="BT2" s="17" t="s">
        <v>7</v>
      </c>
    </row>
    <row r="3" spans="1:74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6</v>
      </c>
      <c r="BT3" s="17" t="s">
        <v>8</v>
      </c>
    </row>
    <row r="4" spans="1:74" ht="36.950000000000003" customHeight="1" x14ac:dyDescent="0.3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10</v>
      </c>
      <c r="BE4" s="26" t="s">
        <v>11</v>
      </c>
      <c r="BS4" s="17" t="s">
        <v>12</v>
      </c>
    </row>
    <row r="5" spans="1:74" ht="14.45" customHeight="1" x14ac:dyDescent="0.3">
      <c r="B5" s="21"/>
      <c r="C5" s="22"/>
      <c r="D5" s="27" t="s">
        <v>13</v>
      </c>
      <c r="E5" s="22"/>
      <c r="F5" s="22"/>
      <c r="G5" s="22"/>
      <c r="H5" s="22"/>
      <c r="I5" s="22"/>
      <c r="J5" s="22"/>
      <c r="K5" s="364" t="s">
        <v>14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22"/>
      <c r="AQ5" s="24"/>
      <c r="BE5" s="361" t="s">
        <v>15</v>
      </c>
      <c r="BS5" s="17" t="s">
        <v>6</v>
      </c>
    </row>
    <row r="6" spans="1:74" ht="36.950000000000003" customHeight="1" x14ac:dyDescent="0.3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66" t="s">
        <v>17</v>
      </c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22"/>
      <c r="AQ6" s="24"/>
      <c r="BE6" s="333"/>
      <c r="BS6" s="17" t="s">
        <v>18</v>
      </c>
    </row>
    <row r="7" spans="1:74" ht="14.45" customHeight="1" x14ac:dyDescent="0.3">
      <c r="B7" s="21"/>
      <c r="C7" s="22"/>
      <c r="D7" s="30" t="s">
        <v>19</v>
      </c>
      <c r="E7" s="22"/>
      <c r="F7" s="22"/>
      <c r="G7" s="22"/>
      <c r="H7" s="22"/>
      <c r="I7" s="22"/>
      <c r="J7" s="22"/>
      <c r="K7" s="28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0" t="s">
        <v>21</v>
      </c>
      <c r="AL7" s="22"/>
      <c r="AM7" s="22"/>
      <c r="AN7" s="28" t="s">
        <v>22</v>
      </c>
      <c r="AO7" s="22"/>
      <c r="AP7" s="22"/>
      <c r="AQ7" s="24"/>
      <c r="BE7" s="333"/>
      <c r="BS7" s="17" t="s">
        <v>23</v>
      </c>
    </row>
    <row r="8" spans="1:74" ht="14.45" customHeight="1" x14ac:dyDescent="0.3">
      <c r="B8" s="21"/>
      <c r="C8" s="22"/>
      <c r="D8" s="30" t="s">
        <v>24</v>
      </c>
      <c r="E8" s="22"/>
      <c r="F8" s="22"/>
      <c r="G8" s="22"/>
      <c r="H8" s="22"/>
      <c r="I8" s="22"/>
      <c r="J8" s="22"/>
      <c r="K8" s="28" t="s">
        <v>25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0" t="s">
        <v>26</v>
      </c>
      <c r="AL8" s="22"/>
      <c r="AM8" s="22"/>
      <c r="AN8" s="31" t="s">
        <v>27</v>
      </c>
      <c r="AO8" s="22"/>
      <c r="AP8" s="22"/>
      <c r="AQ8" s="24"/>
      <c r="BE8" s="333"/>
      <c r="BS8" s="17" t="s">
        <v>28</v>
      </c>
    </row>
    <row r="9" spans="1:74" ht="29.25" customHeight="1" x14ac:dyDescent="0.3">
      <c r="B9" s="21"/>
      <c r="C9" s="22"/>
      <c r="D9" s="27" t="s">
        <v>29</v>
      </c>
      <c r="E9" s="22"/>
      <c r="F9" s="22"/>
      <c r="G9" s="22"/>
      <c r="H9" s="22"/>
      <c r="I9" s="22"/>
      <c r="J9" s="22"/>
      <c r="K9" s="32" t="s">
        <v>30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7" t="s">
        <v>31</v>
      </c>
      <c r="AL9" s="22"/>
      <c r="AM9" s="22"/>
      <c r="AN9" s="32" t="s">
        <v>32</v>
      </c>
      <c r="AO9" s="22"/>
      <c r="AP9" s="22"/>
      <c r="AQ9" s="24"/>
      <c r="BE9" s="333"/>
      <c r="BS9" s="17" t="s">
        <v>33</v>
      </c>
    </row>
    <row r="10" spans="1:74" ht="14.45" customHeight="1" x14ac:dyDescent="0.3">
      <c r="B10" s="21"/>
      <c r="C10" s="22"/>
      <c r="D10" s="30" t="s">
        <v>34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0" t="s">
        <v>35</v>
      </c>
      <c r="AL10" s="22"/>
      <c r="AM10" s="22"/>
      <c r="AN10" s="28" t="s">
        <v>36</v>
      </c>
      <c r="AO10" s="22"/>
      <c r="AP10" s="22"/>
      <c r="AQ10" s="24"/>
      <c r="BE10" s="333"/>
      <c r="BS10" s="17" t="s">
        <v>18</v>
      </c>
    </row>
    <row r="11" spans="1:74" ht="18.399999999999999" customHeight="1" x14ac:dyDescent="0.3">
      <c r="B11" s="21"/>
      <c r="C11" s="22"/>
      <c r="D11" s="22"/>
      <c r="E11" s="28" t="s">
        <v>37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0" t="s">
        <v>38</v>
      </c>
      <c r="AL11" s="22"/>
      <c r="AM11" s="22"/>
      <c r="AN11" s="28" t="s">
        <v>36</v>
      </c>
      <c r="AO11" s="22"/>
      <c r="AP11" s="22"/>
      <c r="AQ11" s="24"/>
      <c r="BE11" s="333"/>
      <c r="BS11" s="17" t="s">
        <v>18</v>
      </c>
    </row>
    <row r="12" spans="1:74" ht="6.95" customHeight="1" x14ac:dyDescent="0.3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E12" s="333"/>
      <c r="BS12" s="17" t="s">
        <v>18</v>
      </c>
    </row>
    <row r="13" spans="1:74" ht="14.45" customHeight="1" x14ac:dyDescent="0.3">
      <c r="B13" s="21"/>
      <c r="C13" s="22"/>
      <c r="D13" s="30" t="s">
        <v>39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0" t="s">
        <v>35</v>
      </c>
      <c r="AL13" s="22"/>
      <c r="AM13" s="22"/>
      <c r="AN13" s="33" t="s">
        <v>40</v>
      </c>
      <c r="AO13" s="22"/>
      <c r="AP13" s="22"/>
      <c r="AQ13" s="24"/>
      <c r="BE13" s="333"/>
      <c r="BS13" s="17" t="s">
        <v>18</v>
      </c>
    </row>
    <row r="14" spans="1:74" ht="15" x14ac:dyDescent="0.3">
      <c r="B14" s="21"/>
      <c r="C14" s="22"/>
      <c r="D14" s="22"/>
      <c r="E14" s="367" t="s">
        <v>40</v>
      </c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0" t="s">
        <v>38</v>
      </c>
      <c r="AL14" s="22"/>
      <c r="AM14" s="22"/>
      <c r="AN14" s="33" t="s">
        <v>40</v>
      </c>
      <c r="AO14" s="22"/>
      <c r="AP14" s="22"/>
      <c r="AQ14" s="24"/>
      <c r="BE14" s="333"/>
      <c r="BS14" s="17" t="s">
        <v>18</v>
      </c>
    </row>
    <row r="15" spans="1:74" ht="6.95" customHeight="1" x14ac:dyDescent="0.3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E15" s="333"/>
      <c r="BS15" s="17" t="s">
        <v>4</v>
      </c>
    </row>
    <row r="16" spans="1:74" ht="14.45" customHeight="1" x14ac:dyDescent="0.3">
      <c r="B16" s="21"/>
      <c r="C16" s="22"/>
      <c r="D16" s="30" t="s">
        <v>41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0" t="s">
        <v>35</v>
      </c>
      <c r="AL16" s="22"/>
      <c r="AM16" s="22"/>
      <c r="AN16" s="28" t="s">
        <v>36</v>
      </c>
      <c r="AO16" s="22"/>
      <c r="AP16" s="22"/>
      <c r="AQ16" s="24"/>
      <c r="BE16" s="333"/>
      <c r="BS16" s="17" t="s">
        <v>4</v>
      </c>
    </row>
    <row r="17" spans="2:71" ht="18.399999999999999" customHeight="1" x14ac:dyDescent="0.3">
      <c r="B17" s="21"/>
      <c r="C17" s="22"/>
      <c r="D17" s="22"/>
      <c r="E17" s="28" t="s">
        <v>42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0" t="s">
        <v>38</v>
      </c>
      <c r="AL17" s="22"/>
      <c r="AM17" s="22"/>
      <c r="AN17" s="28" t="s">
        <v>36</v>
      </c>
      <c r="AO17" s="22"/>
      <c r="AP17" s="22"/>
      <c r="AQ17" s="24"/>
      <c r="BE17" s="333"/>
      <c r="BS17" s="17" t="s">
        <v>43</v>
      </c>
    </row>
    <row r="18" spans="2:71" ht="6.95" customHeight="1" x14ac:dyDescent="0.3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E18" s="333"/>
      <c r="BS18" s="17" t="s">
        <v>6</v>
      </c>
    </row>
    <row r="19" spans="2:71" ht="14.45" customHeight="1" x14ac:dyDescent="0.3">
      <c r="B19" s="21"/>
      <c r="C19" s="22"/>
      <c r="D19" s="30" t="s">
        <v>44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E19" s="333"/>
      <c r="BS19" s="17" t="s">
        <v>6</v>
      </c>
    </row>
    <row r="20" spans="2:71" ht="22.5" customHeight="1" x14ac:dyDescent="0.3">
      <c r="B20" s="21"/>
      <c r="C20" s="22"/>
      <c r="D20" s="22"/>
      <c r="E20" s="368" t="s">
        <v>36</v>
      </c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22"/>
      <c r="AP20" s="22"/>
      <c r="AQ20" s="24"/>
      <c r="BE20" s="333"/>
      <c r="BS20" s="17" t="s">
        <v>4</v>
      </c>
    </row>
    <row r="21" spans="2:71" ht="6.95" customHeight="1" x14ac:dyDescent="0.3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  <c r="BE21" s="333"/>
    </row>
    <row r="22" spans="2:71" ht="6.95" customHeight="1" x14ac:dyDescent="0.3">
      <c r="B22" s="21"/>
      <c r="C22" s="22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2"/>
      <c r="AQ22" s="24"/>
      <c r="BE22" s="333"/>
    </row>
    <row r="23" spans="2:71" s="1" customFormat="1" ht="25.9" customHeight="1" x14ac:dyDescent="0.3">
      <c r="B23" s="35"/>
      <c r="C23" s="36"/>
      <c r="D23" s="37" t="s">
        <v>45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69">
        <f>ROUND(AG51,2)</f>
        <v>0</v>
      </c>
      <c r="AL23" s="370"/>
      <c r="AM23" s="370"/>
      <c r="AN23" s="370"/>
      <c r="AO23" s="370"/>
      <c r="AP23" s="36"/>
      <c r="AQ23" s="39"/>
      <c r="BE23" s="362"/>
    </row>
    <row r="24" spans="2:71" s="1" customFormat="1" ht="6.95" customHeigh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362"/>
    </row>
    <row r="25" spans="2:71" s="1" customFormat="1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71" t="s">
        <v>46</v>
      </c>
      <c r="M25" s="349"/>
      <c r="N25" s="349"/>
      <c r="O25" s="349"/>
      <c r="P25" s="36"/>
      <c r="Q25" s="36"/>
      <c r="R25" s="36"/>
      <c r="S25" s="36"/>
      <c r="T25" s="36"/>
      <c r="U25" s="36"/>
      <c r="V25" s="36"/>
      <c r="W25" s="371" t="s">
        <v>47</v>
      </c>
      <c r="X25" s="349"/>
      <c r="Y25" s="349"/>
      <c r="Z25" s="349"/>
      <c r="AA25" s="349"/>
      <c r="AB25" s="349"/>
      <c r="AC25" s="349"/>
      <c r="AD25" s="349"/>
      <c r="AE25" s="349"/>
      <c r="AF25" s="36"/>
      <c r="AG25" s="36"/>
      <c r="AH25" s="36"/>
      <c r="AI25" s="36"/>
      <c r="AJ25" s="36"/>
      <c r="AK25" s="371" t="s">
        <v>48</v>
      </c>
      <c r="AL25" s="349"/>
      <c r="AM25" s="349"/>
      <c r="AN25" s="349"/>
      <c r="AO25" s="349"/>
      <c r="AP25" s="36"/>
      <c r="AQ25" s="39"/>
      <c r="BE25" s="362"/>
    </row>
    <row r="26" spans="2:71" s="2" customFormat="1" ht="14.45" customHeight="1" x14ac:dyDescent="0.3">
      <c r="B26" s="41"/>
      <c r="C26" s="42"/>
      <c r="D26" s="43" t="s">
        <v>49</v>
      </c>
      <c r="E26" s="42"/>
      <c r="F26" s="43" t="s">
        <v>50</v>
      </c>
      <c r="G26" s="42"/>
      <c r="H26" s="42"/>
      <c r="I26" s="42"/>
      <c r="J26" s="42"/>
      <c r="K26" s="42"/>
      <c r="L26" s="354">
        <v>0.21</v>
      </c>
      <c r="M26" s="355"/>
      <c r="N26" s="355"/>
      <c r="O26" s="355"/>
      <c r="P26" s="42"/>
      <c r="Q26" s="42"/>
      <c r="R26" s="42"/>
      <c r="S26" s="42"/>
      <c r="T26" s="42"/>
      <c r="U26" s="42"/>
      <c r="V26" s="42"/>
      <c r="W26" s="356">
        <f>ROUND(AZ51,2)</f>
        <v>0</v>
      </c>
      <c r="X26" s="355"/>
      <c r="Y26" s="355"/>
      <c r="Z26" s="355"/>
      <c r="AA26" s="355"/>
      <c r="AB26" s="355"/>
      <c r="AC26" s="355"/>
      <c r="AD26" s="355"/>
      <c r="AE26" s="355"/>
      <c r="AF26" s="42"/>
      <c r="AG26" s="42"/>
      <c r="AH26" s="42"/>
      <c r="AI26" s="42"/>
      <c r="AJ26" s="42"/>
      <c r="AK26" s="356">
        <f>ROUND(AV51,2)</f>
        <v>0</v>
      </c>
      <c r="AL26" s="355"/>
      <c r="AM26" s="355"/>
      <c r="AN26" s="355"/>
      <c r="AO26" s="355"/>
      <c r="AP26" s="42"/>
      <c r="AQ26" s="44"/>
      <c r="BE26" s="363"/>
    </row>
    <row r="27" spans="2:71" s="2" customFormat="1" ht="14.45" customHeight="1" x14ac:dyDescent="0.3">
      <c r="B27" s="41"/>
      <c r="C27" s="42"/>
      <c r="D27" s="42"/>
      <c r="E27" s="42"/>
      <c r="F27" s="43" t="s">
        <v>51</v>
      </c>
      <c r="G27" s="42"/>
      <c r="H27" s="42"/>
      <c r="I27" s="42"/>
      <c r="J27" s="42"/>
      <c r="K27" s="42"/>
      <c r="L27" s="354">
        <v>0.15</v>
      </c>
      <c r="M27" s="355"/>
      <c r="N27" s="355"/>
      <c r="O27" s="355"/>
      <c r="P27" s="42"/>
      <c r="Q27" s="42"/>
      <c r="R27" s="42"/>
      <c r="S27" s="42"/>
      <c r="T27" s="42"/>
      <c r="U27" s="42"/>
      <c r="V27" s="42"/>
      <c r="W27" s="356">
        <f>ROUND(BA51,2)</f>
        <v>0</v>
      </c>
      <c r="X27" s="355"/>
      <c r="Y27" s="355"/>
      <c r="Z27" s="355"/>
      <c r="AA27" s="355"/>
      <c r="AB27" s="355"/>
      <c r="AC27" s="355"/>
      <c r="AD27" s="355"/>
      <c r="AE27" s="355"/>
      <c r="AF27" s="42"/>
      <c r="AG27" s="42"/>
      <c r="AH27" s="42"/>
      <c r="AI27" s="42"/>
      <c r="AJ27" s="42"/>
      <c r="AK27" s="356">
        <f>ROUND(AW51,2)</f>
        <v>0</v>
      </c>
      <c r="AL27" s="355"/>
      <c r="AM27" s="355"/>
      <c r="AN27" s="355"/>
      <c r="AO27" s="355"/>
      <c r="AP27" s="42"/>
      <c r="AQ27" s="44"/>
      <c r="BE27" s="363"/>
    </row>
    <row r="28" spans="2:71" s="2" customFormat="1" ht="14.45" hidden="1" customHeight="1" x14ac:dyDescent="0.3">
      <c r="B28" s="41"/>
      <c r="C28" s="42"/>
      <c r="D28" s="42"/>
      <c r="E28" s="42"/>
      <c r="F28" s="43" t="s">
        <v>52</v>
      </c>
      <c r="G28" s="42"/>
      <c r="H28" s="42"/>
      <c r="I28" s="42"/>
      <c r="J28" s="42"/>
      <c r="K28" s="42"/>
      <c r="L28" s="354">
        <v>0.21</v>
      </c>
      <c r="M28" s="355"/>
      <c r="N28" s="355"/>
      <c r="O28" s="355"/>
      <c r="P28" s="42"/>
      <c r="Q28" s="42"/>
      <c r="R28" s="42"/>
      <c r="S28" s="42"/>
      <c r="T28" s="42"/>
      <c r="U28" s="42"/>
      <c r="V28" s="42"/>
      <c r="W28" s="356">
        <f>ROUND(BB51,2)</f>
        <v>0</v>
      </c>
      <c r="X28" s="355"/>
      <c r="Y28" s="355"/>
      <c r="Z28" s="355"/>
      <c r="AA28" s="355"/>
      <c r="AB28" s="355"/>
      <c r="AC28" s="355"/>
      <c r="AD28" s="355"/>
      <c r="AE28" s="355"/>
      <c r="AF28" s="42"/>
      <c r="AG28" s="42"/>
      <c r="AH28" s="42"/>
      <c r="AI28" s="42"/>
      <c r="AJ28" s="42"/>
      <c r="AK28" s="356">
        <v>0</v>
      </c>
      <c r="AL28" s="355"/>
      <c r="AM28" s="355"/>
      <c r="AN28" s="355"/>
      <c r="AO28" s="355"/>
      <c r="AP28" s="42"/>
      <c r="AQ28" s="44"/>
      <c r="BE28" s="363"/>
    </row>
    <row r="29" spans="2:71" s="2" customFormat="1" ht="14.45" hidden="1" customHeight="1" x14ac:dyDescent="0.3">
      <c r="B29" s="41"/>
      <c r="C29" s="42"/>
      <c r="D29" s="42"/>
      <c r="E29" s="42"/>
      <c r="F29" s="43" t="s">
        <v>53</v>
      </c>
      <c r="G29" s="42"/>
      <c r="H29" s="42"/>
      <c r="I29" s="42"/>
      <c r="J29" s="42"/>
      <c r="K29" s="42"/>
      <c r="L29" s="354">
        <v>0.15</v>
      </c>
      <c r="M29" s="355"/>
      <c r="N29" s="355"/>
      <c r="O29" s="355"/>
      <c r="P29" s="42"/>
      <c r="Q29" s="42"/>
      <c r="R29" s="42"/>
      <c r="S29" s="42"/>
      <c r="T29" s="42"/>
      <c r="U29" s="42"/>
      <c r="V29" s="42"/>
      <c r="W29" s="356">
        <f>ROUND(BC51,2)</f>
        <v>0</v>
      </c>
      <c r="X29" s="355"/>
      <c r="Y29" s="355"/>
      <c r="Z29" s="355"/>
      <c r="AA29" s="355"/>
      <c r="AB29" s="355"/>
      <c r="AC29" s="355"/>
      <c r="AD29" s="355"/>
      <c r="AE29" s="355"/>
      <c r="AF29" s="42"/>
      <c r="AG29" s="42"/>
      <c r="AH29" s="42"/>
      <c r="AI29" s="42"/>
      <c r="AJ29" s="42"/>
      <c r="AK29" s="356">
        <v>0</v>
      </c>
      <c r="AL29" s="355"/>
      <c r="AM29" s="355"/>
      <c r="AN29" s="355"/>
      <c r="AO29" s="355"/>
      <c r="AP29" s="42"/>
      <c r="AQ29" s="44"/>
      <c r="BE29" s="363"/>
    </row>
    <row r="30" spans="2:71" s="2" customFormat="1" ht="14.45" hidden="1" customHeight="1" x14ac:dyDescent="0.3">
      <c r="B30" s="41"/>
      <c r="C30" s="42"/>
      <c r="D30" s="42"/>
      <c r="E30" s="42"/>
      <c r="F30" s="43" t="s">
        <v>54</v>
      </c>
      <c r="G30" s="42"/>
      <c r="H30" s="42"/>
      <c r="I30" s="42"/>
      <c r="J30" s="42"/>
      <c r="K30" s="42"/>
      <c r="L30" s="354">
        <v>0</v>
      </c>
      <c r="M30" s="355"/>
      <c r="N30" s="355"/>
      <c r="O30" s="355"/>
      <c r="P30" s="42"/>
      <c r="Q30" s="42"/>
      <c r="R30" s="42"/>
      <c r="S30" s="42"/>
      <c r="T30" s="42"/>
      <c r="U30" s="42"/>
      <c r="V30" s="42"/>
      <c r="W30" s="356">
        <f>ROUND(BD51,2)</f>
        <v>0</v>
      </c>
      <c r="X30" s="355"/>
      <c r="Y30" s="355"/>
      <c r="Z30" s="355"/>
      <c r="AA30" s="355"/>
      <c r="AB30" s="355"/>
      <c r="AC30" s="355"/>
      <c r="AD30" s="355"/>
      <c r="AE30" s="355"/>
      <c r="AF30" s="42"/>
      <c r="AG30" s="42"/>
      <c r="AH30" s="42"/>
      <c r="AI30" s="42"/>
      <c r="AJ30" s="42"/>
      <c r="AK30" s="356">
        <v>0</v>
      </c>
      <c r="AL30" s="355"/>
      <c r="AM30" s="355"/>
      <c r="AN30" s="355"/>
      <c r="AO30" s="355"/>
      <c r="AP30" s="42"/>
      <c r="AQ30" s="44"/>
      <c r="BE30" s="363"/>
    </row>
    <row r="31" spans="2:71" s="1" customFormat="1" ht="6.95" customHeight="1" x14ac:dyDescent="0.3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362"/>
    </row>
    <row r="32" spans="2:71" s="1" customFormat="1" ht="25.9" customHeight="1" x14ac:dyDescent="0.3">
      <c r="B32" s="35"/>
      <c r="C32" s="45"/>
      <c r="D32" s="46" t="s">
        <v>55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56</v>
      </c>
      <c r="U32" s="47"/>
      <c r="V32" s="47"/>
      <c r="W32" s="47"/>
      <c r="X32" s="357" t="s">
        <v>57</v>
      </c>
      <c r="Y32" s="358"/>
      <c r="Z32" s="358"/>
      <c r="AA32" s="358"/>
      <c r="AB32" s="358"/>
      <c r="AC32" s="47"/>
      <c r="AD32" s="47"/>
      <c r="AE32" s="47"/>
      <c r="AF32" s="47"/>
      <c r="AG32" s="47"/>
      <c r="AH32" s="47"/>
      <c r="AI32" s="47"/>
      <c r="AJ32" s="47"/>
      <c r="AK32" s="359">
        <f>SUM(AK23:AK30)</f>
        <v>0</v>
      </c>
      <c r="AL32" s="358"/>
      <c r="AM32" s="358"/>
      <c r="AN32" s="358"/>
      <c r="AO32" s="360"/>
      <c r="AP32" s="45"/>
      <c r="AQ32" s="49"/>
      <c r="BE32" s="362"/>
    </row>
    <row r="33" spans="2:56" s="1" customFormat="1" ht="6.95" customHeight="1" x14ac:dyDescent="0.3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 x14ac:dyDescent="0.3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 x14ac:dyDescent="0.3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 x14ac:dyDescent="0.3">
      <c r="B39" s="35"/>
      <c r="C39" s="56" t="s">
        <v>58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 x14ac:dyDescent="0.3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 x14ac:dyDescent="0.3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fz12062016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 x14ac:dyDescent="0.3">
      <c r="B42" s="62"/>
      <c r="C42" s="63" t="s">
        <v>16</v>
      </c>
      <c r="D42" s="64"/>
      <c r="E42" s="64"/>
      <c r="F42" s="64"/>
      <c r="G42" s="64"/>
      <c r="H42" s="64"/>
      <c r="I42" s="64"/>
      <c r="J42" s="64"/>
      <c r="K42" s="64"/>
      <c r="L42" s="339" t="str">
        <f>K6</f>
        <v>Městské divadlo v Krnově</v>
      </c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  <c r="AH42" s="340"/>
      <c r="AI42" s="340"/>
      <c r="AJ42" s="340"/>
      <c r="AK42" s="340"/>
      <c r="AL42" s="340"/>
      <c r="AM42" s="340"/>
      <c r="AN42" s="340"/>
      <c r="AO42" s="340"/>
      <c r="AP42" s="64"/>
      <c r="AQ42" s="64"/>
      <c r="AR42" s="65"/>
    </row>
    <row r="43" spans="2:56" s="1" customFormat="1" ht="6.95" customHeight="1" x14ac:dyDescent="0.3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 ht="15" x14ac:dyDescent="0.3">
      <c r="B44" s="35"/>
      <c r="C44" s="59" t="s">
        <v>24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>Krnov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26</v>
      </c>
      <c r="AJ44" s="57"/>
      <c r="AK44" s="57"/>
      <c r="AL44" s="57"/>
      <c r="AM44" s="341" t="str">
        <f>IF(AN8= "","",AN8)</f>
        <v>18. 8. 2016</v>
      </c>
      <c r="AN44" s="342"/>
      <c r="AO44" s="57"/>
      <c r="AP44" s="57"/>
      <c r="AQ44" s="57"/>
      <c r="AR44" s="55"/>
    </row>
    <row r="45" spans="2:56" s="1" customFormat="1" ht="6.95" customHeight="1" x14ac:dyDescent="0.3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 ht="15" x14ac:dyDescent="0.3">
      <c r="B46" s="35"/>
      <c r="C46" s="59" t="s">
        <v>34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 xml:space="preserve"> 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41</v>
      </c>
      <c r="AJ46" s="57"/>
      <c r="AK46" s="57"/>
      <c r="AL46" s="57"/>
      <c r="AM46" s="343" t="str">
        <f>IF(E17="","",E17)</f>
        <v>Finsterle</v>
      </c>
      <c r="AN46" s="342"/>
      <c r="AO46" s="342"/>
      <c r="AP46" s="342"/>
      <c r="AQ46" s="57"/>
      <c r="AR46" s="55"/>
      <c r="AS46" s="344" t="s">
        <v>59</v>
      </c>
      <c r="AT46" s="345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5" x14ac:dyDescent="0.3">
      <c r="B47" s="35"/>
      <c r="C47" s="59" t="s">
        <v>39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346"/>
      <c r="AT47" s="347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 x14ac:dyDescent="0.3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348"/>
      <c r="AT48" s="349"/>
      <c r="AU48" s="36"/>
      <c r="AV48" s="36"/>
      <c r="AW48" s="36"/>
      <c r="AX48" s="36"/>
      <c r="AY48" s="36"/>
      <c r="AZ48" s="36"/>
      <c r="BA48" s="36"/>
      <c r="BB48" s="36"/>
      <c r="BC48" s="36"/>
      <c r="BD48" s="72"/>
    </row>
    <row r="49" spans="1:91" s="1" customFormat="1" ht="29.25" customHeight="1" x14ac:dyDescent="0.3">
      <c r="B49" s="35"/>
      <c r="C49" s="350" t="s">
        <v>60</v>
      </c>
      <c r="D49" s="351"/>
      <c r="E49" s="351"/>
      <c r="F49" s="351"/>
      <c r="G49" s="351"/>
      <c r="H49" s="73"/>
      <c r="I49" s="352" t="s">
        <v>61</v>
      </c>
      <c r="J49" s="351"/>
      <c r="K49" s="351"/>
      <c r="L49" s="351"/>
      <c r="M49" s="351"/>
      <c r="N49" s="351"/>
      <c r="O49" s="351"/>
      <c r="P49" s="351"/>
      <c r="Q49" s="351"/>
      <c r="R49" s="351"/>
      <c r="S49" s="351"/>
      <c r="T49" s="351"/>
      <c r="U49" s="351"/>
      <c r="V49" s="351"/>
      <c r="W49" s="351"/>
      <c r="X49" s="351"/>
      <c r="Y49" s="351"/>
      <c r="Z49" s="351"/>
      <c r="AA49" s="351"/>
      <c r="AB49" s="351"/>
      <c r="AC49" s="351"/>
      <c r="AD49" s="351"/>
      <c r="AE49" s="351"/>
      <c r="AF49" s="351"/>
      <c r="AG49" s="353" t="s">
        <v>62</v>
      </c>
      <c r="AH49" s="351"/>
      <c r="AI49" s="351"/>
      <c r="AJ49" s="351"/>
      <c r="AK49" s="351"/>
      <c r="AL49" s="351"/>
      <c r="AM49" s="351"/>
      <c r="AN49" s="352" t="s">
        <v>63</v>
      </c>
      <c r="AO49" s="351"/>
      <c r="AP49" s="351"/>
      <c r="AQ49" s="74" t="s">
        <v>64</v>
      </c>
      <c r="AR49" s="55"/>
      <c r="AS49" s="75" t="s">
        <v>65</v>
      </c>
      <c r="AT49" s="76" t="s">
        <v>66</v>
      </c>
      <c r="AU49" s="76" t="s">
        <v>67</v>
      </c>
      <c r="AV49" s="76" t="s">
        <v>68</v>
      </c>
      <c r="AW49" s="76" t="s">
        <v>69</v>
      </c>
      <c r="AX49" s="76" t="s">
        <v>70</v>
      </c>
      <c r="AY49" s="76" t="s">
        <v>71</v>
      </c>
      <c r="AZ49" s="76" t="s">
        <v>72</v>
      </c>
      <c r="BA49" s="76" t="s">
        <v>73</v>
      </c>
      <c r="BB49" s="76" t="s">
        <v>74</v>
      </c>
      <c r="BC49" s="76" t="s">
        <v>75</v>
      </c>
      <c r="BD49" s="77" t="s">
        <v>76</v>
      </c>
    </row>
    <row r="50" spans="1:91" s="1" customFormat="1" ht="10.9" customHeight="1" x14ac:dyDescent="0.3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 x14ac:dyDescent="0.3">
      <c r="B51" s="62"/>
      <c r="C51" s="81" t="s">
        <v>77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337">
        <f>ROUND(AG52,2)</f>
        <v>0</v>
      </c>
      <c r="AH51" s="337"/>
      <c r="AI51" s="337"/>
      <c r="AJ51" s="337"/>
      <c r="AK51" s="337"/>
      <c r="AL51" s="337"/>
      <c r="AM51" s="337"/>
      <c r="AN51" s="338">
        <f>SUM(AG51,AT51)</f>
        <v>0</v>
      </c>
      <c r="AO51" s="338"/>
      <c r="AP51" s="338"/>
      <c r="AQ51" s="83" t="s">
        <v>36</v>
      </c>
      <c r="AR51" s="65"/>
      <c r="AS51" s="84">
        <f>ROUND(AS52,2)</f>
        <v>0</v>
      </c>
      <c r="AT51" s="85">
        <f>ROUND(SUM(AV51:AW51),2)</f>
        <v>0</v>
      </c>
      <c r="AU51" s="86">
        <f>ROUND(AU52,5)</f>
        <v>0</v>
      </c>
      <c r="AV51" s="85">
        <f>ROUND(AZ51*L26,2)</f>
        <v>0</v>
      </c>
      <c r="AW51" s="85">
        <f>ROUND(BA51*L27,2)</f>
        <v>0</v>
      </c>
      <c r="AX51" s="85">
        <f>ROUND(BB51*L26,2)</f>
        <v>0</v>
      </c>
      <c r="AY51" s="85">
        <f>ROUND(BC51*L27,2)</f>
        <v>0</v>
      </c>
      <c r="AZ51" s="85">
        <f>ROUND(AZ52,2)</f>
        <v>0</v>
      </c>
      <c r="BA51" s="85">
        <f>ROUND(BA52,2)</f>
        <v>0</v>
      </c>
      <c r="BB51" s="85">
        <f>ROUND(BB52,2)</f>
        <v>0</v>
      </c>
      <c r="BC51" s="85">
        <f>ROUND(BC52,2)</f>
        <v>0</v>
      </c>
      <c r="BD51" s="87">
        <f>ROUND(BD52,2)</f>
        <v>0</v>
      </c>
      <c r="BS51" s="88" t="s">
        <v>78</v>
      </c>
      <c r="BT51" s="88" t="s">
        <v>79</v>
      </c>
      <c r="BU51" s="89" t="s">
        <v>80</v>
      </c>
      <c r="BV51" s="88" t="s">
        <v>81</v>
      </c>
      <c r="BW51" s="88" t="s">
        <v>5</v>
      </c>
      <c r="BX51" s="88" t="s">
        <v>82</v>
      </c>
      <c r="CL51" s="88" t="s">
        <v>20</v>
      </c>
    </row>
    <row r="52" spans="1:91" s="5" customFormat="1" ht="22.5" customHeight="1" x14ac:dyDescent="0.3">
      <c r="A52" s="245" t="s">
        <v>456</v>
      </c>
      <c r="B52" s="90"/>
      <c r="C52" s="91"/>
      <c r="D52" s="336" t="s">
        <v>83</v>
      </c>
      <c r="E52" s="335"/>
      <c r="F52" s="335"/>
      <c r="G52" s="335"/>
      <c r="H52" s="335"/>
      <c r="I52" s="92"/>
      <c r="J52" s="336" t="s">
        <v>84</v>
      </c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4">
        <f>'D1.1. - Oprava přípojky k...'!J27</f>
        <v>0</v>
      </c>
      <c r="AH52" s="335"/>
      <c r="AI52" s="335"/>
      <c r="AJ52" s="335"/>
      <c r="AK52" s="335"/>
      <c r="AL52" s="335"/>
      <c r="AM52" s="335"/>
      <c r="AN52" s="334">
        <f>SUM(AG52,AT52)</f>
        <v>0</v>
      </c>
      <c r="AO52" s="335"/>
      <c r="AP52" s="335"/>
      <c r="AQ52" s="93" t="s">
        <v>85</v>
      </c>
      <c r="AR52" s="94"/>
      <c r="AS52" s="95">
        <v>0</v>
      </c>
      <c r="AT52" s="96">
        <f>ROUND(SUM(AV52:AW52),2)</f>
        <v>0</v>
      </c>
      <c r="AU52" s="97">
        <f>'D1.1. - Oprava přípojky k...'!P90</f>
        <v>0</v>
      </c>
      <c r="AV52" s="96">
        <f>'D1.1. - Oprava přípojky k...'!J30</f>
        <v>0</v>
      </c>
      <c r="AW52" s="96">
        <f>'D1.1. - Oprava přípojky k...'!J31</f>
        <v>0</v>
      </c>
      <c r="AX52" s="96">
        <f>'D1.1. - Oprava přípojky k...'!J32</f>
        <v>0</v>
      </c>
      <c r="AY52" s="96">
        <f>'D1.1. - Oprava přípojky k...'!J33</f>
        <v>0</v>
      </c>
      <c r="AZ52" s="96">
        <f>'D1.1. - Oprava přípojky k...'!F30</f>
        <v>0</v>
      </c>
      <c r="BA52" s="96">
        <f>'D1.1. - Oprava přípojky k...'!F31</f>
        <v>0</v>
      </c>
      <c r="BB52" s="96">
        <f>'D1.1. - Oprava přípojky k...'!F32</f>
        <v>0</v>
      </c>
      <c r="BC52" s="96">
        <f>'D1.1. - Oprava přípojky k...'!F33</f>
        <v>0</v>
      </c>
      <c r="BD52" s="98">
        <f>'D1.1. - Oprava přípojky k...'!F34</f>
        <v>0</v>
      </c>
      <c r="BT52" s="99" t="s">
        <v>23</v>
      </c>
      <c r="BV52" s="99" t="s">
        <v>81</v>
      </c>
      <c r="BW52" s="99" t="s">
        <v>86</v>
      </c>
      <c r="BX52" s="99" t="s">
        <v>5</v>
      </c>
      <c r="CL52" s="99" t="s">
        <v>20</v>
      </c>
      <c r="CM52" s="99" t="s">
        <v>22</v>
      </c>
    </row>
    <row r="53" spans="1:91" s="1" customFormat="1" ht="30" customHeight="1" x14ac:dyDescent="0.3">
      <c r="B53" s="35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5"/>
    </row>
    <row r="54" spans="1:91" s="1" customFormat="1" ht="6.95" customHeight="1" x14ac:dyDescent="0.3">
      <c r="B54" s="50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5"/>
    </row>
  </sheetData>
  <sheetProtection password="CC35" sheet="1" objects="1" scenarios="1" formatColumns="0" formatRows="0" sort="0" autoFilter="0"/>
  <mergeCells count="41">
    <mergeCell ref="W27:AE27"/>
    <mergeCell ref="AK27:AO27"/>
    <mergeCell ref="L28: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D1.1. - Oprava přípojky k...'!C2" tooltip="D1.1. - Oprava přípojky k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25"/>
  <sheetViews>
    <sheetView showGridLines="0" tabSelected="1" workbookViewId="0">
      <pane ySplit="1" topLeftCell="A86" activePane="bottomLeft" state="frozen"/>
      <selection pane="bottomLeft" activeCell="I100" sqref="I10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5"/>
      <c r="B1" s="247"/>
      <c r="C1" s="247"/>
      <c r="D1" s="246" t="s">
        <v>1</v>
      </c>
      <c r="E1" s="247"/>
      <c r="F1" s="248" t="s">
        <v>457</v>
      </c>
      <c r="G1" s="373" t="s">
        <v>458</v>
      </c>
      <c r="H1" s="373"/>
      <c r="I1" s="253"/>
      <c r="J1" s="248" t="s">
        <v>459</v>
      </c>
      <c r="K1" s="246" t="s">
        <v>87</v>
      </c>
      <c r="L1" s="248" t="s">
        <v>460</v>
      </c>
      <c r="M1" s="248"/>
      <c r="N1" s="248"/>
      <c r="O1" s="248"/>
      <c r="P1" s="248"/>
      <c r="Q1" s="248"/>
      <c r="R1" s="248"/>
      <c r="S1" s="248"/>
      <c r="T1" s="248"/>
      <c r="U1" s="244"/>
      <c r="V1" s="244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 x14ac:dyDescent="0.3"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7" t="s">
        <v>86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01"/>
      <c r="J3" s="19"/>
      <c r="K3" s="20"/>
      <c r="AT3" s="17" t="s">
        <v>22</v>
      </c>
    </row>
    <row r="4" spans="1:70" ht="36.950000000000003" customHeight="1" x14ac:dyDescent="0.3">
      <c r="B4" s="21"/>
      <c r="C4" s="22"/>
      <c r="D4" s="23" t="s">
        <v>88</v>
      </c>
      <c r="E4" s="22"/>
      <c r="F4" s="22"/>
      <c r="G4" s="22"/>
      <c r="H4" s="22"/>
      <c r="I4" s="102"/>
      <c r="J4" s="22"/>
      <c r="K4" s="24"/>
      <c r="M4" s="25" t="s">
        <v>10</v>
      </c>
      <c r="AT4" s="17" t="s">
        <v>4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102"/>
      <c r="J5" s="22"/>
      <c r="K5" s="24"/>
    </row>
    <row r="6" spans="1:70" ht="15" x14ac:dyDescent="0.3">
      <c r="B6" s="21"/>
      <c r="C6" s="22"/>
      <c r="D6" s="30" t="s">
        <v>16</v>
      </c>
      <c r="E6" s="22"/>
      <c r="F6" s="22"/>
      <c r="G6" s="22"/>
      <c r="H6" s="22"/>
      <c r="I6" s="102"/>
      <c r="J6" s="22"/>
      <c r="K6" s="24"/>
    </row>
    <row r="7" spans="1:70" ht="22.5" customHeight="1" x14ac:dyDescent="0.3">
      <c r="B7" s="21"/>
      <c r="C7" s="22"/>
      <c r="D7" s="22"/>
      <c r="E7" s="374" t="str">
        <f>'Rekapitulace stavby'!K6</f>
        <v>Městské divadlo v Krnově</v>
      </c>
      <c r="F7" s="365"/>
      <c r="G7" s="365"/>
      <c r="H7" s="365"/>
      <c r="I7" s="102"/>
      <c r="J7" s="22"/>
      <c r="K7" s="24"/>
    </row>
    <row r="8" spans="1:70" s="1" customFormat="1" ht="15" x14ac:dyDescent="0.3">
      <c r="B8" s="35"/>
      <c r="C8" s="36"/>
      <c r="D8" s="30" t="s">
        <v>89</v>
      </c>
      <c r="E8" s="36"/>
      <c r="F8" s="36"/>
      <c r="G8" s="36"/>
      <c r="H8" s="36"/>
      <c r="I8" s="103"/>
      <c r="J8" s="36"/>
      <c r="K8" s="39"/>
    </row>
    <row r="9" spans="1:70" s="1" customFormat="1" ht="36.950000000000003" customHeight="1" x14ac:dyDescent="0.3">
      <c r="B9" s="35"/>
      <c r="C9" s="36"/>
      <c r="D9" s="36"/>
      <c r="E9" s="375" t="s">
        <v>90</v>
      </c>
      <c r="F9" s="349"/>
      <c r="G9" s="349"/>
      <c r="H9" s="349"/>
      <c r="I9" s="103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03"/>
      <c r="J10" s="36"/>
      <c r="K10" s="39"/>
    </row>
    <row r="11" spans="1:70" s="1" customFormat="1" ht="14.45" customHeight="1" x14ac:dyDescent="0.3">
      <c r="B11" s="35"/>
      <c r="C11" s="36"/>
      <c r="D11" s="30" t="s">
        <v>19</v>
      </c>
      <c r="E11" s="36"/>
      <c r="F11" s="28" t="s">
        <v>20</v>
      </c>
      <c r="G11" s="36"/>
      <c r="H11" s="36"/>
      <c r="I11" s="104" t="s">
        <v>21</v>
      </c>
      <c r="J11" s="28" t="s">
        <v>36</v>
      </c>
      <c r="K11" s="39"/>
    </row>
    <row r="12" spans="1:70" s="1" customFormat="1" ht="14.45" customHeight="1" x14ac:dyDescent="0.3">
      <c r="B12" s="35"/>
      <c r="C12" s="36"/>
      <c r="D12" s="30" t="s">
        <v>24</v>
      </c>
      <c r="E12" s="36"/>
      <c r="F12" s="28" t="s">
        <v>25</v>
      </c>
      <c r="G12" s="36"/>
      <c r="H12" s="36"/>
      <c r="I12" s="104" t="s">
        <v>26</v>
      </c>
      <c r="J12" s="105" t="str">
        <f>'Rekapitulace stavby'!AN8</f>
        <v>18. 8. 2016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3"/>
      <c r="J13" s="36"/>
      <c r="K13" s="39"/>
    </row>
    <row r="14" spans="1:70" s="1" customFormat="1" ht="14.45" customHeight="1" x14ac:dyDescent="0.3">
      <c r="B14" s="35"/>
      <c r="C14" s="36"/>
      <c r="D14" s="30" t="s">
        <v>34</v>
      </c>
      <c r="E14" s="36"/>
      <c r="F14" s="36"/>
      <c r="G14" s="36"/>
      <c r="H14" s="36"/>
      <c r="I14" s="104" t="s">
        <v>35</v>
      </c>
      <c r="J14" s="28" t="str">
        <f>IF('Rekapitulace stavby'!AN10="","",'Rekapitulace stavby'!AN10)</f>
        <v/>
      </c>
      <c r="K14" s="39"/>
    </row>
    <row r="15" spans="1:70" s="1" customFormat="1" ht="18" customHeight="1" x14ac:dyDescent="0.3">
      <c r="B15" s="35"/>
      <c r="C15" s="36"/>
      <c r="D15" s="36"/>
      <c r="E15" s="28" t="str">
        <f>IF('Rekapitulace stavby'!E11="","",'Rekapitulace stavby'!E11)</f>
        <v xml:space="preserve"> </v>
      </c>
      <c r="F15" s="36"/>
      <c r="G15" s="36"/>
      <c r="H15" s="36"/>
      <c r="I15" s="104" t="s">
        <v>38</v>
      </c>
      <c r="J15" s="28" t="str">
        <f>IF('Rekapitulace stavby'!AN11="","",'Rekapitulace stavby'!AN11)</f>
        <v/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3"/>
      <c r="J16" s="36"/>
      <c r="K16" s="39"/>
    </row>
    <row r="17" spans="2:11" s="1" customFormat="1" ht="14.45" customHeight="1" x14ac:dyDescent="0.3">
      <c r="B17" s="35"/>
      <c r="C17" s="36"/>
      <c r="D17" s="30" t="s">
        <v>39</v>
      </c>
      <c r="E17" s="36"/>
      <c r="F17" s="36"/>
      <c r="G17" s="36"/>
      <c r="H17" s="36"/>
      <c r="I17" s="104" t="s">
        <v>35</v>
      </c>
      <c r="J17" s="28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8" t="str">
        <f>IF('Rekapitulace stavby'!E14="Vyplň údaj","",IF('Rekapitulace stavby'!E14="","",'Rekapitulace stavby'!E14))</f>
        <v/>
      </c>
      <c r="F18" s="36"/>
      <c r="G18" s="36"/>
      <c r="H18" s="36"/>
      <c r="I18" s="104" t="s">
        <v>38</v>
      </c>
      <c r="J18" s="28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3"/>
      <c r="J19" s="36"/>
      <c r="K19" s="39"/>
    </row>
    <row r="20" spans="2:11" s="1" customFormat="1" ht="14.45" customHeight="1" x14ac:dyDescent="0.3">
      <c r="B20" s="35"/>
      <c r="C20" s="36"/>
      <c r="D20" s="30" t="s">
        <v>41</v>
      </c>
      <c r="E20" s="36"/>
      <c r="F20" s="36"/>
      <c r="G20" s="36"/>
      <c r="H20" s="36"/>
      <c r="I20" s="104" t="s">
        <v>35</v>
      </c>
      <c r="J20" s="28" t="s">
        <v>36</v>
      </c>
      <c r="K20" s="39"/>
    </row>
    <row r="21" spans="2:11" s="1" customFormat="1" ht="18" customHeight="1" x14ac:dyDescent="0.3">
      <c r="B21" s="35"/>
      <c r="C21" s="36"/>
      <c r="D21" s="36"/>
      <c r="E21" s="28" t="s">
        <v>42</v>
      </c>
      <c r="F21" s="36"/>
      <c r="G21" s="36"/>
      <c r="H21" s="36"/>
      <c r="I21" s="104" t="s">
        <v>38</v>
      </c>
      <c r="J21" s="28" t="s">
        <v>36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3"/>
      <c r="J22" s="36"/>
      <c r="K22" s="39"/>
    </row>
    <row r="23" spans="2:11" s="1" customFormat="1" ht="14.45" customHeight="1" x14ac:dyDescent="0.3">
      <c r="B23" s="35"/>
      <c r="C23" s="36"/>
      <c r="D23" s="30" t="s">
        <v>44</v>
      </c>
      <c r="E23" s="36"/>
      <c r="F23" s="36"/>
      <c r="G23" s="36"/>
      <c r="H23" s="36"/>
      <c r="I23" s="103"/>
      <c r="J23" s="36"/>
      <c r="K23" s="39"/>
    </row>
    <row r="24" spans="2:11" s="6" customFormat="1" ht="22.5" customHeight="1" x14ac:dyDescent="0.3">
      <c r="B24" s="106"/>
      <c r="C24" s="107"/>
      <c r="D24" s="107"/>
      <c r="E24" s="368" t="s">
        <v>36</v>
      </c>
      <c r="F24" s="376"/>
      <c r="G24" s="376"/>
      <c r="H24" s="376"/>
      <c r="I24" s="108"/>
      <c r="J24" s="107"/>
      <c r="K24" s="109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3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0"/>
      <c r="J26" s="79"/>
      <c r="K26" s="111"/>
    </row>
    <row r="27" spans="2:11" s="1" customFormat="1" ht="25.35" customHeight="1" x14ac:dyDescent="0.3">
      <c r="B27" s="35"/>
      <c r="C27" s="36"/>
      <c r="D27" s="112" t="s">
        <v>45</v>
      </c>
      <c r="E27" s="36"/>
      <c r="F27" s="36"/>
      <c r="G27" s="36"/>
      <c r="H27" s="36"/>
      <c r="I27" s="103"/>
      <c r="J27" s="113">
        <f>ROUND(J90,2)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0"/>
      <c r="J28" s="79"/>
      <c r="K28" s="111"/>
    </row>
    <row r="29" spans="2:11" s="1" customFormat="1" ht="14.45" customHeight="1" x14ac:dyDescent="0.3">
      <c r="B29" s="35"/>
      <c r="C29" s="36"/>
      <c r="D29" s="36"/>
      <c r="E29" s="36"/>
      <c r="F29" s="40" t="s">
        <v>47</v>
      </c>
      <c r="G29" s="36"/>
      <c r="H29" s="36"/>
      <c r="I29" s="114" t="s">
        <v>46</v>
      </c>
      <c r="J29" s="40" t="s">
        <v>48</v>
      </c>
      <c r="K29" s="39"/>
    </row>
    <row r="30" spans="2:11" s="1" customFormat="1" ht="14.45" customHeight="1" x14ac:dyDescent="0.3">
      <c r="B30" s="35"/>
      <c r="C30" s="36"/>
      <c r="D30" s="43" t="s">
        <v>49</v>
      </c>
      <c r="E30" s="43" t="s">
        <v>50</v>
      </c>
      <c r="F30" s="115">
        <f>ROUND(SUM(BE90:BE324), 2)</f>
        <v>0</v>
      </c>
      <c r="G30" s="36"/>
      <c r="H30" s="36"/>
      <c r="I30" s="116">
        <v>0.21</v>
      </c>
      <c r="J30" s="115">
        <f>ROUND(ROUND((SUM(BE90:BE324)),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51</v>
      </c>
      <c r="F31" s="115">
        <f>ROUND(SUM(BF90:BF324), 2)</f>
        <v>0</v>
      </c>
      <c r="G31" s="36"/>
      <c r="H31" s="36"/>
      <c r="I31" s="116">
        <v>0.15</v>
      </c>
      <c r="J31" s="115">
        <f>ROUND(ROUND((SUM(BF90:BF324)),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52</v>
      </c>
      <c r="F32" s="115">
        <f>ROUND(SUM(BG90:BG324), 2)</f>
        <v>0</v>
      </c>
      <c r="G32" s="36"/>
      <c r="H32" s="36"/>
      <c r="I32" s="116">
        <v>0.21</v>
      </c>
      <c r="J32" s="115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53</v>
      </c>
      <c r="F33" s="115">
        <f>ROUND(SUM(BH90:BH324), 2)</f>
        <v>0</v>
      </c>
      <c r="G33" s="36"/>
      <c r="H33" s="36"/>
      <c r="I33" s="116">
        <v>0.15</v>
      </c>
      <c r="J33" s="115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54</v>
      </c>
      <c r="F34" s="115">
        <f>ROUND(SUM(BI90:BI324), 2)</f>
        <v>0</v>
      </c>
      <c r="G34" s="36"/>
      <c r="H34" s="36"/>
      <c r="I34" s="116">
        <v>0</v>
      </c>
      <c r="J34" s="115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3"/>
      <c r="J35" s="36"/>
      <c r="K35" s="39"/>
    </row>
    <row r="36" spans="2:11" s="1" customFormat="1" ht="25.35" customHeight="1" x14ac:dyDescent="0.3">
      <c r="B36" s="35"/>
      <c r="C36" s="117"/>
      <c r="D36" s="118" t="s">
        <v>55</v>
      </c>
      <c r="E36" s="73"/>
      <c r="F36" s="73"/>
      <c r="G36" s="119" t="s">
        <v>56</v>
      </c>
      <c r="H36" s="120" t="s">
        <v>57</v>
      </c>
      <c r="I36" s="121"/>
      <c r="J36" s="122">
        <f>SUM(J27:J34)</f>
        <v>0</v>
      </c>
      <c r="K36" s="123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4"/>
      <c r="J37" s="51"/>
      <c r="K37" s="52"/>
    </row>
    <row r="41" spans="2:11" s="1" customFormat="1" ht="6.95" customHeight="1" x14ac:dyDescent="0.3">
      <c r="B41" s="125"/>
      <c r="C41" s="126"/>
      <c r="D41" s="126"/>
      <c r="E41" s="126"/>
      <c r="F41" s="126"/>
      <c r="G41" s="126"/>
      <c r="H41" s="126"/>
      <c r="I41" s="127"/>
      <c r="J41" s="126"/>
      <c r="K41" s="128"/>
    </row>
    <row r="42" spans="2:11" s="1" customFormat="1" ht="36.950000000000003" customHeight="1" x14ac:dyDescent="0.3">
      <c r="B42" s="35"/>
      <c r="C42" s="23" t="s">
        <v>91</v>
      </c>
      <c r="D42" s="36"/>
      <c r="E42" s="36"/>
      <c r="F42" s="36"/>
      <c r="G42" s="36"/>
      <c r="H42" s="36"/>
      <c r="I42" s="103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3"/>
      <c r="J43" s="36"/>
      <c r="K43" s="39"/>
    </row>
    <row r="44" spans="2:11" s="1" customFormat="1" ht="14.45" customHeight="1" x14ac:dyDescent="0.3">
      <c r="B44" s="35"/>
      <c r="C44" s="30" t="s">
        <v>16</v>
      </c>
      <c r="D44" s="36"/>
      <c r="E44" s="36"/>
      <c r="F44" s="36"/>
      <c r="G44" s="36"/>
      <c r="H44" s="36"/>
      <c r="I44" s="103"/>
      <c r="J44" s="36"/>
      <c r="K44" s="39"/>
    </row>
    <row r="45" spans="2:11" s="1" customFormat="1" ht="22.5" customHeight="1" x14ac:dyDescent="0.3">
      <c r="B45" s="35"/>
      <c r="C45" s="36"/>
      <c r="D45" s="36"/>
      <c r="E45" s="374" t="str">
        <f>E7</f>
        <v>Městské divadlo v Krnově</v>
      </c>
      <c r="F45" s="349"/>
      <c r="G45" s="349"/>
      <c r="H45" s="349"/>
      <c r="I45" s="103"/>
      <c r="J45" s="36"/>
      <c r="K45" s="39"/>
    </row>
    <row r="46" spans="2:11" s="1" customFormat="1" ht="14.45" customHeight="1" x14ac:dyDescent="0.3">
      <c r="B46" s="35"/>
      <c r="C46" s="30" t="s">
        <v>89</v>
      </c>
      <c r="D46" s="36"/>
      <c r="E46" s="36"/>
      <c r="F46" s="36"/>
      <c r="G46" s="36"/>
      <c r="H46" s="36"/>
      <c r="I46" s="103"/>
      <c r="J46" s="36"/>
      <c r="K46" s="39"/>
    </row>
    <row r="47" spans="2:11" s="1" customFormat="1" ht="23.25" customHeight="1" x14ac:dyDescent="0.3">
      <c r="B47" s="35"/>
      <c r="C47" s="36"/>
      <c r="D47" s="36"/>
      <c r="E47" s="375" t="str">
        <f>E9</f>
        <v>D1.1. - Oprava přípojky kanalizace</v>
      </c>
      <c r="F47" s="349"/>
      <c r="G47" s="349"/>
      <c r="H47" s="349"/>
      <c r="I47" s="103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3"/>
      <c r="J48" s="36"/>
      <c r="K48" s="39"/>
    </row>
    <row r="49" spans="2:47" s="1" customFormat="1" ht="18" customHeight="1" x14ac:dyDescent="0.3">
      <c r="B49" s="35"/>
      <c r="C49" s="30" t="s">
        <v>24</v>
      </c>
      <c r="D49" s="36"/>
      <c r="E49" s="36"/>
      <c r="F49" s="28" t="str">
        <f>F12</f>
        <v>Krnov</v>
      </c>
      <c r="G49" s="36"/>
      <c r="H49" s="36"/>
      <c r="I49" s="104" t="s">
        <v>26</v>
      </c>
      <c r="J49" s="105" t="str">
        <f>IF(J12="","",J12)</f>
        <v>18. 8. 2016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3"/>
      <c r="J50" s="36"/>
      <c r="K50" s="39"/>
    </row>
    <row r="51" spans="2:47" s="1" customFormat="1" ht="15" x14ac:dyDescent="0.3">
      <c r="B51" s="35"/>
      <c r="C51" s="30" t="s">
        <v>34</v>
      </c>
      <c r="D51" s="36"/>
      <c r="E51" s="36"/>
      <c r="F51" s="28" t="str">
        <f>E15</f>
        <v xml:space="preserve"> </v>
      </c>
      <c r="G51" s="36"/>
      <c r="H51" s="36"/>
      <c r="I51" s="104" t="s">
        <v>41</v>
      </c>
      <c r="J51" s="28" t="str">
        <f>E21</f>
        <v>Finsterle</v>
      </c>
      <c r="K51" s="39"/>
    </row>
    <row r="52" spans="2:47" s="1" customFormat="1" ht="14.45" customHeight="1" x14ac:dyDescent="0.3">
      <c r="B52" s="35"/>
      <c r="C52" s="30" t="s">
        <v>39</v>
      </c>
      <c r="D52" s="36"/>
      <c r="E52" s="36"/>
      <c r="F52" s="28" t="str">
        <f>IF(E18="","",E18)</f>
        <v/>
      </c>
      <c r="G52" s="36"/>
      <c r="H52" s="36"/>
      <c r="I52" s="103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3"/>
      <c r="J53" s="36"/>
      <c r="K53" s="39"/>
    </row>
    <row r="54" spans="2:47" s="1" customFormat="1" ht="29.25" customHeight="1" x14ac:dyDescent="0.3">
      <c r="B54" s="35"/>
      <c r="C54" s="129" t="s">
        <v>92</v>
      </c>
      <c r="D54" s="117"/>
      <c r="E54" s="117"/>
      <c r="F54" s="117"/>
      <c r="G54" s="117"/>
      <c r="H54" s="117"/>
      <c r="I54" s="130"/>
      <c r="J54" s="131" t="s">
        <v>93</v>
      </c>
      <c r="K54" s="132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3"/>
      <c r="J55" s="36"/>
      <c r="K55" s="39"/>
    </row>
    <row r="56" spans="2:47" s="1" customFormat="1" ht="29.25" customHeight="1" x14ac:dyDescent="0.3">
      <c r="B56" s="35"/>
      <c r="C56" s="133" t="s">
        <v>94</v>
      </c>
      <c r="D56" s="36"/>
      <c r="E56" s="36"/>
      <c r="F56" s="36"/>
      <c r="G56" s="36"/>
      <c r="H56" s="36"/>
      <c r="I56" s="103"/>
      <c r="J56" s="113">
        <f>J90</f>
        <v>0</v>
      </c>
      <c r="K56" s="39"/>
      <c r="AU56" s="17" t="s">
        <v>95</v>
      </c>
    </row>
    <row r="57" spans="2:47" s="7" customFormat="1" ht="24.95" customHeight="1" x14ac:dyDescent="0.3">
      <c r="B57" s="134"/>
      <c r="C57" s="135"/>
      <c r="D57" s="136" t="s">
        <v>96</v>
      </c>
      <c r="E57" s="137"/>
      <c r="F57" s="137"/>
      <c r="G57" s="137"/>
      <c r="H57" s="137"/>
      <c r="I57" s="138"/>
      <c r="J57" s="139">
        <f>J91</f>
        <v>0</v>
      </c>
      <c r="K57" s="140"/>
    </row>
    <row r="58" spans="2:47" s="8" customFormat="1" ht="19.899999999999999" customHeight="1" x14ac:dyDescent="0.3">
      <c r="B58" s="141"/>
      <c r="C58" s="142"/>
      <c r="D58" s="143" t="s">
        <v>97</v>
      </c>
      <c r="E58" s="144"/>
      <c r="F58" s="144"/>
      <c r="G58" s="144"/>
      <c r="H58" s="144"/>
      <c r="I58" s="145"/>
      <c r="J58" s="146">
        <f>J92</f>
        <v>0</v>
      </c>
      <c r="K58" s="147"/>
    </row>
    <row r="59" spans="2:47" s="8" customFormat="1" ht="19.899999999999999" customHeight="1" x14ac:dyDescent="0.3">
      <c r="B59" s="141"/>
      <c r="C59" s="142"/>
      <c r="D59" s="143" t="s">
        <v>98</v>
      </c>
      <c r="E59" s="144"/>
      <c r="F59" s="144"/>
      <c r="G59" s="144"/>
      <c r="H59" s="144"/>
      <c r="I59" s="145"/>
      <c r="J59" s="146">
        <f>J203</f>
        <v>0</v>
      </c>
      <c r="K59" s="147"/>
    </row>
    <row r="60" spans="2:47" s="8" customFormat="1" ht="19.899999999999999" customHeight="1" x14ac:dyDescent="0.3">
      <c r="B60" s="141"/>
      <c r="C60" s="142"/>
      <c r="D60" s="143" t="s">
        <v>99</v>
      </c>
      <c r="E60" s="144"/>
      <c r="F60" s="144"/>
      <c r="G60" s="144"/>
      <c r="H60" s="144"/>
      <c r="I60" s="145"/>
      <c r="J60" s="146">
        <f>J214</f>
        <v>0</v>
      </c>
      <c r="K60" s="147"/>
    </row>
    <row r="61" spans="2:47" s="8" customFormat="1" ht="19.899999999999999" customHeight="1" x14ac:dyDescent="0.3">
      <c r="B61" s="141"/>
      <c r="C61" s="142"/>
      <c r="D61" s="143" t="s">
        <v>100</v>
      </c>
      <c r="E61" s="144"/>
      <c r="F61" s="144"/>
      <c r="G61" s="144"/>
      <c r="H61" s="144"/>
      <c r="I61" s="145"/>
      <c r="J61" s="146">
        <f>J221</f>
        <v>0</v>
      </c>
      <c r="K61" s="147"/>
    </row>
    <row r="62" spans="2:47" s="8" customFormat="1" ht="19.899999999999999" customHeight="1" x14ac:dyDescent="0.3">
      <c r="B62" s="141"/>
      <c r="C62" s="142"/>
      <c r="D62" s="143" t="s">
        <v>101</v>
      </c>
      <c r="E62" s="144"/>
      <c r="F62" s="144"/>
      <c r="G62" s="144"/>
      <c r="H62" s="144"/>
      <c r="I62" s="145"/>
      <c r="J62" s="146">
        <f>J224</f>
        <v>0</v>
      </c>
      <c r="K62" s="147"/>
    </row>
    <row r="63" spans="2:47" s="8" customFormat="1" ht="19.899999999999999" customHeight="1" x14ac:dyDescent="0.3">
      <c r="B63" s="141"/>
      <c r="C63" s="142"/>
      <c r="D63" s="143" t="s">
        <v>102</v>
      </c>
      <c r="E63" s="144"/>
      <c r="F63" s="144"/>
      <c r="G63" s="144"/>
      <c r="H63" s="144"/>
      <c r="I63" s="145"/>
      <c r="J63" s="146">
        <f>J269</f>
        <v>0</v>
      </c>
      <c r="K63" s="147"/>
    </row>
    <row r="64" spans="2:47" s="8" customFormat="1" ht="14.85" customHeight="1" x14ac:dyDescent="0.3">
      <c r="B64" s="141"/>
      <c r="C64" s="142"/>
      <c r="D64" s="143" t="s">
        <v>103</v>
      </c>
      <c r="E64" s="144"/>
      <c r="F64" s="144"/>
      <c r="G64" s="144"/>
      <c r="H64" s="144"/>
      <c r="I64" s="145"/>
      <c r="J64" s="146">
        <f>J272</f>
        <v>0</v>
      </c>
      <c r="K64" s="147"/>
    </row>
    <row r="65" spans="2:12" s="8" customFormat="1" ht="14.85" customHeight="1" x14ac:dyDescent="0.3">
      <c r="B65" s="141"/>
      <c r="C65" s="142"/>
      <c r="D65" s="143" t="s">
        <v>104</v>
      </c>
      <c r="E65" s="144"/>
      <c r="F65" s="144"/>
      <c r="G65" s="144"/>
      <c r="H65" s="144"/>
      <c r="I65" s="145"/>
      <c r="J65" s="146">
        <f>J279</f>
        <v>0</v>
      </c>
      <c r="K65" s="147"/>
    </row>
    <row r="66" spans="2:12" s="8" customFormat="1" ht="14.85" customHeight="1" x14ac:dyDescent="0.3">
      <c r="B66" s="141"/>
      <c r="C66" s="142"/>
      <c r="D66" s="143" t="s">
        <v>105</v>
      </c>
      <c r="E66" s="144"/>
      <c r="F66" s="144"/>
      <c r="G66" s="144"/>
      <c r="H66" s="144"/>
      <c r="I66" s="145"/>
      <c r="J66" s="146">
        <f>J286</f>
        <v>0</v>
      </c>
      <c r="K66" s="147"/>
    </row>
    <row r="67" spans="2:12" s="8" customFormat="1" ht="19.899999999999999" customHeight="1" x14ac:dyDescent="0.3">
      <c r="B67" s="141"/>
      <c r="C67" s="142"/>
      <c r="D67" s="143" t="s">
        <v>106</v>
      </c>
      <c r="E67" s="144"/>
      <c r="F67" s="144"/>
      <c r="G67" s="144"/>
      <c r="H67" s="144"/>
      <c r="I67" s="145"/>
      <c r="J67" s="146">
        <f>J290</f>
        <v>0</v>
      </c>
      <c r="K67" s="147"/>
    </row>
    <row r="68" spans="2:12" s="7" customFormat="1" ht="24.95" customHeight="1" x14ac:dyDescent="0.3">
      <c r="B68" s="134"/>
      <c r="C68" s="135"/>
      <c r="D68" s="136" t="s">
        <v>107</v>
      </c>
      <c r="E68" s="137"/>
      <c r="F68" s="137"/>
      <c r="G68" s="137"/>
      <c r="H68" s="137"/>
      <c r="I68" s="138"/>
      <c r="J68" s="139">
        <f>J297</f>
        <v>0</v>
      </c>
      <c r="K68" s="140"/>
    </row>
    <row r="69" spans="2:12" s="8" customFormat="1" ht="19.899999999999999" customHeight="1" x14ac:dyDescent="0.3">
      <c r="B69" s="141"/>
      <c r="C69" s="142"/>
      <c r="D69" s="143" t="s">
        <v>108</v>
      </c>
      <c r="E69" s="144"/>
      <c r="F69" s="144"/>
      <c r="G69" s="144"/>
      <c r="H69" s="144"/>
      <c r="I69" s="145"/>
      <c r="J69" s="146">
        <f>J298</f>
        <v>0</v>
      </c>
      <c r="K69" s="147"/>
    </row>
    <row r="70" spans="2:12" s="7" customFormat="1" ht="24.95" customHeight="1" x14ac:dyDescent="0.3">
      <c r="B70" s="134"/>
      <c r="C70" s="135"/>
      <c r="D70" s="136" t="s">
        <v>109</v>
      </c>
      <c r="E70" s="137"/>
      <c r="F70" s="137"/>
      <c r="G70" s="137"/>
      <c r="H70" s="137"/>
      <c r="I70" s="138"/>
      <c r="J70" s="139">
        <f>J306</f>
        <v>0</v>
      </c>
      <c r="K70" s="140"/>
    </row>
    <row r="71" spans="2:12" s="1" customFormat="1" ht="21.75" customHeight="1" x14ac:dyDescent="0.3">
      <c r="B71" s="35"/>
      <c r="C71" s="36"/>
      <c r="D71" s="36"/>
      <c r="E71" s="36"/>
      <c r="F71" s="36"/>
      <c r="G71" s="36"/>
      <c r="H71" s="36"/>
      <c r="I71" s="103"/>
      <c r="J71" s="36"/>
      <c r="K71" s="39"/>
    </row>
    <row r="72" spans="2:12" s="1" customFormat="1" ht="6.95" customHeight="1" x14ac:dyDescent="0.3">
      <c r="B72" s="50"/>
      <c r="C72" s="51"/>
      <c r="D72" s="51"/>
      <c r="E72" s="51"/>
      <c r="F72" s="51"/>
      <c r="G72" s="51"/>
      <c r="H72" s="51"/>
      <c r="I72" s="124"/>
      <c r="J72" s="51"/>
      <c r="K72" s="52"/>
    </row>
    <row r="76" spans="2:12" s="1" customFormat="1" ht="6.95" customHeight="1" x14ac:dyDescent="0.3">
      <c r="B76" s="53"/>
      <c r="C76" s="54"/>
      <c r="D76" s="54"/>
      <c r="E76" s="54"/>
      <c r="F76" s="54"/>
      <c r="G76" s="54"/>
      <c r="H76" s="54"/>
      <c r="I76" s="127"/>
      <c r="J76" s="54"/>
      <c r="K76" s="54"/>
      <c r="L76" s="55"/>
    </row>
    <row r="77" spans="2:12" s="1" customFormat="1" ht="36.950000000000003" customHeight="1" x14ac:dyDescent="0.3">
      <c r="B77" s="35"/>
      <c r="C77" s="56" t="s">
        <v>110</v>
      </c>
      <c r="D77" s="57"/>
      <c r="E77" s="57"/>
      <c r="F77" s="57"/>
      <c r="G77" s="57"/>
      <c r="H77" s="57"/>
      <c r="I77" s="148"/>
      <c r="J77" s="57"/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48"/>
      <c r="J78" s="57"/>
      <c r="K78" s="57"/>
      <c r="L78" s="55"/>
    </row>
    <row r="79" spans="2:12" s="1" customFormat="1" ht="14.45" customHeight="1" x14ac:dyDescent="0.3">
      <c r="B79" s="35"/>
      <c r="C79" s="59" t="s">
        <v>16</v>
      </c>
      <c r="D79" s="57"/>
      <c r="E79" s="57"/>
      <c r="F79" s="57"/>
      <c r="G79" s="57"/>
      <c r="H79" s="57"/>
      <c r="I79" s="148"/>
      <c r="J79" s="57"/>
      <c r="K79" s="57"/>
      <c r="L79" s="55"/>
    </row>
    <row r="80" spans="2:12" s="1" customFormat="1" ht="22.5" customHeight="1" x14ac:dyDescent="0.3">
      <c r="B80" s="35"/>
      <c r="C80" s="57"/>
      <c r="D80" s="57"/>
      <c r="E80" s="372" t="str">
        <f>E7</f>
        <v>Městské divadlo v Krnově</v>
      </c>
      <c r="F80" s="342"/>
      <c r="G80" s="342"/>
      <c r="H80" s="342"/>
      <c r="I80" s="148"/>
      <c r="J80" s="57"/>
      <c r="K80" s="57"/>
      <c r="L80" s="55"/>
    </row>
    <row r="81" spans="2:65" s="1" customFormat="1" ht="14.45" customHeight="1" x14ac:dyDescent="0.3">
      <c r="B81" s="35"/>
      <c r="C81" s="59" t="s">
        <v>89</v>
      </c>
      <c r="D81" s="57"/>
      <c r="E81" s="57"/>
      <c r="F81" s="57"/>
      <c r="G81" s="57"/>
      <c r="H81" s="57"/>
      <c r="I81" s="148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339" t="str">
        <f>E9</f>
        <v>D1.1. - Oprava přípojky kanalizace</v>
      </c>
      <c r="F82" s="342"/>
      <c r="G82" s="342"/>
      <c r="H82" s="342"/>
      <c r="I82" s="148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48"/>
      <c r="J83" s="57"/>
      <c r="K83" s="57"/>
      <c r="L83" s="55"/>
    </row>
    <row r="84" spans="2:65" s="1" customFormat="1" ht="18" customHeight="1" x14ac:dyDescent="0.3">
      <c r="B84" s="35"/>
      <c r="C84" s="59" t="s">
        <v>24</v>
      </c>
      <c r="D84" s="57"/>
      <c r="E84" s="57"/>
      <c r="F84" s="149" t="str">
        <f>F12</f>
        <v>Krnov</v>
      </c>
      <c r="G84" s="57"/>
      <c r="H84" s="57"/>
      <c r="I84" s="150" t="s">
        <v>26</v>
      </c>
      <c r="J84" s="67" t="str">
        <f>IF(J12="","",J12)</f>
        <v>18. 8. 2016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48"/>
      <c r="J85" s="57"/>
      <c r="K85" s="57"/>
      <c r="L85" s="55"/>
    </row>
    <row r="86" spans="2:65" s="1" customFormat="1" ht="15" x14ac:dyDescent="0.3">
      <c r="B86" s="35"/>
      <c r="C86" s="59" t="s">
        <v>34</v>
      </c>
      <c r="D86" s="57"/>
      <c r="E86" s="57"/>
      <c r="F86" s="149" t="str">
        <f>E15</f>
        <v xml:space="preserve"> </v>
      </c>
      <c r="G86" s="57"/>
      <c r="H86" s="57"/>
      <c r="I86" s="150" t="s">
        <v>41</v>
      </c>
      <c r="J86" s="149" t="str">
        <f>E21</f>
        <v>Finsterle</v>
      </c>
      <c r="K86" s="57"/>
      <c r="L86" s="55"/>
    </row>
    <row r="87" spans="2:65" s="1" customFormat="1" ht="14.45" customHeight="1" x14ac:dyDescent="0.3">
      <c r="B87" s="35"/>
      <c r="C87" s="59" t="s">
        <v>39</v>
      </c>
      <c r="D87" s="57"/>
      <c r="E87" s="57"/>
      <c r="F87" s="149" t="str">
        <f>IF(E18="","",E18)</f>
        <v/>
      </c>
      <c r="G87" s="57"/>
      <c r="H87" s="57"/>
      <c r="I87" s="148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48"/>
      <c r="J88" s="57"/>
      <c r="K88" s="57"/>
      <c r="L88" s="55"/>
    </row>
    <row r="89" spans="2:65" s="9" customFormat="1" ht="29.25" customHeight="1" x14ac:dyDescent="0.3">
      <c r="B89" s="151"/>
      <c r="C89" s="152" t="s">
        <v>111</v>
      </c>
      <c r="D89" s="153" t="s">
        <v>64</v>
      </c>
      <c r="E89" s="153" t="s">
        <v>60</v>
      </c>
      <c r="F89" s="153" t="s">
        <v>112</v>
      </c>
      <c r="G89" s="153" t="s">
        <v>113</v>
      </c>
      <c r="H89" s="153" t="s">
        <v>114</v>
      </c>
      <c r="I89" s="154" t="s">
        <v>115</v>
      </c>
      <c r="J89" s="153" t="s">
        <v>93</v>
      </c>
      <c r="K89" s="155" t="s">
        <v>116</v>
      </c>
      <c r="L89" s="156"/>
      <c r="M89" s="75" t="s">
        <v>117</v>
      </c>
      <c r="N89" s="76" t="s">
        <v>49</v>
      </c>
      <c r="O89" s="76" t="s">
        <v>118</v>
      </c>
      <c r="P89" s="76" t="s">
        <v>119</v>
      </c>
      <c r="Q89" s="76" t="s">
        <v>120</v>
      </c>
      <c r="R89" s="76" t="s">
        <v>121</v>
      </c>
      <c r="S89" s="76" t="s">
        <v>122</v>
      </c>
      <c r="T89" s="77" t="s">
        <v>123</v>
      </c>
    </row>
    <row r="90" spans="2:65" s="1" customFormat="1" ht="29.25" customHeight="1" x14ac:dyDescent="0.35">
      <c r="B90" s="35"/>
      <c r="C90" s="81" t="s">
        <v>94</v>
      </c>
      <c r="D90" s="57"/>
      <c r="E90" s="57"/>
      <c r="F90" s="57"/>
      <c r="G90" s="57"/>
      <c r="H90" s="57"/>
      <c r="I90" s="148"/>
      <c r="J90" s="157">
        <f>BK90</f>
        <v>0</v>
      </c>
      <c r="K90" s="57"/>
      <c r="L90" s="55"/>
      <c r="M90" s="78"/>
      <c r="N90" s="79"/>
      <c r="O90" s="79"/>
      <c r="P90" s="158">
        <f>P91+P297+P306</f>
        <v>0</v>
      </c>
      <c r="Q90" s="79"/>
      <c r="R90" s="158">
        <f>R91+R297+R306</f>
        <v>9.936411200000002</v>
      </c>
      <c r="S90" s="79"/>
      <c r="T90" s="159">
        <f>T91+T297+T306</f>
        <v>99.584999999999994</v>
      </c>
      <c r="AT90" s="17" t="s">
        <v>78</v>
      </c>
      <c r="AU90" s="17" t="s">
        <v>95</v>
      </c>
      <c r="BK90" s="160">
        <f>BK91+BK297+BK306</f>
        <v>0</v>
      </c>
    </row>
    <row r="91" spans="2:65" s="10" customFormat="1" ht="37.35" customHeight="1" x14ac:dyDescent="0.35">
      <c r="B91" s="161"/>
      <c r="C91" s="162"/>
      <c r="D91" s="163" t="s">
        <v>78</v>
      </c>
      <c r="E91" s="164" t="s">
        <v>124</v>
      </c>
      <c r="F91" s="164" t="s">
        <v>125</v>
      </c>
      <c r="G91" s="162"/>
      <c r="H91" s="162"/>
      <c r="I91" s="165"/>
      <c r="J91" s="166">
        <f>BK91</f>
        <v>0</v>
      </c>
      <c r="K91" s="162"/>
      <c r="L91" s="167"/>
      <c r="M91" s="168"/>
      <c r="N91" s="169"/>
      <c r="O91" s="169"/>
      <c r="P91" s="170">
        <f>P92+P203+P214+P221+P224+P269+P290</f>
        <v>0</v>
      </c>
      <c r="Q91" s="169"/>
      <c r="R91" s="170">
        <f>R92+R203+R214+R221+R224+R269+R290</f>
        <v>9.9334112000000019</v>
      </c>
      <c r="S91" s="169"/>
      <c r="T91" s="171">
        <f>T92+T203+T214+T221+T224+T269+T290</f>
        <v>99.584999999999994</v>
      </c>
      <c r="AR91" s="172" t="s">
        <v>23</v>
      </c>
      <c r="AT91" s="173" t="s">
        <v>78</v>
      </c>
      <c r="AU91" s="173" t="s">
        <v>79</v>
      </c>
      <c r="AY91" s="172" t="s">
        <v>126</v>
      </c>
      <c r="BK91" s="174">
        <f>BK92+BK203+BK214+BK221+BK224+BK269+BK290</f>
        <v>0</v>
      </c>
    </row>
    <row r="92" spans="2:65" s="10" customFormat="1" ht="19.899999999999999" customHeight="1" x14ac:dyDescent="0.3">
      <c r="B92" s="161"/>
      <c r="C92" s="162"/>
      <c r="D92" s="175" t="s">
        <v>78</v>
      </c>
      <c r="E92" s="176" t="s">
        <v>23</v>
      </c>
      <c r="F92" s="176" t="s">
        <v>127</v>
      </c>
      <c r="G92" s="162"/>
      <c r="H92" s="162"/>
      <c r="I92" s="165"/>
      <c r="J92" s="177">
        <f>BK92</f>
        <v>0</v>
      </c>
      <c r="K92" s="162"/>
      <c r="L92" s="167"/>
      <c r="M92" s="168"/>
      <c r="N92" s="169"/>
      <c r="O92" s="169"/>
      <c r="P92" s="170">
        <f>SUM(P93:P202)</f>
        <v>0</v>
      </c>
      <c r="Q92" s="169"/>
      <c r="R92" s="170">
        <f>SUM(R93:R202)</f>
        <v>2.2800000000000001E-2</v>
      </c>
      <c r="S92" s="169"/>
      <c r="T92" s="171">
        <f>SUM(T93:T202)</f>
        <v>86.984999999999999</v>
      </c>
      <c r="AR92" s="172" t="s">
        <v>23</v>
      </c>
      <c r="AT92" s="173" t="s">
        <v>78</v>
      </c>
      <c r="AU92" s="173" t="s">
        <v>23</v>
      </c>
      <c r="AY92" s="172" t="s">
        <v>126</v>
      </c>
      <c r="BK92" s="174">
        <f>SUM(BK93:BK202)</f>
        <v>0</v>
      </c>
    </row>
    <row r="93" spans="2:65" s="1" customFormat="1" ht="22.5" customHeight="1" x14ac:dyDescent="0.3">
      <c r="B93" s="35"/>
      <c r="C93" s="178" t="s">
        <v>23</v>
      </c>
      <c r="D93" s="178" t="s">
        <v>128</v>
      </c>
      <c r="E93" s="179" t="s">
        <v>129</v>
      </c>
      <c r="F93" s="180" t="s">
        <v>130</v>
      </c>
      <c r="G93" s="181" t="s">
        <v>131</v>
      </c>
      <c r="H93" s="182">
        <v>70</v>
      </c>
      <c r="I93" s="183"/>
      <c r="J93" s="184">
        <f>ROUND(I93*H93,2)</f>
        <v>0</v>
      </c>
      <c r="K93" s="180" t="s">
        <v>132</v>
      </c>
      <c r="L93" s="55"/>
      <c r="M93" s="185" t="s">
        <v>36</v>
      </c>
      <c r="N93" s="186" t="s">
        <v>50</v>
      </c>
      <c r="O93" s="36"/>
      <c r="P93" s="187">
        <f>O93*H93</f>
        <v>0</v>
      </c>
      <c r="Q93" s="187">
        <v>0</v>
      </c>
      <c r="R93" s="187">
        <f>Q93*H93</f>
        <v>0</v>
      </c>
      <c r="S93" s="187">
        <v>0</v>
      </c>
      <c r="T93" s="188">
        <f>S93*H93</f>
        <v>0</v>
      </c>
      <c r="AR93" s="17" t="s">
        <v>133</v>
      </c>
      <c r="AT93" s="17" t="s">
        <v>128</v>
      </c>
      <c r="AU93" s="17" t="s">
        <v>22</v>
      </c>
      <c r="AY93" s="17" t="s">
        <v>126</v>
      </c>
      <c r="BE93" s="189">
        <f>IF(N93="základní",J93,0)</f>
        <v>0</v>
      </c>
      <c r="BF93" s="189">
        <f>IF(N93="snížená",J93,0)</f>
        <v>0</v>
      </c>
      <c r="BG93" s="189">
        <f>IF(N93="zákl. přenesená",J93,0)</f>
        <v>0</v>
      </c>
      <c r="BH93" s="189">
        <f>IF(N93="sníž. přenesená",J93,0)</f>
        <v>0</v>
      </c>
      <c r="BI93" s="189">
        <f>IF(N93="nulová",J93,0)</f>
        <v>0</v>
      </c>
      <c r="BJ93" s="17" t="s">
        <v>23</v>
      </c>
      <c r="BK93" s="189">
        <f>ROUND(I93*H93,2)</f>
        <v>0</v>
      </c>
      <c r="BL93" s="17" t="s">
        <v>133</v>
      </c>
      <c r="BM93" s="17" t="s">
        <v>134</v>
      </c>
    </row>
    <row r="94" spans="2:65" s="11" customFormat="1" x14ac:dyDescent="0.3">
      <c r="B94" s="190"/>
      <c r="C94" s="191"/>
      <c r="D94" s="192" t="s">
        <v>135</v>
      </c>
      <c r="E94" s="193" t="s">
        <v>36</v>
      </c>
      <c r="F94" s="194" t="s">
        <v>136</v>
      </c>
      <c r="G94" s="191"/>
      <c r="H94" s="195" t="s">
        <v>36</v>
      </c>
      <c r="I94" s="196"/>
      <c r="J94" s="191"/>
      <c r="K94" s="191"/>
      <c r="L94" s="197"/>
      <c r="M94" s="198"/>
      <c r="N94" s="199"/>
      <c r="O94" s="199"/>
      <c r="P94" s="199"/>
      <c r="Q94" s="199"/>
      <c r="R94" s="199"/>
      <c r="S94" s="199"/>
      <c r="T94" s="200"/>
      <c r="AT94" s="201" t="s">
        <v>135</v>
      </c>
      <c r="AU94" s="201" t="s">
        <v>22</v>
      </c>
      <c r="AV94" s="11" t="s">
        <v>23</v>
      </c>
      <c r="AW94" s="11" t="s">
        <v>43</v>
      </c>
      <c r="AX94" s="11" t="s">
        <v>79</v>
      </c>
      <c r="AY94" s="201" t="s">
        <v>126</v>
      </c>
    </row>
    <row r="95" spans="2:65" s="12" customFormat="1" x14ac:dyDescent="0.3">
      <c r="B95" s="202"/>
      <c r="C95" s="203"/>
      <c r="D95" s="204" t="s">
        <v>135</v>
      </c>
      <c r="E95" s="205" t="s">
        <v>36</v>
      </c>
      <c r="F95" s="206" t="s">
        <v>137</v>
      </c>
      <c r="G95" s="203"/>
      <c r="H95" s="207">
        <v>70</v>
      </c>
      <c r="I95" s="208"/>
      <c r="J95" s="203"/>
      <c r="K95" s="203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135</v>
      </c>
      <c r="AU95" s="213" t="s">
        <v>22</v>
      </c>
      <c r="AV95" s="12" t="s">
        <v>22</v>
      </c>
      <c r="AW95" s="12" t="s">
        <v>43</v>
      </c>
      <c r="AX95" s="12" t="s">
        <v>79</v>
      </c>
      <c r="AY95" s="213" t="s">
        <v>126</v>
      </c>
    </row>
    <row r="96" spans="2:65" s="1" customFormat="1" ht="22.5" customHeight="1" x14ac:dyDescent="0.3">
      <c r="B96" s="35"/>
      <c r="C96" s="178" t="s">
        <v>22</v>
      </c>
      <c r="D96" s="178" t="s">
        <v>128</v>
      </c>
      <c r="E96" s="179" t="s">
        <v>138</v>
      </c>
      <c r="F96" s="180" t="s">
        <v>139</v>
      </c>
      <c r="G96" s="181" t="s">
        <v>131</v>
      </c>
      <c r="H96" s="182">
        <v>2</v>
      </c>
      <c r="I96" s="183"/>
      <c r="J96" s="184">
        <f>ROUND(I96*H96,2)</f>
        <v>0</v>
      </c>
      <c r="K96" s="180" t="s">
        <v>132</v>
      </c>
      <c r="L96" s="55"/>
      <c r="M96" s="185" t="s">
        <v>36</v>
      </c>
      <c r="N96" s="186" t="s">
        <v>50</v>
      </c>
      <c r="O96" s="36"/>
      <c r="P96" s="187">
        <f>O96*H96</f>
        <v>0</v>
      </c>
      <c r="Q96" s="187">
        <v>0</v>
      </c>
      <c r="R96" s="187">
        <f>Q96*H96</f>
        <v>0</v>
      </c>
      <c r="S96" s="187">
        <v>0</v>
      </c>
      <c r="T96" s="188">
        <f>S96*H96</f>
        <v>0</v>
      </c>
      <c r="AR96" s="17" t="s">
        <v>133</v>
      </c>
      <c r="AT96" s="17" t="s">
        <v>128</v>
      </c>
      <c r="AU96" s="17" t="s">
        <v>22</v>
      </c>
      <c r="AY96" s="17" t="s">
        <v>126</v>
      </c>
      <c r="BE96" s="189">
        <f>IF(N96="základní",J96,0)</f>
        <v>0</v>
      </c>
      <c r="BF96" s="189">
        <f>IF(N96="snížená",J96,0)</f>
        <v>0</v>
      </c>
      <c r="BG96" s="189">
        <f>IF(N96="zákl. přenesená",J96,0)</f>
        <v>0</v>
      </c>
      <c r="BH96" s="189">
        <f>IF(N96="sníž. přenesená",J96,0)</f>
        <v>0</v>
      </c>
      <c r="BI96" s="189">
        <f>IF(N96="nulová",J96,0)</f>
        <v>0</v>
      </c>
      <c r="BJ96" s="17" t="s">
        <v>23</v>
      </c>
      <c r="BK96" s="189">
        <f>ROUND(I96*H96,2)</f>
        <v>0</v>
      </c>
      <c r="BL96" s="17" t="s">
        <v>133</v>
      </c>
      <c r="BM96" s="17" t="s">
        <v>140</v>
      </c>
    </row>
    <row r="97" spans="2:65" s="11" customFormat="1" x14ac:dyDescent="0.3">
      <c r="B97" s="190"/>
      <c r="C97" s="191"/>
      <c r="D97" s="192" t="s">
        <v>135</v>
      </c>
      <c r="E97" s="193" t="s">
        <v>36</v>
      </c>
      <c r="F97" s="194" t="s">
        <v>141</v>
      </c>
      <c r="G97" s="191"/>
      <c r="H97" s="195" t="s">
        <v>36</v>
      </c>
      <c r="I97" s="196"/>
      <c r="J97" s="191"/>
      <c r="K97" s="191"/>
      <c r="L97" s="197"/>
      <c r="M97" s="198"/>
      <c r="N97" s="199"/>
      <c r="O97" s="199"/>
      <c r="P97" s="199"/>
      <c r="Q97" s="199"/>
      <c r="R97" s="199"/>
      <c r="S97" s="199"/>
      <c r="T97" s="200"/>
      <c r="AT97" s="201" t="s">
        <v>135</v>
      </c>
      <c r="AU97" s="201" t="s">
        <v>22</v>
      </c>
      <c r="AV97" s="11" t="s">
        <v>23</v>
      </c>
      <c r="AW97" s="11" t="s">
        <v>43</v>
      </c>
      <c r="AX97" s="11" t="s">
        <v>79</v>
      </c>
      <c r="AY97" s="201" t="s">
        <v>126</v>
      </c>
    </row>
    <row r="98" spans="2:65" s="11" customFormat="1" x14ac:dyDescent="0.3">
      <c r="B98" s="190"/>
      <c r="C98" s="191"/>
      <c r="D98" s="192" t="s">
        <v>135</v>
      </c>
      <c r="E98" s="193" t="s">
        <v>36</v>
      </c>
      <c r="F98" s="194" t="s">
        <v>142</v>
      </c>
      <c r="G98" s="191"/>
      <c r="H98" s="195" t="s">
        <v>36</v>
      </c>
      <c r="I98" s="196"/>
      <c r="J98" s="191"/>
      <c r="K98" s="191"/>
      <c r="L98" s="197"/>
      <c r="M98" s="198"/>
      <c r="N98" s="199"/>
      <c r="O98" s="199"/>
      <c r="P98" s="199"/>
      <c r="Q98" s="199"/>
      <c r="R98" s="199"/>
      <c r="S98" s="199"/>
      <c r="T98" s="200"/>
      <c r="AT98" s="201" t="s">
        <v>135</v>
      </c>
      <c r="AU98" s="201" t="s">
        <v>22</v>
      </c>
      <c r="AV98" s="11" t="s">
        <v>23</v>
      </c>
      <c r="AW98" s="11" t="s">
        <v>43</v>
      </c>
      <c r="AX98" s="11" t="s">
        <v>79</v>
      </c>
      <c r="AY98" s="201" t="s">
        <v>126</v>
      </c>
    </row>
    <row r="99" spans="2:65" s="12" customFormat="1" x14ac:dyDescent="0.3">
      <c r="B99" s="202"/>
      <c r="C99" s="203"/>
      <c r="D99" s="204" t="s">
        <v>135</v>
      </c>
      <c r="E99" s="205" t="s">
        <v>36</v>
      </c>
      <c r="F99" s="206" t="s">
        <v>143</v>
      </c>
      <c r="G99" s="203"/>
      <c r="H99" s="207">
        <v>2</v>
      </c>
      <c r="I99" s="208"/>
      <c r="J99" s="203"/>
      <c r="K99" s="203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135</v>
      </c>
      <c r="AU99" s="213" t="s">
        <v>22</v>
      </c>
      <c r="AV99" s="12" t="s">
        <v>22</v>
      </c>
      <c r="AW99" s="12" t="s">
        <v>43</v>
      </c>
      <c r="AX99" s="12" t="s">
        <v>79</v>
      </c>
      <c r="AY99" s="213" t="s">
        <v>126</v>
      </c>
    </row>
    <row r="100" spans="2:65" s="1" customFormat="1" ht="22.5" customHeight="1" x14ac:dyDescent="0.3">
      <c r="B100" s="35"/>
      <c r="C100" s="178" t="s">
        <v>144</v>
      </c>
      <c r="D100" s="178" t="s">
        <v>128</v>
      </c>
      <c r="E100" s="179" t="s">
        <v>145</v>
      </c>
      <c r="F100" s="180" t="s">
        <v>146</v>
      </c>
      <c r="G100" s="181" t="s">
        <v>36</v>
      </c>
      <c r="H100" s="182">
        <v>2</v>
      </c>
      <c r="I100" s="183"/>
      <c r="J100" s="184">
        <f>ROUND(I100*H100,2)</f>
        <v>0</v>
      </c>
      <c r="K100" s="180" t="s">
        <v>36</v>
      </c>
      <c r="L100" s="55"/>
      <c r="M100" s="185" t="s">
        <v>36</v>
      </c>
      <c r="N100" s="186" t="s">
        <v>50</v>
      </c>
      <c r="O100" s="36"/>
      <c r="P100" s="187">
        <f>O100*H100</f>
        <v>0</v>
      </c>
      <c r="Q100" s="187">
        <v>0</v>
      </c>
      <c r="R100" s="187">
        <f>Q100*H100</f>
        <v>0</v>
      </c>
      <c r="S100" s="187">
        <v>0</v>
      </c>
      <c r="T100" s="188">
        <f>S100*H100</f>
        <v>0</v>
      </c>
      <c r="AR100" s="17" t="s">
        <v>133</v>
      </c>
      <c r="AT100" s="17" t="s">
        <v>128</v>
      </c>
      <c r="AU100" s="17" t="s">
        <v>22</v>
      </c>
      <c r="AY100" s="17" t="s">
        <v>126</v>
      </c>
      <c r="BE100" s="189">
        <f>IF(N100="základní",J100,0)</f>
        <v>0</v>
      </c>
      <c r="BF100" s="189">
        <f>IF(N100="snížená",J100,0)</f>
        <v>0</v>
      </c>
      <c r="BG100" s="189">
        <f>IF(N100="zákl. přenesená",J100,0)</f>
        <v>0</v>
      </c>
      <c r="BH100" s="189">
        <f>IF(N100="sníž. přenesená",J100,0)</f>
        <v>0</v>
      </c>
      <c r="BI100" s="189">
        <f>IF(N100="nulová",J100,0)</f>
        <v>0</v>
      </c>
      <c r="BJ100" s="17" t="s">
        <v>23</v>
      </c>
      <c r="BK100" s="189">
        <f>ROUND(I100*H100,2)</f>
        <v>0</v>
      </c>
      <c r="BL100" s="17" t="s">
        <v>133</v>
      </c>
      <c r="BM100" s="17" t="s">
        <v>147</v>
      </c>
    </row>
    <row r="101" spans="2:65" s="11" customFormat="1" x14ac:dyDescent="0.3">
      <c r="B101" s="190"/>
      <c r="C101" s="191"/>
      <c r="D101" s="192" t="s">
        <v>135</v>
      </c>
      <c r="E101" s="193" t="s">
        <v>36</v>
      </c>
      <c r="F101" s="194" t="s">
        <v>148</v>
      </c>
      <c r="G101" s="191"/>
      <c r="H101" s="195" t="s">
        <v>36</v>
      </c>
      <c r="I101" s="196"/>
      <c r="J101" s="191"/>
      <c r="K101" s="191"/>
      <c r="L101" s="197"/>
      <c r="M101" s="198"/>
      <c r="N101" s="199"/>
      <c r="O101" s="199"/>
      <c r="P101" s="199"/>
      <c r="Q101" s="199"/>
      <c r="R101" s="199"/>
      <c r="S101" s="199"/>
      <c r="T101" s="200"/>
      <c r="AT101" s="201" t="s">
        <v>135</v>
      </c>
      <c r="AU101" s="201" t="s">
        <v>22</v>
      </c>
      <c r="AV101" s="11" t="s">
        <v>23</v>
      </c>
      <c r="AW101" s="11" t="s">
        <v>43</v>
      </c>
      <c r="AX101" s="11" t="s">
        <v>79</v>
      </c>
      <c r="AY101" s="201" t="s">
        <v>126</v>
      </c>
    </row>
    <row r="102" spans="2:65" s="12" customFormat="1" x14ac:dyDescent="0.3">
      <c r="B102" s="202"/>
      <c r="C102" s="203"/>
      <c r="D102" s="204" t="s">
        <v>135</v>
      </c>
      <c r="E102" s="205" t="s">
        <v>36</v>
      </c>
      <c r="F102" s="206" t="s">
        <v>143</v>
      </c>
      <c r="G102" s="203"/>
      <c r="H102" s="207">
        <v>2</v>
      </c>
      <c r="I102" s="208"/>
      <c r="J102" s="203"/>
      <c r="K102" s="203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135</v>
      </c>
      <c r="AU102" s="213" t="s">
        <v>22</v>
      </c>
      <c r="AV102" s="12" t="s">
        <v>22</v>
      </c>
      <c r="AW102" s="12" t="s">
        <v>43</v>
      </c>
      <c r="AX102" s="12" t="s">
        <v>79</v>
      </c>
      <c r="AY102" s="213" t="s">
        <v>126</v>
      </c>
    </row>
    <row r="103" spans="2:65" s="1" customFormat="1" ht="57" customHeight="1" x14ac:dyDescent="0.3">
      <c r="B103" s="35"/>
      <c r="C103" s="178" t="s">
        <v>149</v>
      </c>
      <c r="D103" s="178" t="s">
        <v>128</v>
      </c>
      <c r="E103" s="179" t="s">
        <v>150</v>
      </c>
      <c r="F103" s="180" t="s">
        <v>151</v>
      </c>
      <c r="G103" s="181" t="s">
        <v>152</v>
      </c>
      <c r="H103" s="182">
        <v>25.5</v>
      </c>
      <c r="I103" s="183"/>
      <c r="J103" s="184">
        <f>ROUND(I103*H103,2)</f>
        <v>0</v>
      </c>
      <c r="K103" s="180" t="s">
        <v>132</v>
      </c>
      <c r="L103" s="55"/>
      <c r="M103" s="185" t="s">
        <v>36</v>
      </c>
      <c r="N103" s="186" t="s">
        <v>50</v>
      </c>
      <c r="O103" s="36"/>
      <c r="P103" s="187">
        <f>O103*H103</f>
        <v>0</v>
      </c>
      <c r="Q103" s="187">
        <v>0</v>
      </c>
      <c r="R103" s="187">
        <f>Q103*H103</f>
        <v>0</v>
      </c>
      <c r="S103" s="187">
        <v>0.255</v>
      </c>
      <c r="T103" s="188">
        <f>S103*H103</f>
        <v>6.5025000000000004</v>
      </c>
      <c r="AR103" s="17" t="s">
        <v>149</v>
      </c>
      <c r="AT103" s="17" t="s">
        <v>128</v>
      </c>
      <c r="AU103" s="17" t="s">
        <v>22</v>
      </c>
      <c r="AY103" s="17" t="s">
        <v>126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7" t="s">
        <v>23</v>
      </c>
      <c r="BK103" s="189">
        <f>ROUND(I103*H103,2)</f>
        <v>0</v>
      </c>
      <c r="BL103" s="17" t="s">
        <v>149</v>
      </c>
      <c r="BM103" s="17" t="s">
        <v>153</v>
      </c>
    </row>
    <row r="104" spans="2:65" s="11" customFormat="1" x14ac:dyDescent="0.3">
      <c r="B104" s="190"/>
      <c r="C104" s="191"/>
      <c r="D104" s="192" t="s">
        <v>135</v>
      </c>
      <c r="E104" s="193" t="s">
        <v>36</v>
      </c>
      <c r="F104" s="194" t="s">
        <v>154</v>
      </c>
      <c r="G104" s="191"/>
      <c r="H104" s="195" t="s">
        <v>36</v>
      </c>
      <c r="I104" s="196"/>
      <c r="J104" s="191"/>
      <c r="K104" s="191"/>
      <c r="L104" s="197"/>
      <c r="M104" s="198"/>
      <c r="N104" s="199"/>
      <c r="O104" s="199"/>
      <c r="P104" s="199"/>
      <c r="Q104" s="199"/>
      <c r="R104" s="199"/>
      <c r="S104" s="199"/>
      <c r="T104" s="200"/>
      <c r="AT104" s="201" t="s">
        <v>135</v>
      </c>
      <c r="AU104" s="201" t="s">
        <v>22</v>
      </c>
      <c r="AV104" s="11" t="s">
        <v>23</v>
      </c>
      <c r="AW104" s="11" t="s">
        <v>43</v>
      </c>
      <c r="AX104" s="11" t="s">
        <v>79</v>
      </c>
      <c r="AY104" s="201" t="s">
        <v>126</v>
      </c>
    </row>
    <row r="105" spans="2:65" s="12" customFormat="1" x14ac:dyDescent="0.3">
      <c r="B105" s="202"/>
      <c r="C105" s="203"/>
      <c r="D105" s="204" t="s">
        <v>135</v>
      </c>
      <c r="E105" s="205" t="s">
        <v>36</v>
      </c>
      <c r="F105" s="206" t="s">
        <v>155</v>
      </c>
      <c r="G105" s="203"/>
      <c r="H105" s="207">
        <v>25.5</v>
      </c>
      <c r="I105" s="208"/>
      <c r="J105" s="203"/>
      <c r="K105" s="203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135</v>
      </c>
      <c r="AU105" s="213" t="s">
        <v>22</v>
      </c>
      <c r="AV105" s="12" t="s">
        <v>22</v>
      </c>
      <c r="AW105" s="12" t="s">
        <v>43</v>
      </c>
      <c r="AX105" s="12" t="s">
        <v>79</v>
      </c>
      <c r="AY105" s="213" t="s">
        <v>126</v>
      </c>
    </row>
    <row r="106" spans="2:65" s="1" customFormat="1" ht="31.5" customHeight="1" x14ac:dyDescent="0.3">
      <c r="B106" s="35"/>
      <c r="C106" s="178" t="s">
        <v>156</v>
      </c>
      <c r="D106" s="178" t="s">
        <v>128</v>
      </c>
      <c r="E106" s="179" t="s">
        <v>157</v>
      </c>
      <c r="F106" s="180" t="s">
        <v>158</v>
      </c>
      <c r="G106" s="181" t="s">
        <v>152</v>
      </c>
      <c r="H106" s="182">
        <v>13.5</v>
      </c>
      <c r="I106" s="183"/>
      <c r="J106" s="184">
        <f>ROUND(I106*H106,2)</f>
        <v>0</v>
      </c>
      <c r="K106" s="180" t="s">
        <v>159</v>
      </c>
      <c r="L106" s="55"/>
      <c r="M106" s="185" t="s">
        <v>36</v>
      </c>
      <c r="N106" s="186" t="s">
        <v>50</v>
      </c>
      <c r="O106" s="36"/>
      <c r="P106" s="187">
        <f>O106*H106</f>
        <v>0</v>
      </c>
      <c r="Q106" s="187">
        <v>0</v>
      </c>
      <c r="R106" s="187">
        <f>Q106*H106</f>
        <v>0</v>
      </c>
      <c r="S106" s="187">
        <v>0.35499999999999998</v>
      </c>
      <c r="T106" s="188">
        <f>S106*H106</f>
        <v>4.7924999999999995</v>
      </c>
      <c r="AR106" s="17" t="s">
        <v>149</v>
      </c>
      <c r="AT106" s="17" t="s">
        <v>128</v>
      </c>
      <c r="AU106" s="17" t="s">
        <v>22</v>
      </c>
      <c r="AY106" s="17" t="s">
        <v>126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7" t="s">
        <v>23</v>
      </c>
      <c r="BK106" s="189">
        <f>ROUND(I106*H106,2)</f>
        <v>0</v>
      </c>
      <c r="BL106" s="17" t="s">
        <v>149</v>
      </c>
      <c r="BM106" s="17" t="s">
        <v>160</v>
      </c>
    </row>
    <row r="107" spans="2:65" s="11" customFormat="1" x14ac:dyDescent="0.3">
      <c r="B107" s="190"/>
      <c r="C107" s="191"/>
      <c r="D107" s="192" t="s">
        <v>135</v>
      </c>
      <c r="E107" s="193" t="s">
        <v>36</v>
      </c>
      <c r="F107" s="194" t="s">
        <v>154</v>
      </c>
      <c r="G107" s="191"/>
      <c r="H107" s="195" t="s">
        <v>36</v>
      </c>
      <c r="I107" s="196"/>
      <c r="J107" s="191"/>
      <c r="K107" s="191"/>
      <c r="L107" s="197"/>
      <c r="M107" s="198"/>
      <c r="N107" s="199"/>
      <c r="O107" s="199"/>
      <c r="P107" s="199"/>
      <c r="Q107" s="199"/>
      <c r="R107" s="199"/>
      <c r="S107" s="199"/>
      <c r="T107" s="200"/>
      <c r="AT107" s="201" t="s">
        <v>135</v>
      </c>
      <c r="AU107" s="201" t="s">
        <v>22</v>
      </c>
      <c r="AV107" s="11" t="s">
        <v>23</v>
      </c>
      <c r="AW107" s="11" t="s">
        <v>43</v>
      </c>
      <c r="AX107" s="11" t="s">
        <v>79</v>
      </c>
      <c r="AY107" s="201" t="s">
        <v>126</v>
      </c>
    </row>
    <row r="108" spans="2:65" s="12" customFormat="1" x14ac:dyDescent="0.3">
      <c r="B108" s="202"/>
      <c r="C108" s="203"/>
      <c r="D108" s="204" t="s">
        <v>135</v>
      </c>
      <c r="E108" s="205" t="s">
        <v>36</v>
      </c>
      <c r="F108" s="206" t="s">
        <v>161</v>
      </c>
      <c r="G108" s="203"/>
      <c r="H108" s="207">
        <v>13.5</v>
      </c>
      <c r="I108" s="208"/>
      <c r="J108" s="203"/>
      <c r="K108" s="203"/>
      <c r="L108" s="209"/>
      <c r="M108" s="210"/>
      <c r="N108" s="211"/>
      <c r="O108" s="211"/>
      <c r="P108" s="211"/>
      <c r="Q108" s="211"/>
      <c r="R108" s="211"/>
      <c r="S108" s="211"/>
      <c r="T108" s="212"/>
      <c r="AT108" s="213" t="s">
        <v>135</v>
      </c>
      <c r="AU108" s="213" t="s">
        <v>22</v>
      </c>
      <c r="AV108" s="12" t="s">
        <v>22</v>
      </c>
      <c r="AW108" s="12" t="s">
        <v>43</v>
      </c>
      <c r="AX108" s="12" t="s">
        <v>79</v>
      </c>
      <c r="AY108" s="213" t="s">
        <v>126</v>
      </c>
    </row>
    <row r="109" spans="2:65" s="1" customFormat="1" ht="31.5" customHeight="1" x14ac:dyDescent="0.3">
      <c r="B109" s="35"/>
      <c r="C109" s="178" t="s">
        <v>162</v>
      </c>
      <c r="D109" s="178" t="s">
        <v>128</v>
      </c>
      <c r="E109" s="179" t="s">
        <v>163</v>
      </c>
      <c r="F109" s="180" t="s">
        <v>164</v>
      </c>
      <c r="G109" s="181" t="s">
        <v>165</v>
      </c>
      <c r="H109" s="182">
        <v>25.5</v>
      </c>
      <c r="I109" s="183"/>
      <c r="J109" s="184">
        <f>ROUND(I109*H109,2)</f>
        <v>0</v>
      </c>
      <c r="K109" s="180" t="s">
        <v>159</v>
      </c>
      <c r="L109" s="55"/>
      <c r="M109" s="185" t="s">
        <v>36</v>
      </c>
      <c r="N109" s="186" t="s">
        <v>50</v>
      </c>
      <c r="O109" s="36"/>
      <c r="P109" s="187">
        <f>O109*H109</f>
        <v>0</v>
      </c>
      <c r="Q109" s="187">
        <v>0</v>
      </c>
      <c r="R109" s="187">
        <f>Q109*H109</f>
        <v>0</v>
      </c>
      <c r="S109" s="187">
        <v>1.6</v>
      </c>
      <c r="T109" s="188">
        <f>S109*H109</f>
        <v>40.800000000000004</v>
      </c>
      <c r="AR109" s="17" t="s">
        <v>149</v>
      </c>
      <c r="AT109" s="17" t="s">
        <v>128</v>
      </c>
      <c r="AU109" s="17" t="s">
        <v>22</v>
      </c>
      <c r="AY109" s="17" t="s">
        <v>126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17" t="s">
        <v>23</v>
      </c>
      <c r="BK109" s="189">
        <f>ROUND(I109*H109,2)</f>
        <v>0</v>
      </c>
      <c r="BL109" s="17" t="s">
        <v>149</v>
      </c>
      <c r="BM109" s="17" t="s">
        <v>166</v>
      </c>
    </row>
    <row r="110" spans="2:65" s="11" customFormat="1" x14ac:dyDescent="0.3">
      <c r="B110" s="190"/>
      <c r="C110" s="191"/>
      <c r="D110" s="192" t="s">
        <v>135</v>
      </c>
      <c r="E110" s="193" t="s">
        <v>36</v>
      </c>
      <c r="F110" s="194" t="s">
        <v>154</v>
      </c>
      <c r="G110" s="191"/>
      <c r="H110" s="195" t="s">
        <v>36</v>
      </c>
      <c r="I110" s="196"/>
      <c r="J110" s="191"/>
      <c r="K110" s="191"/>
      <c r="L110" s="197"/>
      <c r="M110" s="198"/>
      <c r="N110" s="199"/>
      <c r="O110" s="199"/>
      <c r="P110" s="199"/>
      <c r="Q110" s="199"/>
      <c r="R110" s="199"/>
      <c r="S110" s="199"/>
      <c r="T110" s="200"/>
      <c r="AT110" s="201" t="s">
        <v>135</v>
      </c>
      <c r="AU110" s="201" t="s">
        <v>22</v>
      </c>
      <c r="AV110" s="11" t="s">
        <v>23</v>
      </c>
      <c r="AW110" s="11" t="s">
        <v>43</v>
      </c>
      <c r="AX110" s="11" t="s">
        <v>79</v>
      </c>
      <c r="AY110" s="201" t="s">
        <v>126</v>
      </c>
    </row>
    <row r="111" spans="2:65" s="12" customFormat="1" x14ac:dyDescent="0.3">
      <c r="B111" s="202"/>
      <c r="C111" s="203"/>
      <c r="D111" s="204" t="s">
        <v>135</v>
      </c>
      <c r="E111" s="205" t="s">
        <v>36</v>
      </c>
      <c r="F111" s="206" t="s">
        <v>155</v>
      </c>
      <c r="G111" s="203"/>
      <c r="H111" s="207">
        <v>25.5</v>
      </c>
      <c r="I111" s="208"/>
      <c r="J111" s="203"/>
      <c r="K111" s="203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135</v>
      </c>
      <c r="AU111" s="213" t="s">
        <v>22</v>
      </c>
      <c r="AV111" s="12" t="s">
        <v>22</v>
      </c>
      <c r="AW111" s="12" t="s">
        <v>43</v>
      </c>
      <c r="AX111" s="12" t="s">
        <v>79</v>
      </c>
      <c r="AY111" s="213" t="s">
        <v>126</v>
      </c>
    </row>
    <row r="112" spans="2:65" s="1" customFormat="1" ht="31.5" customHeight="1" x14ac:dyDescent="0.3">
      <c r="B112" s="35"/>
      <c r="C112" s="178" t="s">
        <v>167</v>
      </c>
      <c r="D112" s="178" t="s">
        <v>128</v>
      </c>
      <c r="E112" s="179" t="s">
        <v>168</v>
      </c>
      <c r="F112" s="180" t="s">
        <v>169</v>
      </c>
      <c r="G112" s="181" t="s">
        <v>165</v>
      </c>
      <c r="H112" s="182">
        <v>25.5</v>
      </c>
      <c r="I112" s="183"/>
      <c r="J112" s="184">
        <f>ROUND(I112*H112,2)</f>
        <v>0</v>
      </c>
      <c r="K112" s="180" t="s">
        <v>159</v>
      </c>
      <c r="L112" s="55"/>
      <c r="M112" s="185" t="s">
        <v>36</v>
      </c>
      <c r="N112" s="186" t="s">
        <v>50</v>
      </c>
      <c r="O112" s="36"/>
      <c r="P112" s="187">
        <f>O112*H112</f>
        <v>0</v>
      </c>
      <c r="Q112" s="187">
        <v>0</v>
      </c>
      <c r="R112" s="187">
        <f>Q112*H112</f>
        <v>0</v>
      </c>
      <c r="S112" s="187">
        <v>1.3</v>
      </c>
      <c r="T112" s="188">
        <f>S112*H112</f>
        <v>33.15</v>
      </c>
      <c r="AR112" s="17" t="s">
        <v>149</v>
      </c>
      <c r="AT112" s="17" t="s">
        <v>128</v>
      </c>
      <c r="AU112" s="17" t="s">
        <v>22</v>
      </c>
      <c r="AY112" s="17" t="s">
        <v>126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7" t="s">
        <v>23</v>
      </c>
      <c r="BK112" s="189">
        <f>ROUND(I112*H112,2)</f>
        <v>0</v>
      </c>
      <c r="BL112" s="17" t="s">
        <v>149</v>
      </c>
      <c r="BM112" s="17" t="s">
        <v>170</v>
      </c>
    </row>
    <row r="113" spans="2:65" s="11" customFormat="1" x14ac:dyDescent="0.3">
      <c r="B113" s="190"/>
      <c r="C113" s="191"/>
      <c r="D113" s="192" t="s">
        <v>135</v>
      </c>
      <c r="E113" s="193" t="s">
        <v>36</v>
      </c>
      <c r="F113" s="194" t="s">
        <v>154</v>
      </c>
      <c r="G113" s="191"/>
      <c r="H113" s="195" t="s">
        <v>36</v>
      </c>
      <c r="I113" s="196"/>
      <c r="J113" s="191"/>
      <c r="K113" s="191"/>
      <c r="L113" s="197"/>
      <c r="M113" s="198"/>
      <c r="N113" s="199"/>
      <c r="O113" s="199"/>
      <c r="P113" s="199"/>
      <c r="Q113" s="199"/>
      <c r="R113" s="199"/>
      <c r="S113" s="199"/>
      <c r="T113" s="200"/>
      <c r="AT113" s="201" t="s">
        <v>135</v>
      </c>
      <c r="AU113" s="201" t="s">
        <v>22</v>
      </c>
      <c r="AV113" s="11" t="s">
        <v>23</v>
      </c>
      <c r="AW113" s="11" t="s">
        <v>43</v>
      </c>
      <c r="AX113" s="11" t="s">
        <v>79</v>
      </c>
      <c r="AY113" s="201" t="s">
        <v>126</v>
      </c>
    </row>
    <row r="114" spans="2:65" s="12" customFormat="1" x14ac:dyDescent="0.3">
      <c r="B114" s="202"/>
      <c r="C114" s="203"/>
      <c r="D114" s="204" t="s">
        <v>135</v>
      </c>
      <c r="E114" s="205" t="s">
        <v>36</v>
      </c>
      <c r="F114" s="206" t="s">
        <v>155</v>
      </c>
      <c r="G114" s="203"/>
      <c r="H114" s="207">
        <v>25.5</v>
      </c>
      <c r="I114" s="208"/>
      <c r="J114" s="203"/>
      <c r="K114" s="203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135</v>
      </c>
      <c r="AU114" s="213" t="s">
        <v>22</v>
      </c>
      <c r="AV114" s="12" t="s">
        <v>22</v>
      </c>
      <c r="AW114" s="12" t="s">
        <v>43</v>
      </c>
      <c r="AX114" s="12" t="s">
        <v>79</v>
      </c>
      <c r="AY114" s="213" t="s">
        <v>126</v>
      </c>
    </row>
    <row r="115" spans="2:65" s="1" customFormat="1" ht="31.5" customHeight="1" x14ac:dyDescent="0.3">
      <c r="B115" s="35"/>
      <c r="C115" s="178" t="s">
        <v>171</v>
      </c>
      <c r="D115" s="178" t="s">
        <v>128</v>
      </c>
      <c r="E115" s="179" t="s">
        <v>172</v>
      </c>
      <c r="F115" s="180" t="s">
        <v>173</v>
      </c>
      <c r="G115" s="181" t="s">
        <v>174</v>
      </c>
      <c r="H115" s="182">
        <v>6</v>
      </c>
      <c r="I115" s="183"/>
      <c r="J115" s="184">
        <f>ROUND(I115*H115,2)</f>
        <v>0</v>
      </c>
      <c r="K115" s="180" t="s">
        <v>132</v>
      </c>
      <c r="L115" s="55"/>
      <c r="M115" s="185" t="s">
        <v>36</v>
      </c>
      <c r="N115" s="186" t="s">
        <v>50</v>
      </c>
      <c r="O115" s="36"/>
      <c r="P115" s="187">
        <f>O115*H115</f>
        <v>0</v>
      </c>
      <c r="Q115" s="187">
        <v>0</v>
      </c>
      <c r="R115" s="187">
        <f>Q115*H115</f>
        <v>0</v>
      </c>
      <c r="S115" s="187">
        <v>0.28999999999999998</v>
      </c>
      <c r="T115" s="188">
        <f>S115*H115</f>
        <v>1.7399999999999998</v>
      </c>
      <c r="AR115" s="17" t="s">
        <v>149</v>
      </c>
      <c r="AT115" s="17" t="s">
        <v>128</v>
      </c>
      <c r="AU115" s="17" t="s">
        <v>22</v>
      </c>
      <c r="AY115" s="17" t="s">
        <v>126</v>
      </c>
      <c r="BE115" s="189">
        <f>IF(N115="základní",J115,0)</f>
        <v>0</v>
      </c>
      <c r="BF115" s="189">
        <f>IF(N115="snížená",J115,0)</f>
        <v>0</v>
      </c>
      <c r="BG115" s="189">
        <f>IF(N115="zákl. přenesená",J115,0)</f>
        <v>0</v>
      </c>
      <c r="BH115" s="189">
        <f>IF(N115="sníž. přenesená",J115,0)</f>
        <v>0</v>
      </c>
      <c r="BI115" s="189">
        <f>IF(N115="nulová",J115,0)</f>
        <v>0</v>
      </c>
      <c r="BJ115" s="17" t="s">
        <v>23</v>
      </c>
      <c r="BK115" s="189">
        <f>ROUND(I115*H115,2)</f>
        <v>0</v>
      </c>
      <c r="BL115" s="17" t="s">
        <v>149</v>
      </c>
      <c r="BM115" s="17" t="s">
        <v>175</v>
      </c>
    </row>
    <row r="116" spans="2:65" s="11" customFormat="1" x14ac:dyDescent="0.3">
      <c r="B116" s="190"/>
      <c r="C116" s="191"/>
      <c r="D116" s="192" t="s">
        <v>135</v>
      </c>
      <c r="E116" s="193" t="s">
        <v>36</v>
      </c>
      <c r="F116" s="194" t="s">
        <v>176</v>
      </c>
      <c r="G116" s="191"/>
      <c r="H116" s="195" t="s">
        <v>36</v>
      </c>
      <c r="I116" s="196"/>
      <c r="J116" s="191"/>
      <c r="K116" s="191"/>
      <c r="L116" s="197"/>
      <c r="M116" s="198"/>
      <c r="N116" s="199"/>
      <c r="O116" s="199"/>
      <c r="P116" s="199"/>
      <c r="Q116" s="199"/>
      <c r="R116" s="199"/>
      <c r="S116" s="199"/>
      <c r="T116" s="200"/>
      <c r="AT116" s="201" t="s">
        <v>135</v>
      </c>
      <c r="AU116" s="201" t="s">
        <v>22</v>
      </c>
      <c r="AV116" s="11" t="s">
        <v>23</v>
      </c>
      <c r="AW116" s="11" t="s">
        <v>43</v>
      </c>
      <c r="AX116" s="11" t="s">
        <v>79</v>
      </c>
      <c r="AY116" s="201" t="s">
        <v>126</v>
      </c>
    </row>
    <row r="117" spans="2:65" s="12" customFormat="1" x14ac:dyDescent="0.3">
      <c r="B117" s="202"/>
      <c r="C117" s="203"/>
      <c r="D117" s="204" t="s">
        <v>135</v>
      </c>
      <c r="E117" s="205" t="s">
        <v>36</v>
      </c>
      <c r="F117" s="206" t="s">
        <v>177</v>
      </c>
      <c r="G117" s="203"/>
      <c r="H117" s="207">
        <v>6</v>
      </c>
      <c r="I117" s="208"/>
      <c r="J117" s="203"/>
      <c r="K117" s="203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135</v>
      </c>
      <c r="AU117" s="213" t="s">
        <v>22</v>
      </c>
      <c r="AV117" s="12" t="s">
        <v>22</v>
      </c>
      <c r="AW117" s="12" t="s">
        <v>43</v>
      </c>
      <c r="AX117" s="12" t="s">
        <v>79</v>
      </c>
      <c r="AY117" s="213" t="s">
        <v>126</v>
      </c>
    </row>
    <row r="118" spans="2:65" s="1" customFormat="1" ht="31.5" customHeight="1" x14ac:dyDescent="0.3">
      <c r="B118" s="35"/>
      <c r="C118" s="178" t="s">
        <v>178</v>
      </c>
      <c r="D118" s="178" t="s">
        <v>128</v>
      </c>
      <c r="E118" s="179" t="s">
        <v>179</v>
      </c>
      <c r="F118" s="180" t="s">
        <v>180</v>
      </c>
      <c r="G118" s="181" t="s">
        <v>165</v>
      </c>
      <c r="H118" s="182">
        <v>6</v>
      </c>
      <c r="I118" s="183"/>
      <c r="J118" s="184">
        <f>ROUND(I118*H118,2)</f>
        <v>0</v>
      </c>
      <c r="K118" s="180" t="s">
        <v>159</v>
      </c>
      <c r="L118" s="55"/>
      <c r="M118" s="185" t="s">
        <v>36</v>
      </c>
      <c r="N118" s="186" t="s">
        <v>50</v>
      </c>
      <c r="O118" s="36"/>
      <c r="P118" s="187">
        <f>O118*H118</f>
        <v>0</v>
      </c>
      <c r="Q118" s="187">
        <v>0</v>
      </c>
      <c r="R118" s="187">
        <f>Q118*H118</f>
        <v>0</v>
      </c>
      <c r="S118" s="187">
        <v>0</v>
      </c>
      <c r="T118" s="188">
        <f>S118*H118</f>
        <v>0</v>
      </c>
      <c r="AR118" s="17" t="s">
        <v>149</v>
      </c>
      <c r="AT118" s="17" t="s">
        <v>128</v>
      </c>
      <c r="AU118" s="17" t="s">
        <v>22</v>
      </c>
      <c r="AY118" s="17" t="s">
        <v>126</v>
      </c>
      <c r="BE118" s="189">
        <f>IF(N118="základní",J118,0)</f>
        <v>0</v>
      </c>
      <c r="BF118" s="189">
        <f>IF(N118="snížená",J118,0)</f>
        <v>0</v>
      </c>
      <c r="BG118" s="189">
        <f>IF(N118="zákl. přenesená",J118,0)</f>
        <v>0</v>
      </c>
      <c r="BH118" s="189">
        <f>IF(N118="sníž. přenesená",J118,0)</f>
        <v>0</v>
      </c>
      <c r="BI118" s="189">
        <f>IF(N118="nulová",J118,0)</f>
        <v>0</v>
      </c>
      <c r="BJ118" s="17" t="s">
        <v>23</v>
      </c>
      <c r="BK118" s="189">
        <f>ROUND(I118*H118,2)</f>
        <v>0</v>
      </c>
      <c r="BL118" s="17" t="s">
        <v>149</v>
      </c>
      <c r="BM118" s="17" t="s">
        <v>181</v>
      </c>
    </row>
    <row r="119" spans="2:65" s="11" customFormat="1" x14ac:dyDescent="0.3">
      <c r="B119" s="190"/>
      <c r="C119" s="191"/>
      <c r="D119" s="192" t="s">
        <v>135</v>
      </c>
      <c r="E119" s="193" t="s">
        <v>36</v>
      </c>
      <c r="F119" s="194" t="s">
        <v>182</v>
      </c>
      <c r="G119" s="191"/>
      <c r="H119" s="195" t="s">
        <v>36</v>
      </c>
      <c r="I119" s="196"/>
      <c r="J119" s="191"/>
      <c r="K119" s="191"/>
      <c r="L119" s="197"/>
      <c r="M119" s="198"/>
      <c r="N119" s="199"/>
      <c r="O119" s="199"/>
      <c r="P119" s="199"/>
      <c r="Q119" s="199"/>
      <c r="R119" s="199"/>
      <c r="S119" s="199"/>
      <c r="T119" s="200"/>
      <c r="AT119" s="201" t="s">
        <v>135</v>
      </c>
      <c r="AU119" s="201" t="s">
        <v>22</v>
      </c>
      <c r="AV119" s="11" t="s">
        <v>23</v>
      </c>
      <c r="AW119" s="11" t="s">
        <v>43</v>
      </c>
      <c r="AX119" s="11" t="s">
        <v>79</v>
      </c>
      <c r="AY119" s="201" t="s">
        <v>126</v>
      </c>
    </row>
    <row r="120" spans="2:65" s="12" customFormat="1" x14ac:dyDescent="0.3">
      <c r="B120" s="202"/>
      <c r="C120" s="203"/>
      <c r="D120" s="204" t="s">
        <v>135</v>
      </c>
      <c r="E120" s="205" t="s">
        <v>36</v>
      </c>
      <c r="F120" s="206" t="s">
        <v>183</v>
      </c>
      <c r="G120" s="203"/>
      <c r="H120" s="207">
        <v>6</v>
      </c>
      <c r="I120" s="208"/>
      <c r="J120" s="203"/>
      <c r="K120" s="203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135</v>
      </c>
      <c r="AU120" s="213" t="s">
        <v>22</v>
      </c>
      <c r="AV120" s="12" t="s">
        <v>22</v>
      </c>
      <c r="AW120" s="12" t="s">
        <v>43</v>
      </c>
      <c r="AX120" s="12" t="s">
        <v>79</v>
      </c>
      <c r="AY120" s="213" t="s">
        <v>126</v>
      </c>
    </row>
    <row r="121" spans="2:65" s="1" customFormat="1" ht="31.5" customHeight="1" x14ac:dyDescent="0.3">
      <c r="B121" s="35"/>
      <c r="C121" s="178" t="s">
        <v>28</v>
      </c>
      <c r="D121" s="178" t="s">
        <v>128</v>
      </c>
      <c r="E121" s="179" t="s">
        <v>184</v>
      </c>
      <c r="F121" s="180" t="s">
        <v>185</v>
      </c>
      <c r="G121" s="181" t="s">
        <v>165</v>
      </c>
      <c r="H121" s="182">
        <v>46.823999999999998</v>
      </c>
      <c r="I121" s="183"/>
      <c r="J121" s="184">
        <f>ROUND(I121*H121,2)</f>
        <v>0</v>
      </c>
      <c r="K121" s="180" t="s">
        <v>132</v>
      </c>
      <c r="L121" s="55"/>
      <c r="M121" s="185" t="s">
        <v>36</v>
      </c>
      <c r="N121" s="186" t="s">
        <v>50</v>
      </c>
      <c r="O121" s="36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AR121" s="17" t="s">
        <v>149</v>
      </c>
      <c r="AT121" s="17" t="s">
        <v>128</v>
      </c>
      <c r="AU121" s="17" t="s">
        <v>22</v>
      </c>
      <c r="AY121" s="17" t="s">
        <v>126</v>
      </c>
      <c r="BE121" s="189">
        <f>IF(N121="základní",J121,0)</f>
        <v>0</v>
      </c>
      <c r="BF121" s="189">
        <f>IF(N121="snížená",J121,0)</f>
        <v>0</v>
      </c>
      <c r="BG121" s="189">
        <f>IF(N121="zákl. přenesená",J121,0)</f>
        <v>0</v>
      </c>
      <c r="BH121" s="189">
        <f>IF(N121="sníž. přenesená",J121,0)</f>
        <v>0</v>
      </c>
      <c r="BI121" s="189">
        <f>IF(N121="nulová",J121,0)</f>
        <v>0</v>
      </c>
      <c r="BJ121" s="17" t="s">
        <v>23</v>
      </c>
      <c r="BK121" s="189">
        <f>ROUND(I121*H121,2)</f>
        <v>0</v>
      </c>
      <c r="BL121" s="17" t="s">
        <v>149</v>
      </c>
      <c r="BM121" s="17" t="s">
        <v>186</v>
      </c>
    </row>
    <row r="122" spans="2:65" s="11" customFormat="1" x14ac:dyDescent="0.3">
      <c r="B122" s="190"/>
      <c r="C122" s="191"/>
      <c r="D122" s="192" t="s">
        <v>135</v>
      </c>
      <c r="E122" s="193" t="s">
        <v>36</v>
      </c>
      <c r="F122" s="194" t="s">
        <v>187</v>
      </c>
      <c r="G122" s="191"/>
      <c r="H122" s="195" t="s">
        <v>36</v>
      </c>
      <c r="I122" s="196"/>
      <c r="J122" s="191"/>
      <c r="K122" s="191"/>
      <c r="L122" s="197"/>
      <c r="M122" s="198"/>
      <c r="N122" s="199"/>
      <c r="O122" s="199"/>
      <c r="P122" s="199"/>
      <c r="Q122" s="199"/>
      <c r="R122" s="199"/>
      <c r="S122" s="199"/>
      <c r="T122" s="200"/>
      <c r="AT122" s="201" t="s">
        <v>135</v>
      </c>
      <c r="AU122" s="201" t="s">
        <v>22</v>
      </c>
      <c r="AV122" s="11" t="s">
        <v>23</v>
      </c>
      <c r="AW122" s="11" t="s">
        <v>43</v>
      </c>
      <c r="AX122" s="11" t="s">
        <v>79</v>
      </c>
      <c r="AY122" s="201" t="s">
        <v>126</v>
      </c>
    </row>
    <row r="123" spans="2:65" s="12" customFormat="1" x14ac:dyDescent="0.3">
      <c r="B123" s="202"/>
      <c r="C123" s="203"/>
      <c r="D123" s="192" t="s">
        <v>135</v>
      </c>
      <c r="E123" s="214" t="s">
        <v>36</v>
      </c>
      <c r="F123" s="215" t="s">
        <v>188</v>
      </c>
      <c r="G123" s="203"/>
      <c r="H123" s="216">
        <v>4.3250000000000002</v>
      </c>
      <c r="I123" s="208"/>
      <c r="J123" s="203"/>
      <c r="K123" s="203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135</v>
      </c>
      <c r="AU123" s="213" t="s">
        <v>22</v>
      </c>
      <c r="AV123" s="12" t="s">
        <v>22</v>
      </c>
      <c r="AW123" s="12" t="s">
        <v>43</v>
      </c>
      <c r="AX123" s="12" t="s">
        <v>79</v>
      </c>
      <c r="AY123" s="213" t="s">
        <v>126</v>
      </c>
    </row>
    <row r="124" spans="2:65" s="12" customFormat="1" x14ac:dyDescent="0.3">
      <c r="B124" s="202"/>
      <c r="C124" s="203"/>
      <c r="D124" s="192" t="s">
        <v>135</v>
      </c>
      <c r="E124" s="214" t="s">
        <v>36</v>
      </c>
      <c r="F124" s="215" t="s">
        <v>189</v>
      </c>
      <c r="G124" s="203"/>
      <c r="H124" s="216">
        <v>14.321999999999999</v>
      </c>
      <c r="I124" s="208"/>
      <c r="J124" s="203"/>
      <c r="K124" s="203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135</v>
      </c>
      <c r="AU124" s="213" t="s">
        <v>22</v>
      </c>
      <c r="AV124" s="12" t="s">
        <v>22</v>
      </c>
      <c r="AW124" s="12" t="s">
        <v>43</v>
      </c>
      <c r="AX124" s="12" t="s">
        <v>79</v>
      </c>
      <c r="AY124" s="213" t="s">
        <v>126</v>
      </c>
    </row>
    <row r="125" spans="2:65" s="12" customFormat="1" x14ac:dyDescent="0.3">
      <c r="B125" s="202"/>
      <c r="C125" s="203"/>
      <c r="D125" s="192" t="s">
        <v>135</v>
      </c>
      <c r="E125" s="214" t="s">
        <v>36</v>
      </c>
      <c r="F125" s="215" t="s">
        <v>190</v>
      </c>
      <c r="G125" s="203"/>
      <c r="H125" s="216">
        <v>16.797000000000001</v>
      </c>
      <c r="I125" s="208"/>
      <c r="J125" s="203"/>
      <c r="K125" s="203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135</v>
      </c>
      <c r="AU125" s="213" t="s">
        <v>22</v>
      </c>
      <c r="AV125" s="12" t="s">
        <v>22</v>
      </c>
      <c r="AW125" s="12" t="s">
        <v>43</v>
      </c>
      <c r="AX125" s="12" t="s">
        <v>79</v>
      </c>
      <c r="AY125" s="213" t="s">
        <v>126</v>
      </c>
    </row>
    <row r="126" spans="2:65" s="12" customFormat="1" x14ac:dyDescent="0.3">
      <c r="B126" s="202"/>
      <c r="C126" s="203"/>
      <c r="D126" s="192" t="s">
        <v>135</v>
      </c>
      <c r="E126" s="214" t="s">
        <v>36</v>
      </c>
      <c r="F126" s="215" t="s">
        <v>191</v>
      </c>
      <c r="G126" s="203"/>
      <c r="H126" s="216">
        <v>4.1470000000000002</v>
      </c>
      <c r="I126" s="208"/>
      <c r="J126" s="203"/>
      <c r="K126" s="203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135</v>
      </c>
      <c r="AU126" s="213" t="s">
        <v>22</v>
      </c>
      <c r="AV126" s="12" t="s">
        <v>22</v>
      </c>
      <c r="AW126" s="12" t="s">
        <v>43</v>
      </c>
      <c r="AX126" s="12" t="s">
        <v>79</v>
      </c>
      <c r="AY126" s="213" t="s">
        <v>126</v>
      </c>
    </row>
    <row r="127" spans="2:65" s="12" customFormat="1" x14ac:dyDescent="0.3">
      <c r="B127" s="202"/>
      <c r="C127" s="203"/>
      <c r="D127" s="192" t="s">
        <v>135</v>
      </c>
      <c r="E127" s="214" t="s">
        <v>36</v>
      </c>
      <c r="F127" s="215" t="s">
        <v>192</v>
      </c>
      <c r="G127" s="203"/>
      <c r="H127" s="216">
        <v>6.48</v>
      </c>
      <c r="I127" s="208"/>
      <c r="J127" s="203"/>
      <c r="K127" s="203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135</v>
      </c>
      <c r="AU127" s="213" t="s">
        <v>22</v>
      </c>
      <c r="AV127" s="12" t="s">
        <v>22</v>
      </c>
      <c r="AW127" s="12" t="s">
        <v>43</v>
      </c>
      <c r="AX127" s="12" t="s">
        <v>79</v>
      </c>
      <c r="AY127" s="213" t="s">
        <v>126</v>
      </c>
    </row>
    <row r="128" spans="2:65" s="12" customFormat="1" x14ac:dyDescent="0.3">
      <c r="B128" s="202"/>
      <c r="C128" s="203"/>
      <c r="D128" s="204" t="s">
        <v>135</v>
      </c>
      <c r="E128" s="205" t="s">
        <v>36</v>
      </c>
      <c r="F128" s="206" t="s">
        <v>193</v>
      </c>
      <c r="G128" s="203"/>
      <c r="H128" s="207">
        <v>0.753</v>
      </c>
      <c r="I128" s="208"/>
      <c r="J128" s="203"/>
      <c r="K128" s="203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135</v>
      </c>
      <c r="AU128" s="213" t="s">
        <v>22</v>
      </c>
      <c r="AV128" s="12" t="s">
        <v>22</v>
      </c>
      <c r="AW128" s="12" t="s">
        <v>43</v>
      </c>
      <c r="AX128" s="12" t="s">
        <v>79</v>
      </c>
      <c r="AY128" s="213" t="s">
        <v>126</v>
      </c>
    </row>
    <row r="129" spans="2:65" s="1" customFormat="1" ht="44.25" customHeight="1" x14ac:dyDescent="0.3">
      <c r="B129" s="35"/>
      <c r="C129" s="178" t="s">
        <v>194</v>
      </c>
      <c r="D129" s="178" t="s">
        <v>128</v>
      </c>
      <c r="E129" s="179" t="s">
        <v>195</v>
      </c>
      <c r="F129" s="180" t="s">
        <v>196</v>
      </c>
      <c r="G129" s="181" t="s">
        <v>165</v>
      </c>
      <c r="H129" s="182">
        <v>52.823999999999998</v>
      </c>
      <c r="I129" s="183"/>
      <c r="J129" s="184">
        <f>ROUND(I129*H129,2)</f>
        <v>0</v>
      </c>
      <c r="K129" s="180" t="s">
        <v>132</v>
      </c>
      <c r="L129" s="55"/>
      <c r="M129" s="185" t="s">
        <v>36</v>
      </c>
      <c r="N129" s="186" t="s">
        <v>50</v>
      </c>
      <c r="O129" s="36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AR129" s="17" t="s">
        <v>149</v>
      </c>
      <c r="AT129" s="17" t="s">
        <v>128</v>
      </c>
      <c r="AU129" s="17" t="s">
        <v>22</v>
      </c>
      <c r="AY129" s="17" t="s">
        <v>126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17" t="s">
        <v>23</v>
      </c>
      <c r="BK129" s="189">
        <f>ROUND(I129*H129,2)</f>
        <v>0</v>
      </c>
      <c r="BL129" s="17" t="s">
        <v>149</v>
      </c>
      <c r="BM129" s="17" t="s">
        <v>197</v>
      </c>
    </row>
    <row r="130" spans="2:65" s="11" customFormat="1" x14ac:dyDescent="0.3">
      <c r="B130" s="190"/>
      <c r="C130" s="191"/>
      <c r="D130" s="192" t="s">
        <v>135</v>
      </c>
      <c r="E130" s="193" t="s">
        <v>36</v>
      </c>
      <c r="F130" s="194" t="s">
        <v>182</v>
      </c>
      <c r="G130" s="191"/>
      <c r="H130" s="195" t="s">
        <v>36</v>
      </c>
      <c r="I130" s="196"/>
      <c r="J130" s="191"/>
      <c r="K130" s="191"/>
      <c r="L130" s="197"/>
      <c r="M130" s="198"/>
      <c r="N130" s="199"/>
      <c r="O130" s="199"/>
      <c r="P130" s="199"/>
      <c r="Q130" s="199"/>
      <c r="R130" s="199"/>
      <c r="S130" s="199"/>
      <c r="T130" s="200"/>
      <c r="AT130" s="201" t="s">
        <v>135</v>
      </c>
      <c r="AU130" s="201" t="s">
        <v>22</v>
      </c>
      <c r="AV130" s="11" t="s">
        <v>23</v>
      </c>
      <c r="AW130" s="11" t="s">
        <v>43</v>
      </c>
      <c r="AX130" s="11" t="s">
        <v>79</v>
      </c>
      <c r="AY130" s="201" t="s">
        <v>126</v>
      </c>
    </row>
    <row r="131" spans="2:65" s="12" customFormat="1" x14ac:dyDescent="0.3">
      <c r="B131" s="202"/>
      <c r="C131" s="203"/>
      <c r="D131" s="192" t="s">
        <v>135</v>
      </c>
      <c r="E131" s="214" t="s">
        <v>36</v>
      </c>
      <c r="F131" s="215" t="s">
        <v>183</v>
      </c>
      <c r="G131" s="203"/>
      <c r="H131" s="216">
        <v>6</v>
      </c>
      <c r="I131" s="208"/>
      <c r="J131" s="203"/>
      <c r="K131" s="203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135</v>
      </c>
      <c r="AU131" s="213" t="s">
        <v>22</v>
      </c>
      <c r="AV131" s="12" t="s">
        <v>22</v>
      </c>
      <c r="AW131" s="12" t="s">
        <v>43</v>
      </c>
      <c r="AX131" s="12" t="s">
        <v>79</v>
      </c>
      <c r="AY131" s="213" t="s">
        <v>126</v>
      </c>
    </row>
    <row r="132" spans="2:65" s="11" customFormat="1" x14ac:dyDescent="0.3">
      <c r="B132" s="190"/>
      <c r="C132" s="191"/>
      <c r="D132" s="192" t="s">
        <v>135</v>
      </c>
      <c r="E132" s="193" t="s">
        <v>36</v>
      </c>
      <c r="F132" s="194" t="s">
        <v>187</v>
      </c>
      <c r="G132" s="191"/>
      <c r="H132" s="195" t="s">
        <v>36</v>
      </c>
      <c r="I132" s="196"/>
      <c r="J132" s="191"/>
      <c r="K132" s="191"/>
      <c r="L132" s="197"/>
      <c r="M132" s="198"/>
      <c r="N132" s="199"/>
      <c r="O132" s="199"/>
      <c r="P132" s="199"/>
      <c r="Q132" s="199"/>
      <c r="R132" s="199"/>
      <c r="S132" s="199"/>
      <c r="T132" s="200"/>
      <c r="AT132" s="201" t="s">
        <v>135</v>
      </c>
      <c r="AU132" s="201" t="s">
        <v>22</v>
      </c>
      <c r="AV132" s="11" t="s">
        <v>23</v>
      </c>
      <c r="AW132" s="11" t="s">
        <v>43</v>
      </c>
      <c r="AX132" s="11" t="s">
        <v>79</v>
      </c>
      <c r="AY132" s="201" t="s">
        <v>126</v>
      </c>
    </row>
    <row r="133" spans="2:65" s="12" customFormat="1" x14ac:dyDescent="0.3">
      <c r="B133" s="202"/>
      <c r="C133" s="203"/>
      <c r="D133" s="192" t="s">
        <v>135</v>
      </c>
      <c r="E133" s="214" t="s">
        <v>36</v>
      </c>
      <c r="F133" s="215" t="s">
        <v>188</v>
      </c>
      <c r="G133" s="203"/>
      <c r="H133" s="216">
        <v>4.3250000000000002</v>
      </c>
      <c r="I133" s="208"/>
      <c r="J133" s="203"/>
      <c r="K133" s="203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135</v>
      </c>
      <c r="AU133" s="213" t="s">
        <v>22</v>
      </c>
      <c r="AV133" s="12" t="s">
        <v>22</v>
      </c>
      <c r="AW133" s="12" t="s">
        <v>43</v>
      </c>
      <c r="AX133" s="12" t="s">
        <v>79</v>
      </c>
      <c r="AY133" s="213" t="s">
        <v>126</v>
      </c>
    </row>
    <row r="134" spans="2:65" s="12" customFormat="1" x14ac:dyDescent="0.3">
      <c r="B134" s="202"/>
      <c r="C134" s="203"/>
      <c r="D134" s="192" t="s">
        <v>135</v>
      </c>
      <c r="E134" s="214" t="s">
        <v>36</v>
      </c>
      <c r="F134" s="215" t="s">
        <v>189</v>
      </c>
      <c r="G134" s="203"/>
      <c r="H134" s="216">
        <v>14.321999999999999</v>
      </c>
      <c r="I134" s="208"/>
      <c r="J134" s="203"/>
      <c r="K134" s="203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135</v>
      </c>
      <c r="AU134" s="213" t="s">
        <v>22</v>
      </c>
      <c r="AV134" s="12" t="s">
        <v>22</v>
      </c>
      <c r="AW134" s="12" t="s">
        <v>43</v>
      </c>
      <c r="AX134" s="12" t="s">
        <v>79</v>
      </c>
      <c r="AY134" s="213" t="s">
        <v>126</v>
      </c>
    </row>
    <row r="135" spans="2:65" s="12" customFormat="1" x14ac:dyDescent="0.3">
      <c r="B135" s="202"/>
      <c r="C135" s="203"/>
      <c r="D135" s="192" t="s">
        <v>135</v>
      </c>
      <c r="E135" s="214" t="s">
        <v>36</v>
      </c>
      <c r="F135" s="215" t="s">
        <v>190</v>
      </c>
      <c r="G135" s="203"/>
      <c r="H135" s="216">
        <v>16.797000000000001</v>
      </c>
      <c r="I135" s="208"/>
      <c r="J135" s="203"/>
      <c r="K135" s="203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135</v>
      </c>
      <c r="AU135" s="213" t="s">
        <v>22</v>
      </c>
      <c r="AV135" s="12" t="s">
        <v>22</v>
      </c>
      <c r="AW135" s="12" t="s">
        <v>43</v>
      </c>
      <c r="AX135" s="12" t="s">
        <v>79</v>
      </c>
      <c r="AY135" s="213" t="s">
        <v>126</v>
      </c>
    </row>
    <row r="136" spans="2:65" s="12" customFormat="1" x14ac:dyDescent="0.3">
      <c r="B136" s="202"/>
      <c r="C136" s="203"/>
      <c r="D136" s="192" t="s">
        <v>135</v>
      </c>
      <c r="E136" s="214" t="s">
        <v>36</v>
      </c>
      <c r="F136" s="215" t="s">
        <v>191</v>
      </c>
      <c r="G136" s="203"/>
      <c r="H136" s="216">
        <v>4.1470000000000002</v>
      </c>
      <c r="I136" s="208"/>
      <c r="J136" s="203"/>
      <c r="K136" s="203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135</v>
      </c>
      <c r="AU136" s="213" t="s">
        <v>22</v>
      </c>
      <c r="AV136" s="12" t="s">
        <v>22</v>
      </c>
      <c r="AW136" s="12" t="s">
        <v>43</v>
      </c>
      <c r="AX136" s="12" t="s">
        <v>79</v>
      </c>
      <c r="AY136" s="213" t="s">
        <v>126</v>
      </c>
    </row>
    <row r="137" spans="2:65" s="12" customFormat="1" x14ac:dyDescent="0.3">
      <c r="B137" s="202"/>
      <c r="C137" s="203"/>
      <c r="D137" s="192" t="s">
        <v>135</v>
      </c>
      <c r="E137" s="214" t="s">
        <v>36</v>
      </c>
      <c r="F137" s="215" t="s">
        <v>192</v>
      </c>
      <c r="G137" s="203"/>
      <c r="H137" s="216">
        <v>6.48</v>
      </c>
      <c r="I137" s="208"/>
      <c r="J137" s="203"/>
      <c r="K137" s="203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135</v>
      </c>
      <c r="AU137" s="213" t="s">
        <v>22</v>
      </c>
      <c r="AV137" s="12" t="s">
        <v>22</v>
      </c>
      <c r="AW137" s="12" t="s">
        <v>43</v>
      </c>
      <c r="AX137" s="12" t="s">
        <v>79</v>
      </c>
      <c r="AY137" s="213" t="s">
        <v>126</v>
      </c>
    </row>
    <row r="138" spans="2:65" s="12" customFormat="1" x14ac:dyDescent="0.3">
      <c r="B138" s="202"/>
      <c r="C138" s="203"/>
      <c r="D138" s="204" t="s">
        <v>135</v>
      </c>
      <c r="E138" s="205" t="s">
        <v>36</v>
      </c>
      <c r="F138" s="206" t="s">
        <v>193</v>
      </c>
      <c r="G138" s="203"/>
      <c r="H138" s="207">
        <v>0.753</v>
      </c>
      <c r="I138" s="208"/>
      <c r="J138" s="203"/>
      <c r="K138" s="203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135</v>
      </c>
      <c r="AU138" s="213" t="s">
        <v>22</v>
      </c>
      <c r="AV138" s="12" t="s">
        <v>22</v>
      </c>
      <c r="AW138" s="12" t="s">
        <v>43</v>
      </c>
      <c r="AX138" s="12" t="s">
        <v>79</v>
      </c>
      <c r="AY138" s="213" t="s">
        <v>126</v>
      </c>
    </row>
    <row r="139" spans="2:65" s="1" customFormat="1" ht="44.25" customHeight="1" x14ac:dyDescent="0.3">
      <c r="B139" s="35"/>
      <c r="C139" s="178" t="s">
        <v>198</v>
      </c>
      <c r="D139" s="178" t="s">
        <v>128</v>
      </c>
      <c r="E139" s="179" t="s">
        <v>199</v>
      </c>
      <c r="F139" s="180" t="s">
        <v>200</v>
      </c>
      <c r="G139" s="181" t="s">
        <v>165</v>
      </c>
      <c r="H139" s="182">
        <v>52.823999999999998</v>
      </c>
      <c r="I139" s="183"/>
      <c r="J139" s="184">
        <f>ROUND(I139*H139,2)</f>
        <v>0</v>
      </c>
      <c r="K139" s="180" t="s">
        <v>159</v>
      </c>
      <c r="L139" s="55"/>
      <c r="M139" s="185" t="s">
        <v>36</v>
      </c>
      <c r="N139" s="186" t="s">
        <v>50</v>
      </c>
      <c r="O139" s="36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AR139" s="17" t="s">
        <v>149</v>
      </c>
      <c r="AT139" s="17" t="s">
        <v>128</v>
      </c>
      <c r="AU139" s="17" t="s">
        <v>22</v>
      </c>
      <c r="AY139" s="17" t="s">
        <v>126</v>
      </c>
      <c r="BE139" s="189">
        <f>IF(N139="základní",J139,0)</f>
        <v>0</v>
      </c>
      <c r="BF139" s="189">
        <f>IF(N139="snížená",J139,0)</f>
        <v>0</v>
      </c>
      <c r="BG139" s="189">
        <f>IF(N139="zákl. přenesená",J139,0)</f>
        <v>0</v>
      </c>
      <c r="BH139" s="189">
        <f>IF(N139="sníž. přenesená",J139,0)</f>
        <v>0</v>
      </c>
      <c r="BI139" s="189">
        <f>IF(N139="nulová",J139,0)</f>
        <v>0</v>
      </c>
      <c r="BJ139" s="17" t="s">
        <v>23</v>
      </c>
      <c r="BK139" s="189">
        <f>ROUND(I139*H139,2)</f>
        <v>0</v>
      </c>
      <c r="BL139" s="17" t="s">
        <v>149</v>
      </c>
      <c r="BM139" s="17" t="s">
        <v>201</v>
      </c>
    </row>
    <row r="140" spans="2:65" s="11" customFormat="1" x14ac:dyDescent="0.3">
      <c r="B140" s="190"/>
      <c r="C140" s="191"/>
      <c r="D140" s="192" t="s">
        <v>135</v>
      </c>
      <c r="E140" s="193" t="s">
        <v>36</v>
      </c>
      <c r="F140" s="194" t="s">
        <v>182</v>
      </c>
      <c r="G140" s="191"/>
      <c r="H140" s="195" t="s">
        <v>36</v>
      </c>
      <c r="I140" s="196"/>
      <c r="J140" s="191"/>
      <c r="K140" s="191"/>
      <c r="L140" s="197"/>
      <c r="M140" s="198"/>
      <c r="N140" s="199"/>
      <c r="O140" s="199"/>
      <c r="P140" s="199"/>
      <c r="Q140" s="199"/>
      <c r="R140" s="199"/>
      <c r="S140" s="199"/>
      <c r="T140" s="200"/>
      <c r="AT140" s="201" t="s">
        <v>135</v>
      </c>
      <c r="AU140" s="201" t="s">
        <v>22</v>
      </c>
      <c r="AV140" s="11" t="s">
        <v>23</v>
      </c>
      <c r="AW140" s="11" t="s">
        <v>43</v>
      </c>
      <c r="AX140" s="11" t="s">
        <v>79</v>
      </c>
      <c r="AY140" s="201" t="s">
        <v>126</v>
      </c>
    </row>
    <row r="141" spans="2:65" s="12" customFormat="1" x14ac:dyDescent="0.3">
      <c r="B141" s="202"/>
      <c r="C141" s="203"/>
      <c r="D141" s="192" t="s">
        <v>135</v>
      </c>
      <c r="E141" s="214" t="s">
        <v>36</v>
      </c>
      <c r="F141" s="215" t="s">
        <v>183</v>
      </c>
      <c r="G141" s="203"/>
      <c r="H141" s="216">
        <v>6</v>
      </c>
      <c r="I141" s="208"/>
      <c r="J141" s="203"/>
      <c r="K141" s="203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135</v>
      </c>
      <c r="AU141" s="213" t="s">
        <v>22</v>
      </c>
      <c r="AV141" s="12" t="s">
        <v>22</v>
      </c>
      <c r="AW141" s="12" t="s">
        <v>43</v>
      </c>
      <c r="AX141" s="12" t="s">
        <v>79</v>
      </c>
      <c r="AY141" s="213" t="s">
        <v>126</v>
      </c>
    </row>
    <row r="142" spans="2:65" s="11" customFormat="1" x14ac:dyDescent="0.3">
      <c r="B142" s="190"/>
      <c r="C142" s="191"/>
      <c r="D142" s="192" t="s">
        <v>135</v>
      </c>
      <c r="E142" s="193" t="s">
        <v>36</v>
      </c>
      <c r="F142" s="194" t="s">
        <v>187</v>
      </c>
      <c r="G142" s="191"/>
      <c r="H142" s="195" t="s">
        <v>36</v>
      </c>
      <c r="I142" s="196"/>
      <c r="J142" s="191"/>
      <c r="K142" s="191"/>
      <c r="L142" s="197"/>
      <c r="M142" s="198"/>
      <c r="N142" s="199"/>
      <c r="O142" s="199"/>
      <c r="P142" s="199"/>
      <c r="Q142" s="199"/>
      <c r="R142" s="199"/>
      <c r="S142" s="199"/>
      <c r="T142" s="200"/>
      <c r="AT142" s="201" t="s">
        <v>135</v>
      </c>
      <c r="AU142" s="201" t="s">
        <v>22</v>
      </c>
      <c r="AV142" s="11" t="s">
        <v>23</v>
      </c>
      <c r="AW142" s="11" t="s">
        <v>43</v>
      </c>
      <c r="AX142" s="11" t="s">
        <v>79</v>
      </c>
      <c r="AY142" s="201" t="s">
        <v>126</v>
      </c>
    </row>
    <row r="143" spans="2:65" s="12" customFormat="1" x14ac:dyDescent="0.3">
      <c r="B143" s="202"/>
      <c r="C143" s="203"/>
      <c r="D143" s="192" t="s">
        <v>135</v>
      </c>
      <c r="E143" s="214" t="s">
        <v>36</v>
      </c>
      <c r="F143" s="215" t="s">
        <v>188</v>
      </c>
      <c r="G143" s="203"/>
      <c r="H143" s="216">
        <v>4.3250000000000002</v>
      </c>
      <c r="I143" s="208"/>
      <c r="J143" s="203"/>
      <c r="K143" s="203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135</v>
      </c>
      <c r="AU143" s="213" t="s">
        <v>22</v>
      </c>
      <c r="AV143" s="12" t="s">
        <v>22</v>
      </c>
      <c r="AW143" s="12" t="s">
        <v>43</v>
      </c>
      <c r="AX143" s="12" t="s">
        <v>79</v>
      </c>
      <c r="AY143" s="213" t="s">
        <v>126</v>
      </c>
    </row>
    <row r="144" spans="2:65" s="12" customFormat="1" x14ac:dyDescent="0.3">
      <c r="B144" s="202"/>
      <c r="C144" s="203"/>
      <c r="D144" s="192" t="s">
        <v>135</v>
      </c>
      <c r="E144" s="214" t="s">
        <v>36</v>
      </c>
      <c r="F144" s="215" t="s">
        <v>189</v>
      </c>
      <c r="G144" s="203"/>
      <c r="H144" s="216">
        <v>14.321999999999999</v>
      </c>
      <c r="I144" s="208"/>
      <c r="J144" s="203"/>
      <c r="K144" s="203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135</v>
      </c>
      <c r="AU144" s="213" t="s">
        <v>22</v>
      </c>
      <c r="AV144" s="12" t="s">
        <v>22</v>
      </c>
      <c r="AW144" s="12" t="s">
        <v>43</v>
      </c>
      <c r="AX144" s="12" t="s">
        <v>79</v>
      </c>
      <c r="AY144" s="213" t="s">
        <v>126</v>
      </c>
    </row>
    <row r="145" spans="2:65" s="12" customFormat="1" x14ac:dyDescent="0.3">
      <c r="B145" s="202"/>
      <c r="C145" s="203"/>
      <c r="D145" s="192" t="s">
        <v>135</v>
      </c>
      <c r="E145" s="214" t="s">
        <v>36</v>
      </c>
      <c r="F145" s="215" t="s">
        <v>190</v>
      </c>
      <c r="G145" s="203"/>
      <c r="H145" s="216">
        <v>16.797000000000001</v>
      </c>
      <c r="I145" s="208"/>
      <c r="J145" s="203"/>
      <c r="K145" s="203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135</v>
      </c>
      <c r="AU145" s="213" t="s">
        <v>22</v>
      </c>
      <c r="AV145" s="12" t="s">
        <v>22</v>
      </c>
      <c r="AW145" s="12" t="s">
        <v>43</v>
      </c>
      <c r="AX145" s="12" t="s">
        <v>79</v>
      </c>
      <c r="AY145" s="213" t="s">
        <v>126</v>
      </c>
    </row>
    <row r="146" spans="2:65" s="12" customFormat="1" x14ac:dyDescent="0.3">
      <c r="B146" s="202"/>
      <c r="C146" s="203"/>
      <c r="D146" s="192" t="s">
        <v>135</v>
      </c>
      <c r="E146" s="214" t="s">
        <v>36</v>
      </c>
      <c r="F146" s="215" t="s">
        <v>191</v>
      </c>
      <c r="G146" s="203"/>
      <c r="H146" s="216">
        <v>4.1470000000000002</v>
      </c>
      <c r="I146" s="208"/>
      <c r="J146" s="203"/>
      <c r="K146" s="203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135</v>
      </c>
      <c r="AU146" s="213" t="s">
        <v>22</v>
      </c>
      <c r="AV146" s="12" t="s">
        <v>22</v>
      </c>
      <c r="AW146" s="12" t="s">
        <v>43</v>
      </c>
      <c r="AX146" s="12" t="s">
        <v>79</v>
      </c>
      <c r="AY146" s="213" t="s">
        <v>126</v>
      </c>
    </row>
    <row r="147" spans="2:65" s="12" customFormat="1" x14ac:dyDescent="0.3">
      <c r="B147" s="202"/>
      <c r="C147" s="203"/>
      <c r="D147" s="192" t="s">
        <v>135</v>
      </c>
      <c r="E147" s="214" t="s">
        <v>36</v>
      </c>
      <c r="F147" s="215" t="s">
        <v>192</v>
      </c>
      <c r="G147" s="203"/>
      <c r="H147" s="216">
        <v>6.48</v>
      </c>
      <c r="I147" s="208"/>
      <c r="J147" s="203"/>
      <c r="K147" s="203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135</v>
      </c>
      <c r="AU147" s="213" t="s">
        <v>22</v>
      </c>
      <c r="AV147" s="12" t="s">
        <v>22</v>
      </c>
      <c r="AW147" s="12" t="s">
        <v>43</v>
      </c>
      <c r="AX147" s="12" t="s">
        <v>79</v>
      </c>
      <c r="AY147" s="213" t="s">
        <v>126</v>
      </c>
    </row>
    <row r="148" spans="2:65" s="12" customFormat="1" x14ac:dyDescent="0.3">
      <c r="B148" s="202"/>
      <c r="C148" s="203"/>
      <c r="D148" s="204" t="s">
        <v>135</v>
      </c>
      <c r="E148" s="205" t="s">
        <v>36</v>
      </c>
      <c r="F148" s="206" t="s">
        <v>193</v>
      </c>
      <c r="G148" s="203"/>
      <c r="H148" s="207">
        <v>0.753</v>
      </c>
      <c r="I148" s="208"/>
      <c r="J148" s="203"/>
      <c r="K148" s="203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135</v>
      </c>
      <c r="AU148" s="213" t="s">
        <v>22</v>
      </c>
      <c r="AV148" s="12" t="s">
        <v>22</v>
      </c>
      <c r="AW148" s="12" t="s">
        <v>43</v>
      </c>
      <c r="AX148" s="12" t="s">
        <v>79</v>
      </c>
      <c r="AY148" s="213" t="s">
        <v>126</v>
      </c>
    </row>
    <row r="149" spans="2:65" s="1" customFormat="1" ht="31.5" customHeight="1" x14ac:dyDescent="0.3">
      <c r="B149" s="35"/>
      <c r="C149" s="178" t="s">
        <v>202</v>
      </c>
      <c r="D149" s="178" t="s">
        <v>128</v>
      </c>
      <c r="E149" s="179" t="s">
        <v>203</v>
      </c>
      <c r="F149" s="180" t="s">
        <v>204</v>
      </c>
      <c r="G149" s="181" t="s">
        <v>165</v>
      </c>
      <c r="H149" s="182">
        <v>26.413</v>
      </c>
      <c r="I149" s="183"/>
      <c r="J149" s="184">
        <f>ROUND(I149*H149,2)</f>
        <v>0</v>
      </c>
      <c r="K149" s="180" t="s">
        <v>132</v>
      </c>
      <c r="L149" s="55"/>
      <c r="M149" s="185" t="s">
        <v>36</v>
      </c>
      <c r="N149" s="186" t="s">
        <v>50</v>
      </c>
      <c r="O149" s="36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AR149" s="17" t="s">
        <v>149</v>
      </c>
      <c r="AT149" s="17" t="s">
        <v>128</v>
      </c>
      <c r="AU149" s="17" t="s">
        <v>22</v>
      </c>
      <c r="AY149" s="17" t="s">
        <v>126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7" t="s">
        <v>23</v>
      </c>
      <c r="BK149" s="189">
        <f>ROUND(I149*H149,2)</f>
        <v>0</v>
      </c>
      <c r="BL149" s="17" t="s">
        <v>149</v>
      </c>
      <c r="BM149" s="17" t="s">
        <v>205</v>
      </c>
    </row>
    <row r="150" spans="2:65" s="11" customFormat="1" x14ac:dyDescent="0.3">
      <c r="B150" s="190"/>
      <c r="C150" s="191"/>
      <c r="D150" s="192" t="s">
        <v>135</v>
      </c>
      <c r="E150" s="193" t="s">
        <v>36</v>
      </c>
      <c r="F150" s="194" t="s">
        <v>182</v>
      </c>
      <c r="G150" s="191"/>
      <c r="H150" s="195" t="s">
        <v>36</v>
      </c>
      <c r="I150" s="196"/>
      <c r="J150" s="191"/>
      <c r="K150" s="191"/>
      <c r="L150" s="197"/>
      <c r="M150" s="198"/>
      <c r="N150" s="199"/>
      <c r="O150" s="199"/>
      <c r="P150" s="199"/>
      <c r="Q150" s="199"/>
      <c r="R150" s="199"/>
      <c r="S150" s="199"/>
      <c r="T150" s="200"/>
      <c r="AT150" s="201" t="s">
        <v>135</v>
      </c>
      <c r="AU150" s="201" t="s">
        <v>22</v>
      </c>
      <c r="AV150" s="11" t="s">
        <v>23</v>
      </c>
      <c r="AW150" s="11" t="s">
        <v>43</v>
      </c>
      <c r="AX150" s="11" t="s">
        <v>79</v>
      </c>
      <c r="AY150" s="201" t="s">
        <v>126</v>
      </c>
    </row>
    <row r="151" spans="2:65" s="12" customFormat="1" x14ac:dyDescent="0.3">
      <c r="B151" s="202"/>
      <c r="C151" s="203"/>
      <c r="D151" s="192" t="s">
        <v>135</v>
      </c>
      <c r="E151" s="214" t="s">
        <v>36</v>
      </c>
      <c r="F151" s="215" t="s">
        <v>206</v>
      </c>
      <c r="G151" s="203"/>
      <c r="H151" s="216">
        <v>3</v>
      </c>
      <c r="I151" s="208"/>
      <c r="J151" s="203"/>
      <c r="K151" s="203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135</v>
      </c>
      <c r="AU151" s="213" t="s">
        <v>22</v>
      </c>
      <c r="AV151" s="12" t="s">
        <v>22</v>
      </c>
      <c r="AW151" s="12" t="s">
        <v>43</v>
      </c>
      <c r="AX151" s="12" t="s">
        <v>79</v>
      </c>
      <c r="AY151" s="213" t="s">
        <v>126</v>
      </c>
    </row>
    <row r="152" spans="2:65" s="11" customFormat="1" x14ac:dyDescent="0.3">
      <c r="B152" s="190"/>
      <c r="C152" s="191"/>
      <c r="D152" s="192" t="s">
        <v>135</v>
      </c>
      <c r="E152" s="193" t="s">
        <v>36</v>
      </c>
      <c r="F152" s="194" t="s">
        <v>187</v>
      </c>
      <c r="G152" s="191"/>
      <c r="H152" s="195" t="s">
        <v>36</v>
      </c>
      <c r="I152" s="196"/>
      <c r="J152" s="191"/>
      <c r="K152" s="191"/>
      <c r="L152" s="197"/>
      <c r="M152" s="198"/>
      <c r="N152" s="199"/>
      <c r="O152" s="199"/>
      <c r="P152" s="199"/>
      <c r="Q152" s="199"/>
      <c r="R152" s="199"/>
      <c r="S152" s="199"/>
      <c r="T152" s="200"/>
      <c r="AT152" s="201" t="s">
        <v>135</v>
      </c>
      <c r="AU152" s="201" t="s">
        <v>22</v>
      </c>
      <c r="AV152" s="11" t="s">
        <v>23</v>
      </c>
      <c r="AW152" s="11" t="s">
        <v>43</v>
      </c>
      <c r="AX152" s="11" t="s">
        <v>79</v>
      </c>
      <c r="AY152" s="201" t="s">
        <v>126</v>
      </c>
    </row>
    <row r="153" spans="2:65" s="12" customFormat="1" x14ac:dyDescent="0.3">
      <c r="B153" s="202"/>
      <c r="C153" s="203"/>
      <c r="D153" s="192" t="s">
        <v>135</v>
      </c>
      <c r="E153" s="214" t="s">
        <v>36</v>
      </c>
      <c r="F153" s="215" t="s">
        <v>207</v>
      </c>
      <c r="G153" s="203"/>
      <c r="H153" s="216">
        <v>2.1619999999999999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135</v>
      </c>
      <c r="AU153" s="213" t="s">
        <v>22</v>
      </c>
      <c r="AV153" s="12" t="s">
        <v>22</v>
      </c>
      <c r="AW153" s="12" t="s">
        <v>43</v>
      </c>
      <c r="AX153" s="12" t="s">
        <v>79</v>
      </c>
      <c r="AY153" s="213" t="s">
        <v>126</v>
      </c>
    </row>
    <row r="154" spans="2:65" s="12" customFormat="1" x14ac:dyDescent="0.3">
      <c r="B154" s="202"/>
      <c r="C154" s="203"/>
      <c r="D154" s="192" t="s">
        <v>135</v>
      </c>
      <c r="E154" s="214" t="s">
        <v>36</v>
      </c>
      <c r="F154" s="215" t="s">
        <v>208</v>
      </c>
      <c r="G154" s="203"/>
      <c r="H154" s="216">
        <v>7.1609999999999996</v>
      </c>
      <c r="I154" s="208"/>
      <c r="J154" s="203"/>
      <c r="K154" s="203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135</v>
      </c>
      <c r="AU154" s="213" t="s">
        <v>22</v>
      </c>
      <c r="AV154" s="12" t="s">
        <v>22</v>
      </c>
      <c r="AW154" s="12" t="s">
        <v>43</v>
      </c>
      <c r="AX154" s="12" t="s">
        <v>79</v>
      </c>
      <c r="AY154" s="213" t="s">
        <v>126</v>
      </c>
    </row>
    <row r="155" spans="2:65" s="12" customFormat="1" x14ac:dyDescent="0.3">
      <c r="B155" s="202"/>
      <c r="C155" s="203"/>
      <c r="D155" s="192" t="s">
        <v>135</v>
      </c>
      <c r="E155" s="214" t="s">
        <v>36</v>
      </c>
      <c r="F155" s="215" t="s">
        <v>209</v>
      </c>
      <c r="G155" s="203"/>
      <c r="H155" s="216">
        <v>8.3989999999999991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135</v>
      </c>
      <c r="AU155" s="213" t="s">
        <v>22</v>
      </c>
      <c r="AV155" s="12" t="s">
        <v>22</v>
      </c>
      <c r="AW155" s="12" t="s">
        <v>43</v>
      </c>
      <c r="AX155" s="12" t="s">
        <v>79</v>
      </c>
      <c r="AY155" s="213" t="s">
        <v>126</v>
      </c>
    </row>
    <row r="156" spans="2:65" s="12" customFormat="1" x14ac:dyDescent="0.3">
      <c r="B156" s="202"/>
      <c r="C156" s="203"/>
      <c r="D156" s="192" t="s">
        <v>135</v>
      </c>
      <c r="E156" s="214" t="s">
        <v>36</v>
      </c>
      <c r="F156" s="215" t="s">
        <v>210</v>
      </c>
      <c r="G156" s="203"/>
      <c r="H156" s="216">
        <v>2.0739999999999998</v>
      </c>
      <c r="I156" s="208"/>
      <c r="J156" s="203"/>
      <c r="K156" s="203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135</v>
      </c>
      <c r="AU156" s="213" t="s">
        <v>22</v>
      </c>
      <c r="AV156" s="12" t="s">
        <v>22</v>
      </c>
      <c r="AW156" s="12" t="s">
        <v>43</v>
      </c>
      <c r="AX156" s="12" t="s">
        <v>79</v>
      </c>
      <c r="AY156" s="213" t="s">
        <v>126</v>
      </c>
    </row>
    <row r="157" spans="2:65" s="12" customFormat="1" x14ac:dyDescent="0.3">
      <c r="B157" s="202"/>
      <c r="C157" s="203"/>
      <c r="D157" s="192" t="s">
        <v>135</v>
      </c>
      <c r="E157" s="214" t="s">
        <v>36</v>
      </c>
      <c r="F157" s="215" t="s">
        <v>211</v>
      </c>
      <c r="G157" s="203"/>
      <c r="H157" s="216">
        <v>3.24</v>
      </c>
      <c r="I157" s="208"/>
      <c r="J157" s="203"/>
      <c r="K157" s="203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135</v>
      </c>
      <c r="AU157" s="213" t="s">
        <v>22</v>
      </c>
      <c r="AV157" s="12" t="s">
        <v>22</v>
      </c>
      <c r="AW157" s="12" t="s">
        <v>43</v>
      </c>
      <c r="AX157" s="12" t="s">
        <v>79</v>
      </c>
      <c r="AY157" s="213" t="s">
        <v>126</v>
      </c>
    </row>
    <row r="158" spans="2:65" s="12" customFormat="1" x14ac:dyDescent="0.3">
      <c r="B158" s="202"/>
      <c r="C158" s="203"/>
      <c r="D158" s="204" t="s">
        <v>135</v>
      </c>
      <c r="E158" s="205" t="s">
        <v>36</v>
      </c>
      <c r="F158" s="206" t="s">
        <v>212</v>
      </c>
      <c r="G158" s="203"/>
      <c r="H158" s="207">
        <v>0.377</v>
      </c>
      <c r="I158" s="208"/>
      <c r="J158" s="203"/>
      <c r="K158" s="203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135</v>
      </c>
      <c r="AU158" s="213" t="s">
        <v>22</v>
      </c>
      <c r="AV158" s="12" t="s">
        <v>22</v>
      </c>
      <c r="AW158" s="12" t="s">
        <v>43</v>
      </c>
      <c r="AX158" s="12" t="s">
        <v>79</v>
      </c>
      <c r="AY158" s="213" t="s">
        <v>126</v>
      </c>
    </row>
    <row r="159" spans="2:65" s="1" customFormat="1" ht="22.5" customHeight="1" x14ac:dyDescent="0.3">
      <c r="B159" s="35"/>
      <c r="C159" s="178" t="s">
        <v>213</v>
      </c>
      <c r="D159" s="178" t="s">
        <v>128</v>
      </c>
      <c r="E159" s="179" t="s">
        <v>214</v>
      </c>
      <c r="F159" s="180" t="s">
        <v>215</v>
      </c>
      <c r="G159" s="181" t="s">
        <v>165</v>
      </c>
      <c r="H159" s="182">
        <v>26.413</v>
      </c>
      <c r="I159" s="183"/>
      <c r="J159" s="184">
        <f>ROUND(I159*H159,2)</f>
        <v>0</v>
      </c>
      <c r="K159" s="180" t="s">
        <v>132</v>
      </c>
      <c r="L159" s="55"/>
      <c r="M159" s="185" t="s">
        <v>36</v>
      </c>
      <c r="N159" s="186" t="s">
        <v>50</v>
      </c>
      <c r="O159" s="36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AR159" s="17" t="s">
        <v>149</v>
      </c>
      <c r="AT159" s="17" t="s">
        <v>128</v>
      </c>
      <c r="AU159" s="17" t="s">
        <v>22</v>
      </c>
      <c r="AY159" s="17" t="s">
        <v>126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7" t="s">
        <v>23</v>
      </c>
      <c r="BK159" s="189">
        <f>ROUND(I159*H159,2)</f>
        <v>0</v>
      </c>
      <c r="BL159" s="17" t="s">
        <v>149</v>
      </c>
      <c r="BM159" s="17" t="s">
        <v>216</v>
      </c>
    </row>
    <row r="160" spans="2:65" s="11" customFormat="1" x14ac:dyDescent="0.3">
      <c r="B160" s="190"/>
      <c r="C160" s="191"/>
      <c r="D160" s="192" t="s">
        <v>135</v>
      </c>
      <c r="E160" s="193" t="s">
        <v>36</v>
      </c>
      <c r="F160" s="194" t="s">
        <v>182</v>
      </c>
      <c r="G160" s="191"/>
      <c r="H160" s="195" t="s">
        <v>36</v>
      </c>
      <c r="I160" s="196"/>
      <c r="J160" s="191"/>
      <c r="K160" s="191"/>
      <c r="L160" s="197"/>
      <c r="M160" s="198"/>
      <c r="N160" s="199"/>
      <c r="O160" s="199"/>
      <c r="P160" s="199"/>
      <c r="Q160" s="199"/>
      <c r="R160" s="199"/>
      <c r="S160" s="199"/>
      <c r="T160" s="200"/>
      <c r="AT160" s="201" t="s">
        <v>135</v>
      </c>
      <c r="AU160" s="201" t="s">
        <v>22</v>
      </c>
      <c r="AV160" s="11" t="s">
        <v>23</v>
      </c>
      <c r="AW160" s="11" t="s">
        <v>43</v>
      </c>
      <c r="AX160" s="11" t="s">
        <v>79</v>
      </c>
      <c r="AY160" s="201" t="s">
        <v>126</v>
      </c>
    </row>
    <row r="161" spans="2:65" s="12" customFormat="1" x14ac:dyDescent="0.3">
      <c r="B161" s="202"/>
      <c r="C161" s="203"/>
      <c r="D161" s="192" t="s">
        <v>135</v>
      </c>
      <c r="E161" s="214" t="s">
        <v>36</v>
      </c>
      <c r="F161" s="215" t="s">
        <v>206</v>
      </c>
      <c r="G161" s="203"/>
      <c r="H161" s="216">
        <v>3</v>
      </c>
      <c r="I161" s="208"/>
      <c r="J161" s="203"/>
      <c r="K161" s="203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135</v>
      </c>
      <c r="AU161" s="213" t="s">
        <v>22</v>
      </c>
      <c r="AV161" s="12" t="s">
        <v>22</v>
      </c>
      <c r="AW161" s="12" t="s">
        <v>43</v>
      </c>
      <c r="AX161" s="12" t="s">
        <v>79</v>
      </c>
      <c r="AY161" s="213" t="s">
        <v>126</v>
      </c>
    </row>
    <row r="162" spans="2:65" s="11" customFormat="1" x14ac:dyDescent="0.3">
      <c r="B162" s="190"/>
      <c r="C162" s="191"/>
      <c r="D162" s="192" t="s">
        <v>135</v>
      </c>
      <c r="E162" s="193" t="s">
        <v>36</v>
      </c>
      <c r="F162" s="194" t="s">
        <v>187</v>
      </c>
      <c r="G162" s="191"/>
      <c r="H162" s="195" t="s">
        <v>36</v>
      </c>
      <c r="I162" s="196"/>
      <c r="J162" s="191"/>
      <c r="K162" s="191"/>
      <c r="L162" s="197"/>
      <c r="M162" s="198"/>
      <c r="N162" s="199"/>
      <c r="O162" s="199"/>
      <c r="P162" s="199"/>
      <c r="Q162" s="199"/>
      <c r="R162" s="199"/>
      <c r="S162" s="199"/>
      <c r="T162" s="200"/>
      <c r="AT162" s="201" t="s">
        <v>135</v>
      </c>
      <c r="AU162" s="201" t="s">
        <v>22</v>
      </c>
      <c r="AV162" s="11" t="s">
        <v>23</v>
      </c>
      <c r="AW162" s="11" t="s">
        <v>43</v>
      </c>
      <c r="AX162" s="11" t="s">
        <v>79</v>
      </c>
      <c r="AY162" s="201" t="s">
        <v>126</v>
      </c>
    </row>
    <row r="163" spans="2:65" s="12" customFormat="1" x14ac:dyDescent="0.3">
      <c r="B163" s="202"/>
      <c r="C163" s="203"/>
      <c r="D163" s="192" t="s">
        <v>135</v>
      </c>
      <c r="E163" s="214" t="s">
        <v>36</v>
      </c>
      <c r="F163" s="215" t="s">
        <v>207</v>
      </c>
      <c r="G163" s="203"/>
      <c r="H163" s="216">
        <v>2.1619999999999999</v>
      </c>
      <c r="I163" s="208"/>
      <c r="J163" s="203"/>
      <c r="K163" s="203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135</v>
      </c>
      <c r="AU163" s="213" t="s">
        <v>22</v>
      </c>
      <c r="AV163" s="12" t="s">
        <v>22</v>
      </c>
      <c r="AW163" s="12" t="s">
        <v>43</v>
      </c>
      <c r="AX163" s="12" t="s">
        <v>79</v>
      </c>
      <c r="AY163" s="213" t="s">
        <v>126</v>
      </c>
    </row>
    <row r="164" spans="2:65" s="12" customFormat="1" x14ac:dyDescent="0.3">
      <c r="B164" s="202"/>
      <c r="C164" s="203"/>
      <c r="D164" s="192" t="s">
        <v>135</v>
      </c>
      <c r="E164" s="214" t="s">
        <v>36</v>
      </c>
      <c r="F164" s="215" t="s">
        <v>208</v>
      </c>
      <c r="G164" s="203"/>
      <c r="H164" s="216">
        <v>7.1609999999999996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135</v>
      </c>
      <c r="AU164" s="213" t="s">
        <v>22</v>
      </c>
      <c r="AV164" s="12" t="s">
        <v>22</v>
      </c>
      <c r="AW164" s="12" t="s">
        <v>43</v>
      </c>
      <c r="AX164" s="12" t="s">
        <v>79</v>
      </c>
      <c r="AY164" s="213" t="s">
        <v>126</v>
      </c>
    </row>
    <row r="165" spans="2:65" s="12" customFormat="1" x14ac:dyDescent="0.3">
      <c r="B165" s="202"/>
      <c r="C165" s="203"/>
      <c r="D165" s="192" t="s">
        <v>135</v>
      </c>
      <c r="E165" s="214" t="s">
        <v>36</v>
      </c>
      <c r="F165" s="215" t="s">
        <v>209</v>
      </c>
      <c r="G165" s="203"/>
      <c r="H165" s="216">
        <v>8.3989999999999991</v>
      </c>
      <c r="I165" s="208"/>
      <c r="J165" s="203"/>
      <c r="K165" s="203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135</v>
      </c>
      <c r="AU165" s="213" t="s">
        <v>22</v>
      </c>
      <c r="AV165" s="12" t="s">
        <v>22</v>
      </c>
      <c r="AW165" s="12" t="s">
        <v>43</v>
      </c>
      <c r="AX165" s="12" t="s">
        <v>79</v>
      </c>
      <c r="AY165" s="213" t="s">
        <v>126</v>
      </c>
    </row>
    <row r="166" spans="2:65" s="12" customFormat="1" x14ac:dyDescent="0.3">
      <c r="B166" s="202"/>
      <c r="C166" s="203"/>
      <c r="D166" s="192" t="s">
        <v>135</v>
      </c>
      <c r="E166" s="214" t="s">
        <v>36</v>
      </c>
      <c r="F166" s="215" t="s">
        <v>210</v>
      </c>
      <c r="G166" s="203"/>
      <c r="H166" s="216">
        <v>2.0739999999999998</v>
      </c>
      <c r="I166" s="208"/>
      <c r="J166" s="203"/>
      <c r="K166" s="203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135</v>
      </c>
      <c r="AU166" s="213" t="s">
        <v>22</v>
      </c>
      <c r="AV166" s="12" t="s">
        <v>22</v>
      </c>
      <c r="AW166" s="12" t="s">
        <v>43</v>
      </c>
      <c r="AX166" s="12" t="s">
        <v>79</v>
      </c>
      <c r="AY166" s="213" t="s">
        <v>126</v>
      </c>
    </row>
    <row r="167" spans="2:65" s="12" customFormat="1" x14ac:dyDescent="0.3">
      <c r="B167" s="202"/>
      <c r="C167" s="203"/>
      <c r="D167" s="192" t="s">
        <v>135</v>
      </c>
      <c r="E167" s="214" t="s">
        <v>36</v>
      </c>
      <c r="F167" s="215" t="s">
        <v>211</v>
      </c>
      <c r="G167" s="203"/>
      <c r="H167" s="216">
        <v>3.24</v>
      </c>
      <c r="I167" s="208"/>
      <c r="J167" s="203"/>
      <c r="K167" s="203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135</v>
      </c>
      <c r="AU167" s="213" t="s">
        <v>22</v>
      </c>
      <c r="AV167" s="12" t="s">
        <v>22</v>
      </c>
      <c r="AW167" s="12" t="s">
        <v>43</v>
      </c>
      <c r="AX167" s="12" t="s">
        <v>79</v>
      </c>
      <c r="AY167" s="213" t="s">
        <v>126</v>
      </c>
    </row>
    <row r="168" spans="2:65" s="12" customFormat="1" x14ac:dyDescent="0.3">
      <c r="B168" s="202"/>
      <c r="C168" s="203"/>
      <c r="D168" s="204" t="s">
        <v>135</v>
      </c>
      <c r="E168" s="205" t="s">
        <v>36</v>
      </c>
      <c r="F168" s="206" t="s">
        <v>212</v>
      </c>
      <c r="G168" s="203"/>
      <c r="H168" s="207">
        <v>0.377</v>
      </c>
      <c r="I168" s="208"/>
      <c r="J168" s="203"/>
      <c r="K168" s="203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135</v>
      </c>
      <c r="AU168" s="213" t="s">
        <v>22</v>
      </c>
      <c r="AV168" s="12" t="s">
        <v>22</v>
      </c>
      <c r="AW168" s="12" t="s">
        <v>43</v>
      </c>
      <c r="AX168" s="12" t="s">
        <v>79</v>
      </c>
      <c r="AY168" s="213" t="s">
        <v>126</v>
      </c>
    </row>
    <row r="169" spans="2:65" s="1" customFormat="1" ht="31.5" customHeight="1" x14ac:dyDescent="0.3">
      <c r="B169" s="35"/>
      <c r="C169" s="178" t="s">
        <v>8</v>
      </c>
      <c r="D169" s="178" t="s">
        <v>128</v>
      </c>
      <c r="E169" s="179" t="s">
        <v>217</v>
      </c>
      <c r="F169" s="180" t="s">
        <v>218</v>
      </c>
      <c r="G169" s="181" t="s">
        <v>165</v>
      </c>
      <c r="H169" s="182">
        <v>26.413</v>
      </c>
      <c r="I169" s="183"/>
      <c r="J169" s="184">
        <f>ROUND(I169*H169,2)</f>
        <v>0</v>
      </c>
      <c r="K169" s="180" t="s">
        <v>132</v>
      </c>
      <c r="L169" s="55"/>
      <c r="M169" s="185" t="s">
        <v>36</v>
      </c>
      <c r="N169" s="186" t="s">
        <v>50</v>
      </c>
      <c r="O169" s="36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AR169" s="17" t="s">
        <v>149</v>
      </c>
      <c r="AT169" s="17" t="s">
        <v>128</v>
      </c>
      <c r="AU169" s="17" t="s">
        <v>22</v>
      </c>
      <c r="AY169" s="17" t="s">
        <v>126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17" t="s">
        <v>23</v>
      </c>
      <c r="BK169" s="189">
        <f>ROUND(I169*H169,2)</f>
        <v>0</v>
      </c>
      <c r="BL169" s="17" t="s">
        <v>149</v>
      </c>
      <c r="BM169" s="17" t="s">
        <v>219</v>
      </c>
    </row>
    <row r="170" spans="2:65" s="11" customFormat="1" x14ac:dyDescent="0.3">
      <c r="B170" s="190"/>
      <c r="C170" s="191"/>
      <c r="D170" s="192" t="s">
        <v>135</v>
      </c>
      <c r="E170" s="193" t="s">
        <v>36</v>
      </c>
      <c r="F170" s="194" t="s">
        <v>182</v>
      </c>
      <c r="G170" s="191"/>
      <c r="H170" s="195" t="s">
        <v>36</v>
      </c>
      <c r="I170" s="196"/>
      <c r="J170" s="191"/>
      <c r="K170" s="191"/>
      <c r="L170" s="197"/>
      <c r="M170" s="198"/>
      <c r="N170" s="199"/>
      <c r="O170" s="199"/>
      <c r="P170" s="199"/>
      <c r="Q170" s="199"/>
      <c r="R170" s="199"/>
      <c r="S170" s="199"/>
      <c r="T170" s="200"/>
      <c r="AT170" s="201" t="s">
        <v>135</v>
      </c>
      <c r="AU170" s="201" t="s">
        <v>22</v>
      </c>
      <c r="AV170" s="11" t="s">
        <v>23</v>
      </c>
      <c r="AW170" s="11" t="s">
        <v>43</v>
      </c>
      <c r="AX170" s="11" t="s">
        <v>79</v>
      </c>
      <c r="AY170" s="201" t="s">
        <v>126</v>
      </c>
    </row>
    <row r="171" spans="2:65" s="12" customFormat="1" x14ac:dyDescent="0.3">
      <c r="B171" s="202"/>
      <c r="C171" s="203"/>
      <c r="D171" s="192" t="s">
        <v>135</v>
      </c>
      <c r="E171" s="214" t="s">
        <v>36</v>
      </c>
      <c r="F171" s="215" t="s">
        <v>206</v>
      </c>
      <c r="G171" s="203"/>
      <c r="H171" s="216">
        <v>3</v>
      </c>
      <c r="I171" s="208"/>
      <c r="J171" s="203"/>
      <c r="K171" s="203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135</v>
      </c>
      <c r="AU171" s="213" t="s">
        <v>22</v>
      </c>
      <c r="AV171" s="12" t="s">
        <v>22</v>
      </c>
      <c r="AW171" s="12" t="s">
        <v>43</v>
      </c>
      <c r="AX171" s="12" t="s">
        <v>79</v>
      </c>
      <c r="AY171" s="213" t="s">
        <v>126</v>
      </c>
    </row>
    <row r="172" spans="2:65" s="11" customFormat="1" x14ac:dyDescent="0.3">
      <c r="B172" s="190"/>
      <c r="C172" s="191"/>
      <c r="D172" s="192" t="s">
        <v>135</v>
      </c>
      <c r="E172" s="193" t="s">
        <v>36</v>
      </c>
      <c r="F172" s="194" t="s">
        <v>187</v>
      </c>
      <c r="G172" s="191"/>
      <c r="H172" s="195" t="s">
        <v>36</v>
      </c>
      <c r="I172" s="196"/>
      <c r="J172" s="191"/>
      <c r="K172" s="191"/>
      <c r="L172" s="197"/>
      <c r="M172" s="198"/>
      <c r="N172" s="199"/>
      <c r="O172" s="199"/>
      <c r="P172" s="199"/>
      <c r="Q172" s="199"/>
      <c r="R172" s="199"/>
      <c r="S172" s="199"/>
      <c r="T172" s="200"/>
      <c r="AT172" s="201" t="s">
        <v>135</v>
      </c>
      <c r="AU172" s="201" t="s">
        <v>22</v>
      </c>
      <c r="AV172" s="11" t="s">
        <v>23</v>
      </c>
      <c r="AW172" s="11" t="s">
        <v>43</v>
      </c>
      <c r="AX172" s="11" t="s">
        <v>79</v>
      </c>
      <c r="AY172" s="201" t="s">
        <v>126</v>
      </c>
    </row>
    <row r="173" spans="2:65" s="12" customFormat="1" x14ac:dyDescent="0.3">
      <c r="B173" s="202"/>
      <c r="C173" s="203"/>
      <c r="D173" s="192" t="s">
        <v>135</v>
      </c>
      <c r="E173" s="214" t="s">
        <v>36</v>
      </c>
      <c r="F173" s="215" t="s">
        <v>207</v>
      </c>
      <c r="G173" s="203"/>
      <c r="H173" s="216">
        <v>2.1619999999999999</v>
      </c>
      <c r="I173" s="208"/>
      <c r="J173" s="203"/>
      <c r="K173" s="203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135</v>
      </c>
      <c r="AU173" s="213" t="s">
        <v>22</v>
      </c>
      <c r="AV173" s="12" t="s">
        <v>22</v>
      </c>
      <c r="AW173" s="12" t="s">
        <v>43</v>
      </c>
      <c r="AX173" s="12" t="s">
        <v>79</v>
      </c>
      <c r="AY173" s="213" t="s">
        <v>126</v>
      </c>
    </row>
    <row r="174" spans="2:65" s="12" customFormat="1" x14ac:dyDescent="0.3">
      <c r="B174" s="202"/>
      <c r="C174" s="203"/>
      <c r="D174" s="192" t="s">
        <v>135</v>
      </c>
      <c r="E174" s="214" t="s">
        <v>36</v>
      </c>
      <c r="F174" s="215" t="s">
        <v>208</v>
      </c>
      <c r="G174" s="203"/>
      <c r="H174" s="216">
        <v>7.1609999999999996</v>
      </c>
      <c r="I174" s="208"/>
      <c r="J174" s="203"/>
      <c r="K174" s="203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135</v>
      </c>
      <c r="AU174" s="213" t="s">
        <v>22</v>
      </c>
      <c r="AV174" s="12" t="s">
        <v>22</v>
      </c>
      <c r="AW174" s="12" t="s">
        <v>43</v>
      </c>
      <c r="AX174" s="12" t="s">
        <v>79</v>
      </c>
      <c r="AY174" s="213" t="s">
        <v>126</v>
      </c>
    </row>
    <row r="175" spans="2:65" s="12" customFormat="1" x14ac:dyDescent="0.3">
      <c r="B175" s="202"/>
      <c r="C175" s="203"/>
      <c r="D175" s="192" t="s">
        <v>135</v>
      </c>
      <c r="E175" s="214" t="s">
        <v>36</v>
      </c>
      <c r="F175" s="215" t="s">
        <v>209</v>
      </c>
      <c r="G175" s="203"/>
      <c r="H175" s="216">
        <v>8.3989999999999991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135</v>
      </c>
      <c r="AU175" s="213" t="s">
        <v>22</v>
      </c>
      <c r="AV175" s="12" t="s">
        <v>22</v>
      </c>
      <c r="AW175" s="12" t="s">
        <v>43</v>
      </c>
      <c r="AX175" s="12" t="s">
        <v>79</v>
      </c>
      <c r="AY175" s="213" t="s">
        <v>126</v>
      </c>
    </row>
    <row r="176" spans="2:65" s="12" customFormat="1" x14ac:dyDescent="0.3">
      <c r="B176" s="202"/>
      <c r="C176" s="203"/>
      <c r="D176" s="192" t="s">
        <v>135</v>
      </c>
      <c r="E176" s="214" t="s">
        <v>36</v>
      </c>
      <c r="F176" s="215" t="s">
        <v>210</v>
      </c>
      <c r="G176" s="203"/>
      <c r="H176" s="216">
        <v>2.0739999999999998</v>
      </c>
      <c r="I176" s="208"/>
      <c r="J176" s="203"/>
      <c r="K176" s="203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135</v>
      </c>
      <c r="AU176" s="213" t="s">
        <v>22</v>
      </c>
      <c r="AV176" s="12" t="s">
        <v>22</v>
      </c>
      <c r="AW176" s="12" t="s">
        <v>43</v>
      </c>
      <c r="AX176" s="12" t="s">
        <v>79</v>
      </c>
      <c r="AY176" s="213" t="s">
        <v>126</v>
      </c>
    </row>
    <row r="177" spans="2:65" s="12" customFormat="1" x14ac:dyDescent="0.3">
      <c r="B177" s="202"/>
      <c r="C177" s="203"/>
      <c r="D177" s="192" t="s">
        <v>135</v>
      </c>
      <c r="E177" s="214" t="s">
        <v>36</v>
      </c>
      <c r="F177" s="215" t="s">
        <v>211</v>
      </c>
      <c r="G177" s="203"/>
      <c r="H177" s="216">
        <v>3.24</v>
      </c>
      <c r="I177" s="208"/>
      <c r="J177" s="203"/>
      <c r="K177" s="203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135</v>
      </c>
      <c r="AU177" s="213" t="s">
        <v>22</v>
      </c>
      <c r="AV177" s="12" t="s">
        <v>22</v>
      </c>
      <c r="AW177" s="12" t="s">
        <v>43</v>
      </c>
      <c r="AX177" s="12" t="s">
        <v>79</v>
      </c>
      <c r="AY177" s="213" t="s">
        <v>126</v>
      </c>
    </row>
    <row r="178" spans="2:65" s="12" customFormat="1" x14ac:dyDescent="0.3">
      <c r="B178" s="202"/>
      <c r="C178" s="203"/>
      <c r="D178" s="204" t="s">
        <v>135</v>
      </c>
      <c r="E178" s="205" t="s">
        <v>36</v>
      </c>
      <c r="F178" s="206" t="s">
        <v>212</v>
      </c>
      <c r="G178" s="203"/>
      <c r="H178" s="207">
        <v>0.377</v>
      </c>
      <c r="I178" s="208"/>
      <c r="J178" s="203"/>
      <c r="K178" s="203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135</v>
      </c>
      <c r="AU178" s="213" t="s">
        <v>22</v>
      </c>
      <c r="AV178" s="12" t="s">
        <v>22</v>
      </c>
      <c r="AW178" s="12" t="s">
        <v>43</v>
      </c>
      <c r="AX178" s="12" t="s">
        <v>79</v>
      </c>
      <c r="AY178" s="213" t="s">
        <v>126</v>
      </c>
    </row>
    <row r="179" spans="2:65" s="1" customFormat="1" ht="44.25" customHeight="1" x14ac:dyDescent="0.3">
      <c r="B179" s="35"/>
      <c r="C179" s="178" t="s">
        <v>220</v>
      </c>
      <c r="D179" s="178" t="s">
        <v>128</v>
      </c>
      <c r="E179" s="179" t="s">
        <v>221</v>
      </c>
      <c r="F179" s="180" t="s">
        <v>222</v>
      </c>
      <c r="G179" s="181" t="s">
        <v>165</v>
      </c>
      <c r="H179" s="182">
        <v>26.413</v>
      </c>
      <c r="I179" s="183"/>
      <c r="J179" s="184">
        <f>ROUND(I179*H179,2)</f>
        <v>0</v>
      </c>
      <c r="K179" s="180" t="s">
        <v>132</v>
      </c>
      <c r="L179" s="55"/>
      <c r="M179" s="185" t="s">
        <v>36</v>
      </c>
      <c r="N179" s="186" t="s">
        <v>50</v>
      </c>
      <c r="O179" s="36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AR179" s="17" t="s">
        <v>149</v>
      </c>
      <c r="AT179" s="17" t="s">
        <v>128</v>
      </c>
      <c r="AU179" s="17" t="s">
        <v>22</v>
      </c>
      <c r="AY179" s="17" t="s">
        <v>126</v>
      </c>
      <c r="BE179" s="189">
        <f>IF(N179="základní",J179,0)</f>
        <v>0</v>
      </c>
      <c r="BF179" s="189">
        <f>IF(N179="snížená",J179,0)</f>
        <v>0</v>
      </c>
      <c r="BG179" s="189">
        <f>IF(N179="zákl. přenesená",J179,0)</f>
        <v>0</v>
      </c>
      <c r="BH179" s="189">
        <f>IF(N179="sníž. přenesená",J179,0)</f>
        <v>0</v>
      </c>
      <c r="BI179" s="189">
        <f>IF(N179="nulová",J179,0)</f>
        <v>0</v>
      </c>
      <c r="BJ179" s="17" t="s">
        <v>23</v>
      </c>
      <c r="BK179" s="189">
        <f>ROUND(I179*H179,2)</f>
        <v>0</v>
      </c>
      <c r="BL179" s="17" t="s">
        <v>149</v>
      </c>
      <c r="BM179" s="17" t="s">
        <v>223</v>
      </c>
    </row>
    <row r="180" spans="2:65" s="11" customFormat="1" x14ac:dyDescent="0.3">
      <c r="B180" s="190"/>
      <c r="C180" s="191"/>
      <c r="D180" s="192" t="s">
        <v>135</v>
      </c>
      <c r="E180" s="193" t="s">
        <v>36</v>
      </c>
      <c r="F180" s="194" t="s">
        <v>182</v>
      </c>
      <c r="G180" s="191"/>
      <c r="H180" s="195" t="s">
        <v>36</v>
      </c>
      <c r="I180" s="196"/>
      <c r="J180" s="191"/>
      <c r="K180" s="191"/>
      <c r="L180" s="197"/>
      <c r="M180" s="198"/>
      <c r="N180" s="199"/>
      <c r="O180" s="199"/>
      <c r="P180" s="199"/>
      <c r="Q180" s="199"/>
      <c r="R180" s="199"/>
      <c r="S180" s="199"/>
      <c r="T180" s="200"/>
      <c r="AT180" s="201" t="s">
        <v>135</v>
      </c>
      <c r="AU180" s="201" t="s">
        <v>22</v>
      </c>
      <c r="AV180" s="11" t="s">
        <v>23</v>
      </c>
      <c r="AW180" s="11" t="s">
        <v>43</v>
      </c>
      <c r="AX180" s="11" t="s">
        <v>79</v>
      </c>
      <c r="AY180" s="201" t="s">
        <v>126</v>
      </c>
    </row>
    <row r="181" spans="2:65" s="12" customFormat="1" x14ac:dyDescent="0.3">
      <c r="B181" s="202"/>
      <c r="C181" s="203"/>
      <c r="D181" s="192" t="s">
        <v>135</v>
      </c>
      <c r="E181" s="214" t="s">
        <v>36</v>
      </c>
      <c r="F181" s="215" t="s">
        <v>206</v>
      </c>
      <c r="G181" s="203"/>
      <c r="H181" s="216">
        <v>3</v>
      </c>
      <c r="I181" s="208"/>
      <c r="J181" s="203"/>
      <c r="K181" s="203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135</v>
      </c>
      <c r="AU181" s="213" t="s">
        <v>22</v>
      </c>
      <c r="AV181" s="12" t="s">
        <v>22</v>
      </c>
      <c r="AW181" s="12" t="s">
        <v>43</v>
      </c>
      <c r="AX181" s="12" t="s">
        <v>79</v>
      </c>
      <c r="AY181" s="213" t="s">
        <v>126</v>
      </c>
    </row>
    <row r="182" spans="2:65" s="11" customFormat="1" x14ac:dyDescent="0.3">
      <c r="B182" s="190"/>
      <c r="C182" s="191"/>
      <c r="D182" s="192" t="s">
        <v>135</v>
      </c>
      <c r="E182" s="193" t="s">
        <v>36</v>
      </c>
      <c r="F182" s="194" t="s">
        <v>187</v>
      </c>
      <c r="G182" s="191"/>
      <c r="H182" s="195" t="s">
        <v>36</v>
      </c>
      <c r="I182" s="196"/>
      <c r="J182" s="191"/>
      <c r="K182" s="191"/>
      <c r="L182" s="197"/>
      <c r="M182" s="198"/>
      <c r="N182" s="199"/>
      <c r="O182" s="199"/>
      <c r="P182" s="199"/>
      <c r="Q182" s="199"/>
      <c r="R182" s="199"/>
      <c r="S182" s="199"/>
      <c r="T182" s="200"/>
      <c r="AT182" s="201" t="s">
        <v>135</v>
      </c>
      <c r="AU182" s="201" t="s">
        <v>22</v>
      </c>
      <c r="AV182" s="11" t="s">
        <v>23</v>
      </c>
      <c r="AW182" s="11" t="s">
        <v>43</v>
      </c>
      <c r="AX182" s="11" t="s">
        <v>79</v>
      </c>
      <c r="AY182" s="201" t="s">
        <v>126</v>
      </c>
    </row>
    <row r="183" spans="2:65" s="12" customFormat="1" x14ac:dyDescent="0.3">
      <c r="B183" s="202"/>
      <c r="C183" s="203"/>
      <c r="D183" s="192" t="s">
        <v>135</v>
      </c>
      <c r="E183" s="214" t="s">
        <v>36</v>
      </c>
      <c r="F183" s="215" t="s">
        <v>207</v>
      </c>
      <c r="G183" s="203"/>
      <c r="H183" s="216">
        <v>2.1619999999999999</v>
      </c>
      <c r="I183" s="208"/>
      <c r="J183" s="203"/>
      <c r="K183" s="203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135</v>
      </c>
      <c r="AU183" s="213" t="s">
        <v>22</v>
      </c>
      <c r="AV183" s="12" t="s">
        <v>22</v>
      </c>
      <c r="AW183" s="12" t="s">
        <v>43</v>
      </c>
      <c r="AX183" s="12" t="s">
        <v>79</v>
      </c>
      <c r="AY183" s="213" t="s">
        <v>126</v>
      </c>
    </row>
    <row r="184" spans="2:65" s="12" customFormat="1" x14ac:dyDescent="0.3">
      <c r="B184" s="202"/>
      <c r="C184" s="203"/>
      <c r="D184" s="192" t="s">
        <v>135</v>
      </c>
      <c r="E184" s="214" t="s">
        <v>36</v>
      </c>
      <c r="F184" s="215" t="s">
        <v>208</v>
      </c>
      <c r="G184" s="203"/>
      <c r="H184" s="216">
        <v>7.1609999999999996</v>
      </c>
      <c r="I184" s="208"/>
      <c r="J184" s="203"/>
      <c r="K184" s="203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135</v>
      </c>
      <c r="AU184" s="213" t="s">
        <v>22</v>
      </c>
      <c r="AV184" s="12" t="s">
        <v>22</v>
      </c>
      <c r="AW184" s="12" t="s">
        <v>43</v>
      </c>
      <c r="AX184" s="12" t="s">
        <v>79</v>
      </c>
      <c r="AY184" s="213" t="s">
        <v>126</v>
      </c>
    </row>
    <row r="185" spans="2:65" s="12" customFormat="1" x14ac:dyDescent="0.3">
      <c r="B185" s="202"/>
      <c r="C185" s="203"/>
      <c r="D185" s="192" t="s">
        <v>135</v>
      </c>
      <c r="E185" s="214" t="s">
        <v>36</v>
      </c>
      <c r="F185" s="215" t="s">
        <v>209</v>
      </c>
      <c r="G185" s="203"/>
      <c r="H185" s="216">
        <v>8.3989999999999991</v>
      </c>
      <c r="I185" s="208"/>
      <c r="J185" s="203"/>
      <c r="K185" s="203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135</v>
      </c>
      <c r="AU185" s="213" t="s">
        <v>22</v>
      </c>
      <c r="AV185" s="12" t="s">
        <v>22</v>
      </c>
      <c r="AW185" s="12" t="s">
        <v>43</v>
      </c>
      <c r="AX185" s="12" t="s">
        <v>79</v>
      </c>
      <c r="AY185" s="213" t="s">
        <v>126</v>
      </c>
    </row>
    <row r="186" spans="2:65" s="12" customFormat="1" x14ac:dyDescent="0.3">
      <c r="B186" s="202"/>
      <c r="C186" s="203"/>
      <c r="D186" s="192" t="s">
        <v>135</v>
      </c>
      <c r="E186" s="214" t="s">
        <v>36</v>
      </c>
      <c r="F186" s="215" t="s">
        <v>210</v>
      </c>
      <c r="G186" s="203"/>
      <c r="H186" s="216">
        <v>2.0739999999999998</v>
      </c>
      <c r="I186" s="208"/>
      <c r="J186" s="203"/>
      <c r="K186" s="203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135</v>
      </c>
      <c r="AU186" s="213" t="s">
        <v>22</v>
      </c>
      <c r="AV186" s="12" t="s">
        <v>22</v>
      </c>
      <c r="AW186" s="12" t="s">
        <v>43</v>
      </c>
      <c r="AX186" s="12" t="s">
        <v>79</v>
      </c>
      <c r="AY186" s="213" t="s">
        <v>126</v>
      </c>
    </row>
    <row r="187" spans="2:65" s="12" customFormat="1" x14ac:dyDescent="0.3">
      <c r="B187" s="202"/>
      <c r="C187" s="203"/>
      <c r="D187" s="192" t="s">
        <v>135</v>
      </c>
      <c r="E187" s="214" t="s">
        <v>36</v>
      </c>
      <c r="F187" s="215" t="s">
        <v>211</v>
      </c>
      <c r="G187" s="203"/>
      <c r="H187" s="216">
        <v>3.24</v>
      </c>
      <c r="I187" s="208"/>
      <c r="J187" s="203"/>
      <c r="K187" s="203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135</v>
      </c>
      <c r="AU187" s="213" t="s">
        <v>22</v>
      </c>
      <c r="AV187" s="12" t="s">
        <v>22</v>
      </c>
      <c r="AW187" s="12" t="s">
        <v>43</v>
      </c>
      <c r="AX187" s="12" t="s">
        <v>79</v>
      </c>
      <c r="AY187" s="213" t="s">
        <v>126</v>
      </c>
    </row>
    <row r="188" spans="2:65" s="12" customFormat="1" x14ac:dyDescent="0.3">
      <c r="B188" s="202"/>
      <c r="C188" s="203"/>
      <c r="D188" s="204" t="s">
        <v>135</v>
      </c>
      <c r="E188" s="205" t="s">
        <v>36</v>
      </c>
      <c r="F188" s="206" t="s">
        <v>212</v>
      </c>
      <c r="G188" s="203"/>
      <c r="H188" s="207">
        <v>0.377</v>
      </c>
      <c r="I188" s="208"/>
      <c r="J188" s="203"/>
      <c r="K188" s="203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135</v>
      </c>
      <c r="AU188" s="213" t="s">
        <v>22</v>
      </c>
      <c r="AV188" s="12" t="s">
        <v>22</v>
      </c>
      <c r="AW188" s="12" t="s">
        <v>43</v>
      </c>
      <c r="AX188" s="12" t="s">
        <v>79</v>
      </c>
      <c r="AY188" s="213" t="s">
        <v>126</v>
      </c>
    </row>
    <row r="189" spans="2:65" s="1" customFormat="1" ht="31.5" customHeight="1" x14ac:dyDescent="0.3">
      <c r="B189" s="35"/>
      <c r="C189" s="217" t="s">
        <v>224</v>
      </c>
      <c r="D189" s="217" t="s">
        <v>225</v>
      </c>
      <c r="E189" s="218" t="s">
        <v>226</v>
      </c>
      <c r="F189" s="219" t="s">
        <v>227</v>
      </c>
      <c r="G189" s="220" t="s">
        <v>228</v>
      </c>
      <c r="H189" s="221">
        <v>52.826000000000001</v>
      </c>
      <c r="I189" s="222"/>
      <c r="J189" s="223">
        <f>ROUND(I189*H189,2)</f>
        <v>0</v>
      </c>
      <c r="K189" s="219" t="s">
        <v>132</v>
      </c>
      <c r="L189" s="224"/>
      <c r="M189" s="225" t="s">
        <v>36</v>
      </c>
      <c r="N189" s="226" t="s">
        <v>50</v>
      </c>
      <c r="O189" s="36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AR189" s="17" t="s">
        <v>171</v>
      </c>
      <c r="AT189" s="17" t="s">
        <v>225</v>
      </c>
      <c r="AU189" s="17" t="s">
        <v>22</v>
      </c>
      <c r="AY189" s="17" t="s">
        <v>126</v>
      </c>
      <c r="BE189" s="189">
        <f>IF(N189="základní",J189,0)</f>
        <v>0</v>
      </c>
      <c r="BF189" s="189">
        <f>IF(N189="snížená",J189,0)</f>
        <v>0</v>
      </c>
      <c r="BG189" s="189">
        <f>IF(N189="zákl. přenesená",J189,0)</f>
        <v>0</v>
      </c>
      <c r="BH189" s="189">
        <f>IF(N189="sníž. přenesená",J189,0)</f>
        <v>0</v>
      </c>
      <c r="BI189" s="189">
        <f>IF(N189="nulová",J189,0)</f>
        <v>0</v>
      </c>
      <c r="BJ189" s="17" t="s">
        <v>23</v>
      </c>
      <c r="BK189" s="189">
        <f>ROUND(I189*H189,2)</f>
        <v>0</v>
      </c>
      <c r="BL189" s="17" t="s">
        <v>149</v>
      </c>
      <c r="BM189" s="17" t="s">
        <v>229</v>
      </c>
    </row>
    <row r="190" spans="2:65" s="11" customFormat="1" x14ac:dyDescent="0.3">
      <c r="B190" s="190"/>
      <c r="C190" s="191"/>
      <c r="D190" s="192" t="s">
        <v>135</v>
      </c>
      <c r="E190" s="193" t="s">
        <v>36</v>
      </c>
      <c r="F190" s="194" t="s">
        <v>182</v>
      </c>
      <c r="G190" s="191"/>
      <c r="H190" s="195" t="s">
        <v>36</v>
      </c>
      <c r="I190" s="196"/>
      <c r="J190" s="191"/>
      <c r="K190" s="191"/>
      <c r="L190" s="197"/>
      <c r="M190" s="198"/>
      <c r="N190" s="199"/>
      <c r="O190" s="199"/>
      <c r="P190" s="199"/>
      <c r="Q190" s="199"/>
      <c r="R190" s="199"/>
      <c r="S190" s="199"/>
      <c r="T190" s="200"/>
      <c r="AT190" s="201" t="s">
        <v>135</v>
      </c>
      <c r="AU190" s="201" t="s">
        <v>22</v>
      </c>
      <c r="AV190" s="11" t="s">
        <v>23</v>
      </c>
      <c r="AW190" s="11" t="s">
        <v>43</v>
      </c>
      <c r="AX190" s="11" t="s">
        <v>79</v>
      </c>
      <c r="AY190" s="201" t="s">
        <v>126</v>
      </c>
    </row>
    <row r="191" spans="2:65" s="12" customFormat="1" x14ac:dyDescent="0.3">
      <c r="B191" s="202"/>
      <c r="C191" s="203"/>
      <c r="D191" s="192" t="s">
        <v>135</v>
      </c>
      <c r="E191" s="214" t="s">
        <v>36</v>
      </c>
      <c r="F191" s="215" t="s">
        <v>206</v>
      </c>
      <c r="G191" s="203"/>
      <c r="H191" s="216">
        <v>3</v>
      </c>
      <c r="I191" s="208"/>
      <c r="J191" s="203"/>
      <c r="K191" s="203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135</v>
      </c>
      <c r="AU191" s="213" t="s">
        <v>22</v>
      </c>
      <c r="AV191" s="12" t="s">
        <v>22</v>
      </c>
      <c r="AW191" s="12" t="s">
        <v>43</v>
      </c>
      <c r="AX191" s="12" t="s">
        <v>79</v>
      </c>
      <c r="AY191" s="213" t="s">
        <v>126</v>
      </c>
    </row>
    <row r="192" spans="2:65" s="11" customFormat="1" x14ac:dyDescent="0.3">
      <c r="B192" s="190"/>
      <c r="C192" s="191"/>
      <c r="D192" s="192" t="s">
        <v>135</v>
      </c>
      <c r="E192" s="193" t="s">
        <v>36</v>
      </c>
      <c r="F192" s="194" t="s">
        <v>187</v>
      </c>
      <c r="G192" s="191"/>
      <c r="H192" s="195" t="s">
        <v>36</v>
      </c>
      <c r="I192" s="196"/>
      <c r="J192" s="191"/>
      <c r="K192" s="191"/>
      <c r="L192" s="197"/>
      <c r="M192" s="198"/>
      <c r="N192" s="199"/>
      <c r="O192" s="199"/>
      <c r="P192" s="199"/>
      <c r="Q192" s="199"/>
      <c r="R192" s="199"/>
      <c r="S192" s="199"/>
      <c r="T192" s="200"/>
      <c r="AT192" s="201" t="s">
        <v>135</v>
      </c>
      <c r="AU192" s="201" t="s">
        <v>22</v>
      </c>
      <c r="AV192" s="11" t="s">
        <v>23</v>
      </c>
      <c r="AW192" s="11" t="s">
        <v>43</v>
      </c>
      <c r="AX192" s="11" t="s">
        <v>79</v>
      </c>
      <c r="AY192" s="201" t="s">
        <v>126</v>
      </c>
    </row>
    <row r="193" spans="2:65" s="12" customFormat="1" x14ac:dyDescent="0.3">
      <c r="B193" s="202"/>
      <c r="C193" s="203"/>
      <c r="D193" s="192" t="s">
        <v>135</v>
      </c>
      <c r="E193" s="214" t="s">
        <v>36</v>
      </c>
      <c r="F193" s="215" t="s">
        <v>207</v>
      </c>
      <c r="G193" s="203"/>
      <c r="H193" s="216">
        <v>2.1619999999999999</v>
      </c>
      <c r="I193" s="208"/>
      <c r="J193" s="203"/>
      <c r="K193" s="203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135</v>
      </c>
      <c r="AU193" s="213" t="s">
        <v>22</v>
      </c>
      <c r="AV193" s="12" t="s">
        <v>22</v>
      </c>
      <c r="AW193" s="12" t="s">
        <v>43</v>
      </c>
      <c r="AX193" s="12" t="s">
        <v>79</v>
      </c>
      <c r="AY193" s="213" t="s">
        <v>126</v>
      </c>
    </row>
    <row r="194" spans="2:65" s="12" customFormat="1" x14ac:dyDescent="0.3">
      <c r="B194" s="202"/>
      <c r="C194" s="203"/>
      <c r="D194" s="192" t="s">
        <v>135</v>
      </c>
      <c r="E194" s="214" t="s">
        <v>36</v>
      </c>
      <c r="F194" s="215" t="s">
        <v>208</v>
      </c>
      <c r="G194" s="203"/>
      <c r="H194" s="216">
        <v>7.1609999999999996</v>
      </c>
      <c r="I194" s="208"/>
      <c r="J194" s="203"/>
      <c r="K194" s="203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135</v>
      </c>
      <c r="AU194" s="213" t="s">
        <v>22</v>
      </c>
      <c r="AV194" s="12" t="s">
        <v>22</v>
      </c>
      <c r="AW194" s="12" t="s">
        <v>43</v>
      </c>
      <c r="AX194" s="12" t="s">
        <v>79</v>
      </c>
      <c r="AY194" s="213" t="s">
        <v>126</v>
      </c>
    </row>
    <row r="195" spans="2:65" s="12" customFormat="1" x14ac:dyDescent="0.3">
      <c r="B195" s="202"/>
      <c r="C195" s="203"/>
      <c r="D195" s="192" t="s">
        <v>135</v>
      </c>
      <c r="E195" s="214" t="s">
        <v>36</v>
      </c>
      <c r="F195" s="215" t="s">
        <v>209</v>
      </c>
      <c r="G195" s="203"/>
      <c r="H195" s="216">
        <v>8.3989999999999991</v>
      </c>
      <c r="I195" s="208"/>
      <c r="J195" s="203"/>
      <c r="K195" s="203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135</v>
      </c>
      <c r="AU195" s="213" t="s">
        <v>22</v>
      </c>
      <c r="AV195" s="12" t="s">
        <v>22</v>
      </c>
      <c r="AW195" s="12" t="s">
        <v>43</v>
      </c>
      <c r="AX195" s="12" t="s">
        <v>79</v>
      </c>
      <c r="AY195" s="213" t="s">
        <v>126</v>
      </c>
    </row>
    <row r="196" spans="2:65" s="12" customFormat="1" x14ac:dyDescent="0.3">
      <c r="B196" s="202"/>
      <c r="C196" s="203"/>
      <c r="D196" s="192" t="s">
        <v>135</v>
      </c>
      <c r="E196" s="214" t="s">
        <v>36</v>
      </c>
      <c r="F196" s="215" t="s">
        <v>210</v>
      </c>
      <c r="G196" s="203"/>
      <c r="H196" s="216">
        <v>2.0739999999999998</v>
      </c>
      <c r="I196" s="208"/>
      <c r="J196" s="203"/>
      <c r="K196" s="203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135</v>
      </c>
      <c r="AU196" s="213" t="s">
        <v>22</v>
      </c>
      <c r="AV196" s="12" t="s">
        <v>22</v>
      </c>
      <c r="AW196" s="12" t="s">
        <v>43</v>
      </c>
      <c r="AX196" s="12" t="s">
        <v>79</v>
      </c>
      <c r="AY196" s="213" t="s">
        <v>126</v>
      </c>
    </row>
    <row r="197" spans="2:65" s="12" customFormat="1" x14ac:dyDescent="0.3">
      <c r="B197" s="202"/>
      <c r="C197" s="203"/>
      <c r="D197" s="192" t="s">
        <v>135</v>
      </c>
      <c r="E197" s="214" t="s">
        <v>36</v>
      </c>
      <c r="F197" s="215" t="s">
        <v>211</v>
      </c>
      <c r="G197" s="203"/>
      <c r="H197" s="216">
        <v>3.24</v>
      </c>
      <c r="I197" s="208"/>
      <c r="J197" s="203"/>
      <c r="K197" s="203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135</v>
      </c>
      <c r="AU197" s="213" t="s">
        <v>22</v>
      </c>
      <c r="AV197" s="12" t="s">
        <v>22</v>
      </c>
      <c r="AW197" s="12" t="s">
        <v>43</v>
      </c>
      <c r="AX197" s="12" t="s">
        <v>79</v>
      </c>
      <c r="AY197" s="213" t="s">
        <v>126</v>
      </c>
    </row>
    <row r="198" spans="2:65" s="12" customFormat="1" x14ac:dyDescent="0.3">
      <c r="B198" s="202"/>
      <c r="C198" s="203"/>
      <c r="D198" s="192" t="s">
        <v>135</v>
      </c>
      <c r="E198" s="214" t="s">
        <v>36</v>
      </c>
      <c r="F198" s="215" t="s">
        <v>212</v>
      </c>
      <c r="G198" s="203"/>
      <c r="H198" s="216">
        <v>0.377</v>
      </c>
      <c r="I198" s="208"/>
      <c r="J198" s="203"/>
      <c r="K198" s="203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135</v>
      </c>
      <c r="AU198" s="213" t="s">
        <v>22</v>
      </c>
      <c r="AV198" s="12" t="s">
        <v>22</v>
      </c>
      <c r="AW198" s="12" t="s">
        <v>43</v>
      </c>
      <c r="AX198" s="12" t="s">
        <v>79</v>
      </c>
      <c r="AY198" s="213" t="s">
        <v>126</v>
      </c>
    </row>
    <row r="199" spans="2:65" s="12" customFormat="1" x14ac:dyDescent="0.3">
      <c r="B199" s="202"/>
      <c r="C199" s="203"/>
      <c r="D199" s="204" t="s">
        <v>135</v>
      </c>
      <c r="E199" s="203"/>
      <c r="F199" s="206" t="s">
        <v>230</v>
      </c>
      <c r="G199" s="203"/>
      <c r="H199" s="207">
        <v>52.826000000000001</v>
      </c>
      <c r="I199" s="208"/>
      <c r="J199" s="203"/>
      <c r="K199" s="203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135</v>
      </c>
      <c r="AU199" s="213" t="s">
        <v>22</v>
      </c>
      <c r="AV199" s="12" t="s">
        <v>22</v>
      </c>
      <c r="AW199" s="12" t="s">
        <v>4</v>
      </c>
      <c r="AX199" s="12" t="s">
        <v>23</v>
      </c>
      <c r="AY199" s="213" t="s">
        <v>126</v>
      </c>
    </row>
    <row r="200" spans="2:65" s="1" customFormat="1" ht="31.5" customHeight="1" x14ac:dyDescent="0.3">
      <c r="B200" s="35"/>
      <c r="C200" s="178" t="s">
        <v>231</v>
      </c>
      <c r="D200" s="178" t="s">
        <v>128</v>
      </c>
      <c r="E200" s="179" t="s">
        <v>232</v>
      </c>
      <c r="F200" s="180" t="s">
        <v>233</v>
      </c>
      <c r="G200" s="181" t="s">
        <v>174</v>
      </c>
      <c r="H200" s="182">
        <v>12</v>
      </c>
      <c r="I200" s="183"/>
      <c r="J200" s="184">
        <f>ROUND(I200*H200,2)</f>
        <v>0</v>
      </c>
      <c r="K200" s="180" t="s">
        <v>132</v>
      </c>
      <c r="L200" s="55"/>
      <c r="M200" s="185" t="s">
        <v>36</v>
      </c>
      <c r="N200" s="186" t="s">
        <v>50</v>
      </c>
      <c r="O200" s="36"/>
      <c r="P200" s="187">
        <f>O200*H200</f>
        <v>0</v>
      </c>
      <c r="Q200" s="187">
        <v>1.9E-3</v>
      </c>
      <c r="R200" s="187">
        <f>Q200*H200</f>
        <v>2.2800000000000001E-2</v>
      </c>
      <c r="S200" s="187">
        <v>0</v>
      </c>
      <c r="T200" s="188">
        <f>S200*H200</f>
        <v>0</v>
      </c>
      <c r="AR200" s="17" t="s">
        <v>149</v>
      </c>
      <c r="AT200" s="17" t="s">
        <v>128</v>
      </c>
      <c r="AU200" s="17" t="s">
        <v>22</v>
      </c>
      <c r="AY200" s="17" t="s">
        <v>126</v>
      </c>
      <c r="BE200" s="189">
        <f>IF(N200="základní",J200,0)</f>
        <v>0</v>
      </c>
      <c r="BF200" s="189">
        <f>IF(N200="snížená",J200,0)</f>
        <v>0</v>
      </c>
      <c r="BG200" s="189">
        <f>IF(N200="zákl. přenesená",J200,0)</f>
        <v>0</v>
      </c>
      <c r="BH200" s="189">
        <f>IF(N200="sníž. přenesená",J200,0)</f>
        <v>0</v>
      </c>
      <c r="BI200" s="189">
        <f>IF(N200="nulová",J200,0)</f>
        <v>0</v>
      </c>
      <c r="BJ200" s="17" t="s">
        <v>23</v>
      </c>
      <c r="BK200" s="189">
        <f>ROUND(I200*H200,2)</f>
        <v>0</v>
      </c>
      <c r="BL200" s="17" t="s">
        <v>149</v>
      </c>
      <c r="BM200" s="17" t="s">
        <v>234</v>
      </c>
    </row>
    <row r="201" spans="2:65" s="11" customFormat="1" x14ac:dyDescent="0.3">
      <c r="B201" s="190"/>
      <c r="C201" s="191"/>
      <c r="D201" s="192" t="s">
        <v>135</v>
      </c>
      <c r="E201" s="193" t="s">
        <v>36</v>
      </c>
      <c r="F201" s="194" t="s">
        <v>235</v>
      </c>
      <c r="G201" s="191"/>
      <c r="H201" s="195" t="s">
        <v>36</v>
      </c>
      <c r="I201" s="196"/>
      <c r="J201" s="191"/>
      <c r="K201" s="191"/>
      <c r="L201" s="197"/>
      <c r="M201" s="198"/>
      <c r="N201" s="199"/>
      <c r="O201" s="199"/>
      <c r="P201" s="199"/>
      <c r="Q201" s="199"/>
      <c r="R201" s="199"/>
      <c r="S201" s="199"/>
      <c r="T201" s="200"/>
      <c r="AT201" s="201" t="s">
        <v>135</v>
      </c>
      <c r="AU201" s="201" t="s">
        <v>22</v>
      </c>
      <c r="AV201" s="11" t="s">
        <v>23</v>
      </c>
      <c r="AW201" s="11" t="s">
        <v>43</v>
      </c>
      <c r="AX201" s="11" t="s">
        <v>79</v>
      </c>
      <c r="AY201" s="201" t="s">
        <v>126</v>
      </c>
    </row>
    <row r="202" spans="2:65" s="12" customFormat="1" x14ac:dyDescent="0.3">
      <c r="B202" s="202"/>
      <c r="C202" s="203"/>
      <c r="D202" s="192" t="s">
        <v>135</v>
      </c>
      <c r="E202" s="214" t="s">
        <v>36</v>
      </c>
      <c r="F202" s="215" t="s">
        <v>236</v>
      </c>
      <c r="G202" s="203"/>
      <c r="H202" s="216">
        <v>12</v>
      </c>
      <c r="I202" s="208"/>
      <c r="J202" s="203"/>
      <c r="K202" s="203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135</v>
      </c>
      <c r="AU202" s="213" t="s">
        <v>22</v>
      </c>
      <c r="AV202" s="12" t="s">
        <v>22</v>
      </c>
      <c r="AW202" s="12" t="s">
        <v>43</v>
      </c>
      <c r="AX202" s="12" t="s">
        <v>79</v>
      </c>
      <c r="AY202" s="213" t="s">
        <v>126</v>
      </c>
    </row>
    <row r="203" spans="2:65" s="10" customFormat="1" ht="29.85" customHeight="1" x14ac:dyDescent="0.3">
      <c r="B203" s="161"/>
      <c r="C203" s="162"/>
      <c r="D203" s="175" t="s">
        <v>78</v>
      </c>
      <c r="E203" s="176" t="s">
        <v>149</v>
      </c>
      <c r="F203" s="176" t="s">
        <v>237</v>
      </c>
      <c r="G203" s="162"/>
      <c r="H203" s="162"/>
      <c r="I203" s="165"/>
      <c r="J203" s="177">
        <f>BK203</f>
        <v>0</v>
      </c>
      <c r="K203" s="162"/>
      <c r="L203" s="167"/>
      <c r="M203" s="168"/>
      <c r="N203" s="169"/>
      <c r="O203" s="169"/>
      <c r="P203" s="170">
        <f>SUM(P204:P213)</f>
        <v>0</v>
      </c>
      <c r="Q203" s="169"/>
      <c r="R203" s="170">
        <f>SUM(R204:R213)</f>
        <v>0</v>
      </c>
      <c r="S203" s="169"/>
      <c r="T203" s="171">
        <f>SUM(T204:T213)</f>
        <v>0</v>
      </c>
      <c r="AR203" s="172" t="s">
        <v>23</v>
      </c>
      <c r="AT203" s="173" t="s">
        <v>78</v>
      </c>
      <c r="AU203" s="173" t="s">
        <v>23</v>
      </c>
      <c r="AY203" s="172" t="s">
        <v>126</v>
      </c>
      <c r="BK203" s="174">
        <f>SUM(BK204:BK213)</f>
        <v>0</v>
      </c>
    </row>
    <row r="204" spans="2:65" s="1" customFormat="1" ht="22.5" customHeight="1" x14ac:dyDescent="0.3">
      <c r="B204" s="35"/>
      <c r="C204" s="178" t="s">
        <v>238</v>
      </c>
      <c r="D204" s="178" t="s">
        <v>128</v>
      </c>
      <c r="E204" s="179" t="s">
        <v>239</v>
      </c>
      <c r="F204" s="180" t="s">
        <v>240</v>
      </c>
      <c r="G204" s="181" t="s">
        <v>165</v>
      </c>
      <c r="H204" s="182">
        <v>5.282</v>
      </c>
      <c r="I204" s="183"/>
      <c r="J204" s="184">
        <f>ROUND(I204*H204,2)</f>
        <v>0</v>
      </c>
      <c r="K204" s="180" t="s">
        <v>132</v>
      </c>
      <c r="L204" s="55"/>
      <c r="M204" s="185" t="s">
        <v>36</v>
      </c>
      <c r="N204" s="186" t="s">
        <v>50</v>
      </c>
      <c r="O204" s="36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AR204" s="17" t="s">
        <v>149</v>
      </c>
      <c r="AT204" s="17" t="s">
        <v>128</v>
      </c>
      <c r="AU204" s="17" t="s">
        <v>22</v>
      </c>
      <c r="AY204" s="17" t="s">
        <v>126</v>
      </c>
      <c r="BE204" s="189">
        <f>IF(N204="základní",J204,0)</f>
        <v>0</v>
      </c>
      <c r="BF204" s="189">
        <f>IF(N204="snížená",J204,0)</f>
        <v>0</v>
      </c>
      <c r="BG204" s="189">
        <f>IF(N204="zákl. přenesená",J204,0)</f>
        <v>0</v>
      </c>
      <c r="BH204" s="189">
        <f>IF(N204="sníž. přenesená",J204,0)</f>
        <v>0</v>
      </c>
      <c r="BI204" s="189">
        <f>IF(N204="nulová",J204,0)</f>
        <v>0</v>
      </c>
      <c r="BJ204" s="17" t="s">
        <v>23</v>
      </c>
      <c r="BK204" s="189">
        <f>ROUND(I204*H204,2)</f>
        <v>0</v>
      </c>
      <c r="BL204" s="17" t="s">
        <v>149</v>
      </c>
      <c r="BM204" s="17" t="s">
        <v>241</v>
      </c>
    </row>
    <row r="205" spans="2:65" s="11" customFormat="1" x14ac:dyDescent="0.3">
      <c r="B205" s="190"/>
      <c r="C205" s="191"/>
      <c r="D205" s="192" t="s">
        <v>135</v>
      </c>
      <c r="E205" s="193" t="s">
        <v>36</v>
      </c>
      <c r="F205" s="194" t="s">
        <v>182</v>
      </c>
      <c r="G205" s="191"/>
      <c r="H205" s="195" t="s">
        <v>36</v>
      </c>
      <c r="I205" s="196"/>
      <c r="J205" s="191"/>
      <c r="K205" s="191"/>
      <c r="L205" s="197"/>
      <c r="M205" s="198"/>
      <c r="N205" s="199"/>
      <c r="O205" s="199"/>
      <c r="P205" s="199"/>
      <c r="Q205" s="199"/>
      <c r="R205" s="199"/>
      <c r="S205" s="199"/>
      <c r="T205" s="200"/>
      <c r="AT205" s="201" t="s">
        <v>135</v>
      </c>
      <c r="AU205" s="201" t="s">
        <v>22</v>
      </c>
      <c r="AV205" s="11" t="s">
        <v>23</v>
      </c>
      <c r="AW205" s="11" t="s">
        <v>43</v>
      </c>
      <c r="AX205" s="11" t="s">
        <v>79</v>
      </c>
      <c r="AY205" s="201" t="s">
        <v>126</v>
      </c>
    </row>
    <row r="206" spans="2:65" s="12" customFormat="1" x14ac:dyDescent="0.3">
      <c r="B206" s="202"/>
      <c r="C206" s="203"/>
      <c r="D206" s="192" t="s">
        <v>135</v>
      </c>
      <c r="E206" s="214" t="s">
        <v>36</v>
      </c>
      <c r="F206" s="215" t="s">
        <v>242</v>
      </c>
      <c r="G206" s="203"/>
      <c r="H206" s="216">
        <v>0.6</v>
      </c>
      <c r="I206" s="208"/>
      <c r="J206" s="203"/>
      <c r="K206" s="203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135</v>
      </c>
      <c r="AU206" s="213" t="s">
        <v>22</v>
      </c>
      <c r="AV206" s="12" t="s">
        <v>22</v>
      </c>
      <c r="AW206" s="12" t="s">
        <v>43</v>
      </c>
      <c r="AX206" s="12" t="s">
        <v>79</v>
      </c>
      <c r="AY206" s="213" t="s">
        <v>126</v>
      </c>
    </row>
    <row r="207" spans="2:65" s="11" customFormat="1" x14ac:dyDescent="0.3">
      <c r="B207" s="190"/>
      <c r="C207" s="191"/>
      <c r="D207" s="192" t="s">
        <v>135</v>
      </c>
      <c r="E207" s="193" t="s">
        <v>36</v>
      </c>
      <c r="F207" s="194" t="s">
        <v>187</v>
      </c>
      <c r="G207" s="191"/>
      <c r="H207" s="195" t="s">
        <v>36</v>
      </c>
      <c r="I207" s="196"/>
      <c r="J207" s="191"/>
      <c r="K207" s="191"/>
      <c r="L207" s="197"/>
      <c r="M207" s="198"/>
      <c r="N207" s="199"/>
      <c r="O207" s="199"/>
      <c r="P207" s="199"/>
      <c r="Q207" s="199"/>
      <c r="R207" s="199"/>
      <c r="S207" s="199"/>
      <c r="T207" s="200"/>
      <c r="AT207" s="201" t="s">
        <v>135</v>
      </c>
      <c r="AU207" s="201" t="s">
        <v>22</v>
      </c>
      <c r="AV207" s="11" t="s">
        <v>23</v>
      </c>
      <c r="AW207" s="11" t="s">
        <v>43</v>
      </c>
      <c r="AX207" s="11" t="s">
        <v>79</v>
      </c>
      <c r="AY207" s="201" t="s">
        <v>126</v>
      </c>
    </row>
    <row r="208" spans="2:65" s="12" customFormat="1" x14ac:dyDescent="0.3">
      <c r="B208" s="202"/>
      <c r="C208" s="203"/>
      <c r="D208" s="192" t="s">
        <v>135</v>
      </c>
      <c r="E208" s="214" t="s">
        <v>36</v>
      </c>
      <c r="F208" s="215" t="s">
        <v>243</v>
      </c>
      <c r="G208" s="203"/>
      <c r="H208" s="216">
        <v>0.432</v>
      </c>
      <c r="I208" s="208"/>
      <c r="J208" s="203"/>
      <c r="K208" s="203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135</v>
      </c>
      <c r="AU208" s="213" t="s">
        <v>22</v>
      </c>
      <c r="AV208" s="12" t="s">
        <v>22</v>
      </c>
      <c r="AW208" s="12" t="s">
        <v>43</v>
      </c>
      <c r="AX208" s="12" t="s">
        <v>79</v>
      </c>
      <c r="AY208" s="213" t="s">
        <v>126</v>
      </c>
    </row>
    <row r="209" spans="2:65" s="12" customFormat="1" x14ac:dyDescent="0.3">
      <c r="B209" s="202"/>
      <c r="C209" s="203"/>
      <c r="D209" s="192" t="s">
        <v>135</v>
      </c>
      <c r="E209" s="214" t="s">
        <v>36</v>
      </c>
      <c r="F209" s="215" t="s">
        <v>244</v>
      </c>
      <c r="G209" s="203"/>
      <c r="H209" s="216">
        <v>1.4319999999999999</v>
      </c>
      <c r="I209" s="208"/>
      <c r="J209" s="203"/>
      <c r="K209" s="203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135</v>
      </c>
      <c r="AU209" s="213" t="s">
        <v>22</v>
      </c>
      <c r="AV209" s="12" t="s">
        <v>22</v>
      </c>
      <c r="AW209" s="12" t="s">
        <v>43</v>
      </c>
      <c r="AX209" s="12" t="s">
        <v>79</v>
      </c>
      <c r="AY209" s="213" t="s">
        <v>126</v>
      </c>
    </row>
    <row r="210" spans="2:65" s="12" customFormat="1" x14ac:dyDescent="0.3">
      <c r="B210" s="202"/>
      <c r="C210" s="203"/>
      <c r="D210" s="192" t="s">
        <v>135</v>
      </c>
      <c r="E210" s="214" t="s">
        <v>36</v>
      </c>
      <c r="F210" s="215" t="s">
        <v>245</v>
      </c>
      <c r="G210" s="203"/>
      <c r="H210" s="216">
        <v>1.68</v>
      </c>
      <c r="I210" s="208"/>
      <c r="J210" s="203"/>
      <c r="K210" s="203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135</v>
      </c>
      <c r="AU210" s="213" t="s">
        <v>22</v>
      </c>
      <c r="AV210" s="12" t="s">
        <v>22</v>
      </c>
      <c r="AW210" s="12" t="s">
        <v>43</v>
      </c>
      <c r="AX210" s="12" t="s">
        <v>79</v>
      </c>
      <c r="AY210" s="213" t="s">
        <v>126</v>
      </c>
    </row>
    <row r="211" spans="2:65" s="12" customFormat="1" x14ac:dyDescent="0.3">
      <c r="B211" s="202"/>
      <c r="C211" s="203"/>
      <c r="D211" s="192" t="s">
        <v>135</v>
      </c>
      <c r="E211" s="214" t="s">
        <v>36</v>
      </c>
      <c r="F211" s="215" t="s">
        <v>246</v>
      </c>
      <c r="G211" s="203"/>
      <c r="H211" s="216">
        <v>0.41499999999999998</v>
      </c>
      <c r="I211" s="208"/>
      <c r="J211" s="203"/>
      <c r="K211" s="203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135</v>
      </c>
      <c r="AU211" s="213" t="s">
        <v>22</v>
      </c>
      <c r="AV211" s="12" t="s">
        <v>22</v>
      </c>
      <c r="AW211" s="12" t="s">
        <v>43</v>
      </c>
      <c r="AX211" s="12" t="s">
        <v>79</v>
      </c>
      <c r="AY211" s="213" t="s">
        <v>126</v>
      </c>
    </row>
    <row r="212" spans="2:65" s="12" customFormat="1" x14ac:dyDescent="0.3">
      <c r="B212" s="202"/>
      <c r="C212" s="203"/>
      <c r="D212" s="192" t="s">
        <v>135</v>
      </c>
      <c r="E212" s="214" t="s">
        <v>36</v>
      </c>
      <c r="F212" s="215" t="s">
        <v>247</v>
      </c>
      <c r="G212" s="203"/>
      <c r="H212" s="216">
        <v>0.64800000000000002</v>
      </c>
      <c r="I212" s="208"/>
      <c r="J212" s="203"/>
      <c r="K212" s="203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135</v>
      </c>
      <c r="AU212" s="213" t="s">
        <v>22</v>
      </c>
      <c r="AV212" s="12" t="s">
        <v>22</v>
      </c>
      <c r="AW212" s="12" t="s">
        <v>43</v>
      </c>
      <c r="AX212" s="12" t="s">
        <v>79</v>
      </c>
      <c r="AY212" s="213" t="s">
        <v>126</v>
      </c>
    </row>
    <row r="213" spans="2:65" s="12" customFormat="1" x14ac:dyDescent="0.3">
      <c r="B213" s="202"/>
      <c r="C213" s="203"/>
      <c r="D213" s="192" t="s">
        <v>135</v>
      </c>
      <c r="E213" s="214" t="s">
        <v>36</v>
      </c>
      <c r="F213" s="215" t="s">
        <v>248</v>
      </c>
      <c r="G213" s="203"/>
      <c r="H213" s="216">
        <v>7.4999999999999997E-2</v>
      </c>
      <c r="I213" s="208"/>
      <c r="J213" s="203"/>
      <c r="K213" s="203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135</v>
      </c>
      <c r="AU213" s="213" t="s">
        <v>22</v>
      </c>
      <c r="AV213" s="12" t="s">
        <v>22</v>
      </c>
      <c r="AW213" s="12" t="s">
        <v>43</v>
      </c>
      <c r="AX213" s="12" t="s">
        <v>79</v>
      </c>
      <c r="AY213" s="213" t="s">
        <v>126</v>
      </c>
    </row>
    <row r="214" spans="2:65" s="10" customFormat="1" ht="29.85" customHeight="1" x14ac:dyDescent="0.3">
      <c r="B214" s="161"/>
      <c r="C214" s="162"/>
      <c r="D214" s="175" t="s">
        <v>78</v>
      </c>
      <c r="E214" s="176" t="s">
        <v>156</v>
      </c>
      <c r="F214" s="176" t="s">
        <v>249</v>
      </c>
      <c r="G214" s="162"/>
      <c r="H214" s="162"/>
      <c r="I214" s="165"/>
      <c r="J214" s="177">
        <f>BK214</f>
        <v>0</v>
      </c>
      <c r="K214" s="162"/>
      <c r="L214" s="167"/>
      <c r="M214" s="168"/>
      <c r="N214" s="169"/>
      <c r="O214" s="169"/>
      <c r="P214" s="170">
        <f>SUM(P215:P220)</f>
        <v>0</v>
      </c>
      <c r="Q214" s="169"/>
      <c r="R214" s="170">
        <f>SUM(R215:R220)</f>
        <v>4.3610000000000007</v>
      </c>
      <c r="S214" s="169"/>
      <c r="T214" s="171">
        <f>SUM(T215:T220)</f>
        <v>0</v>
      </c>
      <c r="AR214" s="172" t="s">
        <v>23</v>
      </c>
      <c r="AT214" s="173" t="s">
        <v>78</v>
      </c>
      <c r="AU214" s="173" t="s">
        <v>23</v>
      </c>
      <c r="AY214" s="172" t="s">
        <v>126</v>
      </c>
      <c r="BK214" s="174">
        <f>SUM(BK215:BK220)</f>
        <v>0</v>
      </c>
    </row>
    <row r="215" spans="2:65" s="1" customFormat="1" ht="44.25" customHeight="1" x14ac:dyDescent="0.3">
      <c r="B215" s="35"/>
      <c r="C215" s="178" t="s">
        <v>250</v>
      </c>
      <c r="D215" s="178" t="s">
        <v>128</v>
      </c>
      <c r="E215" s="179" t="s">
        <v>251</v>
      </c>
      <c r="F215" s="180" t="s">
        <v>252</v>
      </c>
      <c r="G215" s="181" t="s">
        <v>152</v>
      </c>
      <c r="H215" s="182">
        <v>22.25</v>
      </c>
      <c r="I215" s="183"/>
      <c r="J215" s="184">
        <f>ROUND(I215*H215,2)</f>
        <v>0</v>
      </c>
      <c r="K215" s="180" t="s">
        <v>159</v>
      </c>
      <c r="L215" s="55"/>
      <c r="M215" s="185" t="s">
        <v>36</v>
      </c>
      <c r="N215" s="186" t="s">
        <v>50</v>
      </c>
      <c r="O215" s="36"/>
      <c r="P215" s="187">
        <f>O215*H215</f>
        <v>0</v>
      </c>
      <c r="Q215" s="187">
        <v>0.10100000000000001</v>
      </c>
      <c r="R215" s="187">
        <f>Q215*H215</f>
        <v>2.2472500000000002</v>
      </c>
      <c r="S215" s="187">
        <v>0</v>
      </c>
      <c r="T215" s="188">
        <f>S215*H215</f>
        <v>0</v>
      </c>
      <c r="AR215" s="17" t="s">
        <v>149</v>
      </c>
      <c r="AT215" s="17" t="s">
        <v>128</v>
      </c>
      <c r="AU215" s="17" t="s">
        <v>22</v>
      </c>
      <c r="AY215" s="17" t="s">
        <v>126</v>
      </c>
      <c r="BE215" s="189">
        <f>IF(N215="základní",J215,0)</f>
        <v>0</v>
      </c>
      <c r="BF215" s="189">
        <f>IF(N215="snížená",J215,0)</f>
        <v>0</v>
      </c>
      <c r="BG215" s="189">
        <f>IF(N215="zákl. přenesená",J215,0)</f>
        <v>0</v>
      </c>
      <c r="BH215" s="189">
        <f>IF(N215="sníž. přenesená",J215,0)</f>
        <v>0</v>
      </c>
      <c r="BI215" s="189">
        <f>IF(N215="nulová",J215,0)</f>
        <v>0</v>
      </c>
      <c r="BJ215" s="17" t="s">
        <v>23</v>
      </c>
      <c r="BK215" s="189">
        <f>ROUND(I215*H215,2)</f>
        <v>0</v>
      </c>
      <c r="BL215" s="17" t="s">
        <v>149</v>
      </c>
      <c r="BM215" s="17" t="s">
        <v>253</v>
      </c>
    </row>
    <row r="216" spans="2:65" s="12" customFormat="1" x14ac:dyDescent="0.3">
      <c r="B216" s="202"/>
      <c r="C216" s="203"/>
      <c r="D216" s="192" t="s">
        <v>135</v>
      </c>
      <c r="E216" s="214" t="s">
        <v>36</v>
      </c>
      <c r="F216" s="215" t="s">
        <v>254</v>
      </c>
      <c r="G216" s="203"/>
      <c r="H216" s="216">
        <v>6.25</v>
      </c>
      <c r="I216" s="208"/>
      <c r="J216" s="203"/>
      <c r="K216" s="203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135</v>
      </c>
      <c r="AU216" s="213" t="s">
        <v>22</v>
      </c>
      <c r="AV216" s="12" t="s">
        <v>22</v>
      </c>
      <c r="AW216" s="12" t="s">
        <v>43</v>
      </c>
      <c r="AX216" s="12" t="s">
        <v>79</v>
      </c>
      <c r="AY216" s="213" t="s">
        <v>126</v>
      </c>
    </row>
    <row r="217" spans="2:65" s="12" customFormat="1" x14ac:dyDescent="0.3">
      <c r="B217" s="202"/>
      <c r="C217" s="203"/>
      <c r="D217" s="204" t="s">
        <v>135</v>
      </c>
      <c r="E217" s="205" t="s">
        <v>36</v>
      </c>
      <c r="F217" s="206" t="s">
        <v>255</v>
      </c>
      <c r="G217" s="203"/>
      <c r="H217" s="207">
        <v>16</v>
      </c>
      <c r="I217" s="208"/>
      <c r="J217" s="203"/>
      <c r="K217" s="203"/>
      <c r="L217" s="209"/>
      <c r="M217" s="210"/>
      <c r="N217" s="211"/>
      <c r="O217" s="211"/>
      <c r="P217" s="211"/>
      <c r="Q217" s="211"/>
      <c r="R217" s="211"/>
      <c r="S217" s="211"/>
      <c r="T217" s="212"/>
      <c r="AT217" s="213" t="s">
        <v>135</v>
      </c>
      <c r="AU217" s="213" t="s">
        <v>22</v>
      </c>
      <c r="AV217" s="12" t="s">
        <v>22</v>
      </c>
      <c r="AW217" s="12" t="s">
        <v>43</v>
      </c>
      <c r="AX217" s="12" t="s">
        <v>79</v>
      </c>
      <c r="AY217" s="213" t="s">
        <v>126</v>
      </c>
    </row>
    <row r="218" spans="2:65" s="1" customFormat="1" ht="22.5" customHeight="1" x14ac:dyDescent="0.3">
      <c r="B218" s="35"/>
      <c r="C218" s="217" t="s">
        <v>7</v>
      </c>
      <c r="D218" s="217" t="s">
        <v>225</v>
      </c>
      <c r="E218" s="218" t="s">
        <v>256</v>
      </c>
      <c r="F218" s="219" t="s">
        <v>257</v>
      </c>
      <c r="G218" s="220" t="s">
        <v>152</v>
      </c>
      <c r="H218" s="221">
        <v>22.25</v>
      </c>
      <c r="I218" s="222"/>
      <c r="J218" s="223">
        <f>ROUND(I218*H218,2)</f>
        <v>0</v>
      </c>
      <c r="K218" s="219" t="s">
        <v>159</v>
      </c>
      <c r="L218" s="224"/>
      <c r="M218" s="225" t="s">
        <v>36</v>
      </c>
      <c r="N218" s="226" t="s">
        <v>50</v>
      </c>
      <c r="O218" s="36"/>
      <c r="P218" s="187">
        <f>O218*H218</f>
        <v>0</v>
      </c>
      <c r="Q218" s="187">
        <v>9.5000000000000001E-2</v>
      </c>
      <c r="R218" s="187">
        <f>Q218*H218</f>
        <v>2.11375</v>
      </c>
      <c r="S218" s="187">
        <v>0</v>
      </c>
      <c r="T218" s="188">
        <f>S218*H218</f>
        <v>0</v>
      </c>
      <c r="AR218" s="17" t="s">
        <v>171</v>
      </c>
      <c r="AT218" s="17" t="s">
        <v>225</v>
      </c>
      <c r="AU218" s="17" t="s">
        <v>22</v>
      </c>
      <c r="AY218" s="17" t="s">
        <v>126</v>
      </c>
      <c r="BE218" s="189">
        <f>IF(N218="základní",J218,0)</f>
        <v>0</v>
      </c>
      <c r="BF218" s="189">
        <f>IF(N218="snížená",J218,0)</f>
        <v>0</v>
      </c>
      <c r="BG218" s="189">
        <f>IF(N218="zákl. přenesená",J218,0)</f>
        <v>0</v>
      </c>
      <c r="BH218" s="189">
        <f>IF(N218="sníž. přenesená",J218,0)</f>
        <v>0</v>
      </c>
      <c r="BI218" s="189">
        <f>IF(N218="nulová",J218,0)</f>
        <v>0</v>
      </c>
      <c r="BJ218" s="17" t="s">
        <v>23</v>
      </c>
      <c r="BK218" s="189">
        <f>ROUND(I218*H218,2)</f>
        <v>0</v>
      </c>
      <c r="BL218" s="17" t="s">
        <v>149</v>
      </c>
      <c r="BM218" s="17" t="s">
        <v>258</v>
      </c>
    </row>
    <row r="219" spans="2:65" s="12" customFormat="1" x14ac:dyDescent="0.3">
      <c r="B219" s="202"/>
      <c r="C219" s="203"/>
      <c r="D219" s="192" t="s">
        <v>135</v>
      </c>
      <c r="E219" s="214" t="s">
        <v>36</v>
      </c>
      <c r="F219" s="215" t="s">
        <v>254</v>
      </c>
      <c r="G219" s="203"/>
      <c r="H219" s="216">
        <v>6.25</v>
      </c>
      <c r="I219" s="208"/>
      <c r="J219" s="203"/>
      <c r="K219" s="203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135</v>
      </c>
      <c r="AU219" s="213" t="s">
        <v>22</v>
      </c>
      <c r="AV219" s="12" t="s">
        <v>22</v>
      </c>
      <c r="AW219" s="12" t="s">
        <v>43</v>
      </c>
      <c r="AX219" s="12" t="s">
        <v>79</v>
      </c>
      <c r="AY219" s="213" t="s">
        <v>126</v>
      </c>
    </row>
    <row r="220" spans="2:65" s="12" customFormat="1" x14ac:dyDescent="0.3">
      <c r="B220" s="202"/>
      <c r="C220" s="203"/>
      <c r="D220" s="192" t="s">
        <v>135</v>
      </c>
      <c r="E220" s="214" t="s">
        <v>36</v>
      </c>
      <c r="F220" s="215" t="s">
        <v>255</v>
      </c>
      <c r="G220" s="203"/>
      <c r="H220" s="216">
        <v>16</v>
      </c>
      <c r="I220" s="208"/>
      <c r="J220" s="203"/>
      <c r="K220" s="203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135</v>
      </c>
      <c r="AU220" s="213" t="s">
        <v>22</v>
      </c>
      <c r="AV220" s="12" t="s">
        <v>22</v>
      </c>
      <c r="AW220" s="12" t="s">
        <v>43</v>
      </c>
      <c r="AX220" s="12" t="s">
        <v>79</v>
      </c>
      <c r="AY220" s="213" t="s">
        <v>126</v>
      </c>
    </row>
    <row r="221" spans="2:65" s="10" customFormat="1" ht="29.85" customHeight="1" x14ac:dyDescent="0.3">
      <c r="B221" s="161"/>
      <c r="C221" s="162"/>
      <c r="D221" s="175" t="s">
        <v>78</v>
      </c>
      <c r="E221" s="176" t="s">
        <v>162</v>
      </c>
      <c r="F221" s="176" t="s">
        <v>259</v>
      </c>
      <c r="G221" s="162"/>
      <c r="H221" s="162"/>
      <c r="I221" s="165"/>
      <c r="J221" s="177">
        <f>BK221</f>
        <v>0</v>
      </c>
      <c r="K221" s="162"/>
      <c r="L221" s="167"/>
      <c r="M221" s="168"/>
      <c r="N221" s="169"/>
      <c r="O221" s="169"/>
      <c r="P221" s="170">
        <f>SUM(P222:P223)</f>
        <v>0</v>
      </c>
      <c r="Q221" s="169"/>
      <c r="R221" s="170">
        <f>SUM(R222:R223)</f>
        <v>5.7599999999999995E-3</v>
      </c>
      <c r="S221" s="169"/>
      <c r="T221" s="171">
        <f>SUM(T222:T223)</f>
        <v>0</v>
      </c>
      <c r="AR221" s="172" t="s">
        <v>23</v>
      </c>
      <c r="AT221" s="173" t="s">
        <v>78</v>
      </c>
      <c r="AU221" s="173" t="s">
        <v>23</v>
      </c>
      <c r="AY221" s="172" t="s">
        <v>126</v>
      </c>
      <c r="BK221" s="174">
        <f>SUM(BK222:BK223)</f>
        <v>0</v>
      </c>
    </row>
    <row r="222" spans="2:65" s="1" customFormat="1" ht="31.5" customHeight="1" x14ac:dyDescent="0.3">
      <c r="B222" s="35"/>
      <c r="C222" s="178" t="s">
        <v>260</v>
      </c>
      <c r="D222" s="178" t="s">
        <v>128</v>
      </c>
      <c r="E222" s="179" t="s">
        <v>261</v>
      </c>
      <c r="F222" s="180" t="s">
        <v>262</v>
      </c>
      <c r="G222" s="181" t="s">
        <v>152</v>
      </c>
      <c r="H222" s="182">
        <v>0.72</v>
      </c>
      <c r="I222" s="183"/>
      <c r="J222" s="184">
        <f>ROUND(I222*H222,2)</f>
        <v>0</v>
      </c>
      <c r="K222" s="180" t="s">
        <v>132</v>
      </c>
      <c r="L222" s="55"/>
      <c r="M222" s="185" t="s">
        <v>36</v>
      </c>
      <c r="N222" s="186" t="s">
        <v>50</v>
      </c>
      <c r="O222" s="36"/>
      <c r="P222" s="187">
        <f>O222*H222</f>
        <v>0</v>
      </c>
      <c r="Q222" s="187">
        <v>8.0000000000000002E-3</v>
      </c>
      <c r="R222" s="187">
        <f>Q222*H222</f>
        <v>5.7599999999999995E-3</v>
      </c>
      <c r="S222" s="187">
        <v>0</v>
      </c>
      <c r="T222" s="188">
        <f>S222*H222</f>
        <v>0</v>
      </c>
      <c r="AR222" s="17" t="s">
        <v>149</v>
      </c>
      <c r="AT222" s="17" t="s">
        <v>128</v>
      </c>
      <c r="AU222" s="17" t="s">
        <v>22</v>
      </c>
      <c r="AY222" s="17" t="s">
        <v>126</v>
      </c>
      <c r="BE222" s="189">
        <f>IF(N222="základní",J222,0)</f>
        <v>0</v>
      </c>
      <c r="BF222" s="189">
        <f>IF(N222="snížená",J222,0)</f>
        <v>0</v>
      </c>
      <c r="BG222" s="189">
        <f>IF(N222="zákl. přenesená",J222,0)</f>
        <v>0</v>
      </c>
      <c r="BH222" s="189">
        <f>IF(N222="sníž. přenesená",J222,0)</f>
        <v>0</v>
      </c>
      <c r="BI222" s="189">
        <f>IF(N222="nulová",J222,0)</f>
        <v>0</v>
      </c>
      <c r="BJ222" s="17" t="s">
        <v>23</v>
      </c>
      <c r="BK222" s="189">
        <f>ROUND(I222*H222,2)</f>
        <v>0</v>
      </c>
      <c r="BL222" s="17" t="s">
        <v>149</v>
      </c>
      <c r="BM222" s="17" t="s">
        <v>263</v>
      </c>
    </row>
    <row r="223" spans="2:65" s="12" customFormat="1" x14ac:dyDescent="0.3">
      <c r="B223" s="202"/>
      <c r="C223" s="203"/>
      <c r="D223" s="192" t="s">
        <v>135</v>
      </c>
      <c r="E223" s="214" t="s">
        <v>36</v>
      </c>
      <c r="F223" s="215" t="s">
        <v>264</v>
      </c>
      <c r="G223" s="203"/>
      <c r="H223" s="216">
        <v>0.72</v>
      </c>
      <c r="I223" s="208"/>
      <c r="J223" s="203"/>
      <c r="K223" s="203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135</v>
      </c>
      <c r="AU223" s="213" t="s">
        <v>22</v>
      </c>
      <c r="AV223" s="12" t="s">
        <v>22</v>
      </c>
      <c r="AW223" s="12" t="s">
        <v>43</v>
      </c>
      <c r="AX223" s="12" t="s">
        <v>79</v>
      </c>
      <c r="AY223" s="213" t="s">
        <v>126</v>
      </c>
    </row>
    <row r="224" spans="2:65" s="10" customFormat="1" ht="29.85" customHeight="1" x14ac:dyDescent="0.3">
      <c r="B224" s="161"/>
      <c r="C224" s="162"/>
      <c r="D224" s="175" t="s">
        <v>78</v>
      </c>
      <c r="E224" s="176" t="s">
        <v>171</v>
      </c>
      <c r="F224" s="176" t="s">
        <v>265</v>
      </c>
      <c r="G224" s="162"/>
      <c r="H224" s="162"/>
      <c r="I224" s="165"/>
      <c r="J224" s="177">
        <f>BK224</f>
        <v>0</v>
      </c>
      <c r="K224" s="162"/>
      <c r="L224" s="167"/>
      <c r="M224" s="168"/>
      <c r="N224" s="169"/>
      <c r="O224" s="169"/>
      <c r="P224" s="170">
        <f>SUM(P225:P268)</f>
        <v>0</v>
      </c>
      <c r="Q224" s="169"/>
      <c r="R224" s="170">
        <f>SUM(R225:R268)</f>
        <v>0.69103120000000007</v>
      </c>
      <c r="S224" s="169"/>
      <c r="T224" s="171">
        <f>SUM(T225:T268)</f>
        <v>0</v>
      </c>
      <c r="AR224" s="172" t="s">
        <v>23</v>
      </c>
      <c r="AT224" s="173" t="s">
        <v>78</v>
      </c>
      <c r="AU224" s="173" t="s">
        <v>23</v>
      </c>
      <c r="AY224" s="172" t="s">
        <v>126</v>
      </c>
      <c r="BK224" s="174">
        <f>SUM(BK225:BK268)</f>
        <v>0</v>
      </c>
    </row>
    <row r="225" spans="2:65" s="1" customFormat="1" ht="31.5" customHeight="1" x14ac:dyDescent="0.3">
      <c r="B225" s="35"/>
      <c r="C225" s="178" t="s">
        <v>266</v>
      </c>
      <c r="D225" s="178" t="s">
        <v>128</v>
      </c>
      <c r="E225" s="179" t="s">
        <v>267</v>
      </c>
      <c r="F225" s="180" t="s">
        <v>268</v>
      </c>
      <c r="G225" s="181" t="s">
        <v>174</v>
      </c>
      <c r="H225" s="182">
        <v>9.7200000000000006</v>
      </c>
      <c r="I225" s="183"/>
      <c r="J225" s="184">
        <f>ROUND(I225*H225,2)</f>
        <v>0</v>
      </c>
      <c r="K225" s="180" t="s">
        <v>159</v>
      </c>
      <c r="L225" s="55"/>
      <c r="M225" s="185" t="s">
        <v>36</v>
      </c>
      <c r="N225" s="186" t="s">
        <v>50</v>
      </c>
      <c r="O225" s="36"/>
      <c r="P225" s="187">
        <f>O225*H225</f>
        <v>0</v>
      </c>
      <c r="Q225" s="187">
        <v>2.0600000000000002E-3</v>
      </c>
      <c r="R225" s="187">
        <f>Q225*H225</f>
        <v>2.0023200000000005E-2</v>
      </c>
      <c r="S225" s="187">
        <v>0</v>
      </c>
      <c r="T225" s="188">
        <f>S225*H225</f>
        <v>0</v>
      </c>
      <c r="AR225" s="17" t="s">
        <v>149</v>
      </c>
      <c r="AT225" s="17" t="s">
        <v>128</v>
      </c>
      <c r="AU225" s="17" t="s">
        <v>22</v>
      </c>
      <c r="AY225" s="17" t="s">
        <v>126</v>
      </c>
      <c r="BE225" s="189">
        <f>IF(N225="základní",J225,0)</f>
        <v>0</v>
      </c>
      <c r="BF225" s="189">
        <f>IF(N225="snížená",J225,0)</f>
        <v>0</v>
      </c>
      <c r="BG225" s="189">
        <f>IF(N225="zákl. přenesená",J225,0)</f>
        <v>0</v>
      </c>
      <c r="BH225" s="189">
        <f>IF(N225="sníž. přenesená",J225,0)</f>
        <v>0</v>
      </c>
      <c r="BI225" s="189">
        <f>IF(N225="nulová",J225,0)</f>
        <v>0</v>
      </c>
      <c r="BJ225" s="17" t="s">
        <v>23</v>
      </c>
      <c r="BK225" s="189">
        <f>ROUND(I225*H225,2)</f>
        <v>0</v>
      </c>
      <c r="BL225" s="17" t="s">
        <v>149</v>
      </c>
      <c r="BM225" s="17" t="s">
        <v>269</v>
      </c>
    </row>
    <row r="226" spans="2:65" s="11" customFormat="1" x14ac:dyDescent="0.3">
      <c r="B226" s="190"/>
      <c r="C226" s="191"/>
      <c r="D226" s="192" t="s">
        <v>135</v>
      </c>
      <c r="E226" s="193" t="s">
        <v>36</v>
      </c>
      <c r="F226" s="194" t="s">
        <v>187</v>
      </c>
      <c r="G226" s="191"/>
      <c r="H226" s="195" t="s">
        <v>36</v>
      </c>
      <c r="I226" s="196"/>
      <c r="J226" s="191"/>
      <c r="K226" s="191"/>
      <c r="L226" s="197"/>
      <c r="M226" s="198"/>
      <c r="N226" s="199"/>
      <c r="O226" s="199"/>
      <c r="P226" s="199"/>
      <c r="Q226" s="199"/>
      <c r="R226" s="199"/>
      <c r="S226" s="199"/>
      <c r="T226" s="200"/>
      <c r="AT226" s="201" t="s">
        <v>135</v>
      </c>
      <c r="AU226" s="201" t="s">
        <v>22</v>
      </c>
      <c r="AV226" s="11" t="s">
        <v>23</v>
      </c>
      <c r="AW226" s="11" t="s">
        <v>43</v>
      </c>
      <c r="AX226" s="11" t="s">
        <v>79</v>
      </c>
      <c r="AY226" s="201" t="s">
        <v>126</v>
      </c>
    </row>
    <row r="227" spans="2:65" s="12" customFormat="1" x14ac:dyDescent="0.3">
      <c r="B227" s="202"/>
      <c r="C227" s="203"/>
      <c r="D227" s="192" t="s">
        <v>135</v>
      </c>
      <c r="E227" s="214" t="s">
        <v>36</v>
      </c>
      <c r="F227" s="215" t="s">
        <v>270</v>
      </c>
      <c r="G227" s="203"/>
      <c r="H227" s="216">
        <v>8.16</v>
      </c>
      <c r="I227" s="208"/>
      <c r="J227" s="203"/>
      <c r="K227" s="203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135</v>
      </c>
      <c r="AU227" s="213" t="s">
        <v>22</v>
      </c>
      <c r="AV227" s="12" t="s">
        <v>22</v>
      </c>
      <c r="AW227" s="12" t="s">
        <v>43</v>
      </c>
      <c r="AX227" s="12" t="s">
        <v>79</v>
      </c>
      <c r="AY227" s="213" t="s">
        <v>126</v>
      </c>
    </row>
    <row r="228" spans="2:65" s="12" customFormat="1" x14ac:dyDescent="0.3">
      <c r="B228" s="202"/>
      <c r="C228" s="203"/>
      <c r="D228" s="204" t="s">
        <v>135</v>
      </c>
      <c r="E228" s="205" t="s">
        <v>36</v>
      </c>
      <c r="F228" s="206" t="s">
        <v>271</v>
      </c>
      <c r="G228" s="203"/>
      <c r="H228" s="207">
        <v>1.56</v>
      </c>
      <c r="I228" s="208"/>
      <c r="J228" s="203"/>
      <c r="K228" s="203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135</v>
      </c>
      <c r="AU228" s="213" t="s">
        <v>22</v>
      </c>
      <c r="AV228" s="12" t="s">
        <v>22</v>
      </c>
      <c r="AW228" s="12" t="s">
        <v>43</v>
      </c>
      <c r="AX228" s="12" t="s">
        <v>79</v>
      </c>
      <c r="AY228" s="213" t="s">
        <v>126</v>
      </c>
    </row>
    <row r="229" spans="2:65" s="1" customFormat="1" ht="31.5" customHeight="1" x14ac:dyDescent="0.3">
      <c r="B229" s="35"/>
      <c r="C229" s="178" t="s">
        <v>272</v>
      </c>
      <c r="D229" s="178" t="s">
        <v>128</v>
      </c>
      <c r="E229" s="179" t="s">
        <v>273</v>
      </c>
      <c r="F229" s="180" t="s">
        <v>274</v>
      </c>
      <c r="G229" s="181" t="s">
        <v>174</v>
      </c>
      <c r="H229" s="182">
        <v>63.96</v>
      </c>
      <c r="I229" s="183"/>
      <c r="J229" s="184">
        <f>ROUND(I229*H229,2)</f>
        <v>0</v>
      </c>
      <c r="K229" s="180" t="s">
        <v>159</v>
      </c>
      <c r="L229" s="55"/>
      <c r="M229" s="185" t="s">
        <v>36</v>
      </c>
      <c r="N229" s="186" t="s">
        <v>50</v>
      </c>
      <c r="O229" s="36"/>
      <c r="P229" s="187">
        <f>O229*H229</f>
        <v>0</v>
      </c>
      <c r="Q229" s="187">
        <v>3.3E-3</v>
      </c>
      <c r="R229" s="187">
        <f>Q229*H229</f>
        <v>0.21106800000000001</v>
      </c>
      <c r="S229" s="187">
        <v>0</v>
      </c>
      <c r="T229" s="188">
        <f>S229*H229</f>
        <v>0</v>
      </c>
      <c r="AR229" s="17" t="s">
        <v>149</v>
      </c>
      <c r="AT229" s="17" t="s">
        <v>128</v>
      </c>
      <c r="AU229" s="17" t="s">
        <v>22</v>
      </c>
      <c r="AY229" s="17" t="s">
        <v>126</v>
      </c>
      <c r="BE229" s="189">
        <f>IF(N229="základní",J229,0)</f>
        <v>0</v>
      </c>
      <c r="BF229" s="189">
        <f>IF(N229="snížená",J229,0)</f>
        <v>0</v>
      </c>
      <c r="BG229" s="189">
        <f>IF(N229="zákl. přenesená",J229,0)</f>
        <v>0</v>
      </c>
      <c r="BH229" s="189">
        <f>IF(N229="sníž. přenesená",J229,0)</f>
        <v>0</v>
      </c>
      <c r="BI229" s="189">
        <f>IF(N229="nulová",J229,0)</f>
        <v>0</v>
      </c>
      <c r="BJ229" s="17" t="s">
        <v>23</v>
      </c>
      <c r="BK229" s="189">
        <f>ROUND(I229*H229,2)</f>
        <v>0</v>
      </c>
      <c r="BL229" s="17" t="s">
        <v>149</v>
      </c>
      <c r="BM229" s="17" t="s">
        <v>275</v>
      </c>
    </row>
    <row r="230" spans="2:65" s="11" customFormat="1" x14ac:dyDescent="0.3">
      <c r="B230" s="190"/>
      <c r="C230" s="191"/>
      <c r="D230" s="192" t="s">
        <v>135</v>
      </c>
      <c r="E230" s="193" t="s">
        <v>36</v>
      </c>
      <c r="F230" s="194" t="s">
        <v>187</v>
      </c>
      <c r="G230" s="191"/>
      <c r="H230" s="195" t="s">
        <v>36</v>
      </c>
      <c r="I230" s="196"/>
      <c r="J230" s="191"/>
      <c r="K230" s="191"/>
      <c r="L230" s="197"/>
      <c r="M230" s="198"/>
      <c r="N230" s="199"/>
      <c r="O230" s="199"/>
      <c r="P230" s="199"/>
      <c r="Q230" s="199"/>
      <c r="R230" s="199"/>
      <c r="S230" s="199"/>
      <c r="T230" s="200"/>
      <c r="AT230" s="201" t="s">
        <v>135</v>
      </c>
      <c r="AU230" s="201" t="s">
        <v>22</v>
      </c>
      <c r="AV230" s="11" t="s">
        <v>23</v>
      </c>
      <c r="AW230" s="11" t="s">
        <v>43</v>
      </c>
      <c r="AX230" s="11" t="s">
        <v>79</v>
      </c>
      <c r="AY230" s="201" t="s">
        <v>126</v>
      </c>
    </row>
    <row r="231" spans="2:65" s="12" customFormat="1" x14ac:dyDescent="0.3">
      <c r="B231" s="202"/>
      <c r="C231" s="203"/>
      <c r="D231" s="192" t="s">
        <v>135</v>
      </c>
      <c r="E231" s="214" t="s">
        <v>36</v>
      </c>
      <c r="F231" s="215" t="s">
        <v>276</v>
      </c>
      <c r="G231" s="203"/>
      <c r="H231" s="216">
        <v>5.76</v>
      </c>
      <c r="I231" s="208"/>
      <c r="J231" s="203"/>
      <c r="K231" s="203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135</v>
      </c>
      <c r="AU231" s="213" t="s">
        <v>22</v>
      </c>
      <c r="AV231" s="12" t="s">
        <v>22</v>
      </c>
      <c r="AW231" s="12" t="s">
        <v>43</v>
      </c>
      <c r="AX231" s="12" t="s">
        <v>79</v>
      </c>
      <c r="AY231" s="213" t="s">
        <v>126</v>
      </c>
    </row>
    <row r="232" spans="2:65" s="12" customFormat="1" x14ac:dyDescent="0.3">
      <c r="B232" s="202"/>
      <c r="C232" s="203"/>
      <c r="D232" s="192" t="s">
        <v>135</v>
      </c>
      <c r="E232" s="214" t="s">
        <v>36</v>
      </c>
      <c r="F232" s="215" t="s">
        <v>277</v>
      </c>
      <c r="G232" s="203"/>
      <c r="H232" s="216">
        <v>20.52</v>
      </c>
      <c r="I232" s="208"/>
      <c r="J232" s="203"/>
      <c r="K232" s="203"/>
      <c r="L232" s="209"/>
      <c r="M232" s="210"/>
      <c r="N232" s="211"/>
      <c r="O232" s="211"/>
      <c r="P232" s="211"/>
      <c r="Q232" s="211"/>
      <c r="R232" s="211"/>
      <c r="S232" s="211"/>
      <c r="T232" s="212"/>
      <c r="AT232" s="213" t="s">
        <v>135</v>
      </c>
      <c r="AU232" s="213" t="s">
        <v>22</v>
      </c>
      <c r="AV232" s="12" t="s">
        <v>22</v>
      </c>
      <c r="AW232" s="12" t="s">
        <v>43</v>
      </c>
      <c r="AX232" s="12" t="s">
        <v>79</v>
      </c>
      <c r="AY232" s="213" t="s">
        <v>126</v>
      </c>
    </row>
    <row r="233" spans="2:65" s="12" customFormat="1" x14ac:dyDescent="0.3">
      <c r="B233" s="202"/>
      <c r="C233" s="203"/>
      <c r="D233" s="192" t="s">
        <v>135</v>
      </c>
      <c r="E233" s="214" t="s">
        <v>36</v>
      </c>
      <c r="F233" s="215" t="s">
        <v>278</v>
      </c>
      <c r="G233" s="203"/>
      <c r="H233" s="216">
        <v>25.92</v>
      </c>
      <c r="I233" s="208"/>
      <c r="J233" s="203"/>
      <c r="K233" s="203"/>
      <c r="L233" s="209"/>
      <c r="M233" s="210"/>
      <c r="N233" s="211"/>
      <c r="O233" s="211"/>
      <c r="P233" s="211"/>
      <c r="Q233" s="211"/>
      <c r="R233" s="211"/>
      <c r="S233" s="211"/>
      <c r="T233" s="212"/>
      <c r="AT233" s="213" t="s">
        <v>135</v>
      </c>
      <c r="AU233" s="213" t="s">
        <v>22</v>
      </c>
      <c r="AV233" s="12" t="s">
        <v>22</v>
      </c>
      <c r="AW233" s="12" t="s">
        <v>43</v>
      </c>
      <c r="AX233" s="12" t="s">
        <v>79</v>
      </c>
      <c r="AY233" s="213" t="s">
        <v>126</v>
      </c>
    </row>
    <row r="234" spans="2:65" s="12" customFormat="1" x14ac:dyDescent="0.3">
      <c r="B234" s="202"/>
      <c r="C234" s="203"/>
      <c r="D234" s="192" t="s">
        <v>135</v>
      </c>
      <c r="E234" s="214" t="s">
        <v>36</v>
      </c>
      <c r="F234" s="215" t="s">
        <v>279</v>
      </c>
      <c r="G234" s="203"/>
      <c r="H234" s="216">
        <v>6.96</v>
      </c>
      <c r="I234" s="208"/>
      <c r="J234" s="203"/>
      <c r="K234" s="203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135</v>
      </c>
      <c r="AU234" s="213" t="s">
        <v>22</v>
      </c>
      <c r="AV234" s="12" t="s">
        <v>22</v>
      </c>
      <c r="AW234" s="12" t="s">
        <v>43</v>
      </c>
      <c r="AX234" s="12" t="s">
        <v>79</v>
      </c>
      <c r="AY234" s="213" t="s">
        <v>126</v>
      </c>
    </row>
    <row r="235" spans="2:65" s="12" customFormat="1" x14ac:dyDescent="0.3">
      <c r="B235" s="202"/>
      <c r="C235" s="203"/>
      <c r="D235" s="204" t="s">
        <v>135</v>
      </c>
      <c r="E235" s="205" t="s">
        <v>36</v>
      </c>
      <c r="F235" s="206" t="s">
        <v>280</v>
      </c>
      <c r="G235" s="203"/>
      <c r="H235" s="207">
        <v>4.8</v>
      </c>
      <c r="I235" s="208"/>
      <c r="J235" s="203"/>
      <c r="K235" s="203"/>
      <c r="L235" s="209"/>
      <c r="M235" s="210"/>
      <c r="N235" s="211"/>
      <c r="O235" s="211"/>
      <c r="P235" s="211"/>
      <c r="Q235" s="211"/>
      <c r="R235" s="211"/>
      <c r="S235" s="211"/>
      <c r="T235" s="212"/>
      <c r="AT235" s="213" t="s">
        <v>135</v>
      </c>
      <c r="AU235" s="213" t="s">
        <v>22</v>
      </c>
      <c r="AV235" s="12" t="s">
        <v>22</v>
      </c>
      <c r="AW235" s="12" t="s">
        <v>43</v>
      </c>
      <c r="AX235" s="12" t="s">
        <v>79</v>
      </c>
      <c r="AY235" s="213" t="s">
        <v>126</v>
      </c>
    </row>
    <row r="236" spans="2:65" s="1" customFormat="1" ht="31.5" customHeight="1" x14ac:dyDescent="0.3">
      <c r="B236" s="35"/>
      <c r="C236" s="178" t="s">
        <v>281</v>
      </c>
      <c r="D236" s="178" t="s">
        <v>128</v>
      </c>
      <c r="E236" s="179" t="s">
        <v>282</v>
      </c>
      <c r="F236" s="180" t="s">
        <v>283</v>
      </c>
      <c r="G236" s="181" t="s">
        <v>284</v>
      </c>
      <c r="H236" s="182">
        <v>1</v>
      </c>
      <c r="I236" s="183"/>
      <c r="J236" s="184">
        <f>ROUND(I236*H236,2)</f>
        <v>0</v>
      </c>
      <c r="K236" s="180" t="s">
        <v>159</v>
      </c>
      <c r="L236" s="55"/>
      <c r="M236" s="185" t="s">
        <v>36</v>
      </c>
      <c r="N236" s="186" t="s">
        <v>50</v>
      </c>
      <c r="O236" s="36"/>
      <c r="P236" s="187">
        <f>O236*H236</f>
        <v>0</v>
      </c>
      <c r="Q236" s="187">
        <v>3.0000000000000001E-5</v>
      </c>
      <c r="R236" s="187">
        <f>Q236*H236</f>
        <v>3.0000000000000001E-5</v>
      </c>
      <c r="S236" s="187">
        <v>0</v>
      </c>
      <c r="T236" s="188">
        <f>S236*H236</f>
        <v>0</v>
      </c>
      <c r="AR236" s="17" t="s">
        <v>149</v>
      </c>
      <c r="AT236" s="17" t="s">
        <v>128</v>
      </c>
      <c r="AU236" s="17" t="s">
        <v>22</v>
      </c>
      <c r="AY236" s="17" t="s">
        <v>126</v>
      </c>
      <c r="BE236" s="189">
        <f>IF(N236="základní",J236,0)</f>
        <v>0</v>
      </c>
      <c r="BF236" s="189">
        <f>IF(N236="snížená",J236,0)</f>
        <v>0</v>
      </c>
      <c r="BG236" s="189">
        <f>IF(N236="zákl. přenesená",J236,0)</f>
        <v>0</v>
      </c>
      <c r="BH236" s="189">
        <f>IF(N236="sníž. přenesená",J236,0)</f>
        <v>0</v>
      </c>
      <c r="BI236" s="189">
        <f>IF(N236="nulová",J236,0)</f>
        <v>0</v>
      </c>
      <c r="BJ236" s="17" t="s">
        <v>23</v>
      </c>
      <c r="BK236" s="189">
        <f>ROUND(I236*H236,2)</f>
        <v>0</v>
      </c>
      <c r="BL236" s="17" t="s">
        <v>149</v>
      </c>
      <c r="BM236" s="17" t="s">
        <v>285</v>
      </c>
    </row>
    <row r="237" spans="2:65" s="13" customFormat="1" x14ac:dyDescent="0.3">
      <c r="B237" s="227"/>
      <c r="C237" s="228"/>
      <c r="D237" s="192" t="s">
        <v>135</v>
      </c>
      <c r="E237" s="229" t="s">
        <v>36</v>
      </c>
      <c r="F237" s="230" t="s">
        <v>286</v>
      </c>
      <c r="G237" s="228"/>
      <c r="H237" s="231">
        <v>0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AT237" s="237" t="s">
        <v>135</v>
      </c>
      <c r="AU237" s="237" t="s">
        <v>22</v>
      </c>
      <c r="AV237" s="13" t="s">
        <v>149</v>
      </c>
      <c r="AW237" s="13" t="s">
        <v>43</v>
      </c>
      <c r="AX237" s="13" t="s">
        <v>79</v>
      </c>
      <c r="AY237" s="237" t="s">
        <v>126</v>
      </c>
    </row>
    <row r="238" spans="2:65" s="12" customFormat="1" x14ac:dyDescent="0.3">
      <c r="B238" s="202"/>
      <c r="C238" s="203"/>
      <c r="D238" s="204" t="s">
        <v>135</v>
      </c>
      <c r="E238" s="205" t="s">
        <v>36</v>
      </c>
      <c r="F238" s="206" t="s">
        <v>23</v>
      </c>
      <c r="G238" s="203"/>
      <c r="H238" s="207">
        <v>1</v>
      </c>
      <c r="I238" s="208"/>
      <c r="J238" s="203"/>
      <c r="K238" s="203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135</v>
      </c>
      <c r="AU238" s="213" t="s">
        <v>22</v>
      </c>
      <c r="AV238" s="12" t="s">
        <v>22</v>
      </c>
      <c r="AW238" s="12" t="s">
        <v>43</v>
      </c>
      <c r="AX238" s="12" t="s">
        <v>79</v>
      </c>
      <c r="AY238" s="213" t="s">
        <v>126</v>
      </c>
    </row>
    <row r="239" spans="2:65" s="1" customFormat="1" ht="22.5" customHeight="1" x14ac:dyDescent="0.3">
      <c r="B239" s="35"/>
      <c r="C239" s="217" t="s">
        <v>287</v>
      </c>
      <c r="D239" s="217" t="s">
        <v>225</v>
      </c>
      <c r="E239" s="218" t="s">
        <v>288</v>
      </c>
      <c r="F239" s="219" t="s">
        <v>289</v>
      </c>
      <c r="G239" s="220" t="s">
        <v>284</v>
      </c>
      <c r="H239" s="221">
        <v>1</v>
      </c>
      <c r="I239" s="222"/>
      <c r="J239" s="223">
        <f>ROUND(I239*H239,2)</f>
        <v>0</v>
      </c>
      <c r="K239" s="219" t="s">
        <v>159</v>
      </c>
      <c r="L239" s="224"/>
      <c r="M239" s="225" t="s">
        <v>36</v>
      </c>
      <c r="N239" s="226" t="s">
        <v>50</v>
      </c>
      <c r="O239" s="36"/>
      <c r="P239" s="187">
        <f>O239*H239</f>
        <v>0</v>
      </c>
      <c r="Q239" s="187">
        <v>6.6E-4</v>
      </c>
      <c r="R239" s="187">
        <f>Q239*H239</f>
        <v>6.6E-4</v>
      </c>
      <c r="S239" s="187">
        <v>0</v>
      </c>
      <c r="T239" s="188">
        <f>S239*H239</f>
        <v>0</v>
      </c>
      <c r="AR239" s="17" t="s">
        <v>171</v>
      </c>
      <c r="AT239" s="17" t="s">
        <v>225</v>
      </c>
      <c r="AU239" s="17" t="s">
        <v>22</v>
      </c>
      <c r="AY239" s="17" t="s">
        <v>126</v>
      </c>
      <c r="BE239" s="189">
        <f>IF(N239="základní",J239,0)</f>
        <v>0</v>
      </c>
      <c r="BF239" s="189">
        <f>IF(N239="snížená",J239,0)</f>
        <v>0</v>
      </c>
      <c r="BG239" s="189">
        <f>IF(N239="zákl. přenesená",J239,0)</f>
        <v>0</v>
      </c>
      <c r="BH239" s="189">
        <f>IF(N239="sníž. přenesená",J239,0)</f>
        <v>0</v>
      </c>
      <c r="BI239" s="189">
        <f>IF(N239="nulová",J239,0)</f>
        <v>0</v>
      </c>
      <c r="BJ239" s="17" t="s">
        <v>23</v>
      </c>
      <c r="BK239" s="189">
        <f>ROUND(I239*H239,2)</f>
        <v>0</v>
      </c>
      <c r="BL239" s="17" t="s">
        <v>149</v>
      </c>
      <c r="BM239" s="17" t="s">
        <v>290</v>
      </c>
    </row>
    <row r="240" spans="2:65" s="11" customFormat="1" x14ac:dyDescent="0.3">
      <c r="B240" s="190"/>
      <c r="C240" s="191"/>
      <c r="D240" s="192" t="s">
        <v>135</v>
      </c>
      <c r="E240" s="193" t="s">
        <v>36</v>
      </c>
      <c r="F240" s="194" t="s">
        <v>291</v>
      </c>
      <c r="G240" s="191"/>
      <c r="H240" s="195" t="s">
        <v>36</v>
      </c>
      <c r="I240" s="196"/>
      <c r="J240" s="191"/>
      <c r="K240" s="191"/>
      <c r="L240" s="197"/>
      <c r="M240" s="198"/>
      <c r="N240" s="199"/>
      <c r="O240" s="199"/>
      <c r="P240" s="199"/>
      <c r="Q240" s="199"/>
      <c r="R240" s="199"/>
      <c r="S240" s="199"/>
      <c r="T240" s="200"/>
      <c r="AT240" s="201" t="s">
        <v>135</v>
      </c>
      <c r="AU240" s="201" t="s">
        <v>22</v>
      </c>
      <c r="AV240" s="11" t="s">
        <v>23</v>
      </c>
      <c r="AW240" s="11" t="s">
        <v>43</v>
      </c>
      <c r="AX240" s="11" t="s">
        <v>79</v>
      </c>
      <c r="AY240" s="201" t="s">
        <v>126</v>
      </c>
    </row>
    <row r="241" spans="2:65" s="12" customFormat="1" x14ac:dyDescent="0.3">
      <c r="B241" s="202"/>
      <c r="C241" s="203"/>
      <c r="D241" s="204" t="s">
        <v>135</v>
      </c>
      <c r="E241" s="205" t="s">
        <v>36</v>
      </c>
      <c r="F241" s="206" t="s">
        <v>23</v>
      </c>
      <c r="G241" s="203"/>
      <c r="H241" s="207">
        <v>1</v>
      </c>
      <c r="I241" s="208"/>
      <c r="J241" s="203"/>
      <c r="K241" s="203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135</v>
      </c>
      <c r="AU241" s="213" t="s">
        <v>22</v>
      </c>
      <c r="AV241" s="12" t="s">
        <v>22</v>
      </c>
      <c r="AW241" s="12" t="s">
        <v>43</v>
      </c>
      <c r="AX241" s="12" t="s">
        <v>79</v>
      </c>
      <c r="AY241" s="213" t="s">
        <v>126</v>
      </c>
    </row>
    <row r="242" spans="2:65" s="1" customFormat="1" ht="31.5" customHeight="1" x14ac:dyDescent="0.3">
      <c r="B242" s="35"/>
      <c r="C242" s="178" t="s">
        <v>292</v>
      </c>
      <c r="D242" s="178" t="s">
        <v>128</v>
      </c>
      <c r="E242" s="179" t="s">
        <v>293</v>
      </c>
      <c r="F242" s="180" t="s">
        <v>294</v>
      </c>
      <c r="G242" s="181" t="s">
        <v>284</v>
      </c>
      <c r="H242" s="182">
        <v>6</v>
      </c>
      <c r="I242" s="183"/>
      <c r="J242" s="184">
        <f>ROUND(I242*H242,2)</f>
        <v>0</v>
      </c>
      <c r="K242" s="180" t="s">
        <v>159</v>
      </c>
      <c r="L242" s="55"/>
      <c r="M242" s="185" t="s">
        <v>36</v>
      </c>
      <c r="N242" s="186" t="s">
        <v>50</v>
      </c>
      <c r="O242" s="36"/>
      <c r="P242" s="187">
        <f>O242*H242</f>
        <v>0</v>
      </c>
      <c r="Q242" s="187">
        <v>1.0000000000000001E-5</v>
      </c>
      <c r="R242" s="187">
        <f>Q242*H242</f>
        <v>6.0000000000000008E-5</v>
      </c>
      <c r="S242" s="187">
        <v>0</v>
      </c>
      <c r="T242" s="188">
        <f>S242*H242</f>
        <v>0</v>
      </c>
      <c r="AR242" s="17" t="s">
        <v>149</v>
      </c>
      <c r="AT242" s="17" t="s">
        <v>128</v>
      </c>
      <c r="AU242" s="17" t="s">
        <v>22</v>
      </c>
      <c r="AY242" s="17" t="s">
        <v>126</v>
      </c>
      <c r="BE242" s="189">
        <f>IF(N242="základní",J242,0)</f>
        <v>0</v>
      </c>
      <c r="BF242" s="189">
        <f>IF(N242="snížená",J242,0)</f>
        <v>0</v>
      </c>
      <c r="BG242" s="189">
        <f>IF(N242="zákl. přenesená",J242,0)</f>
        <v>0</v>
      </c>
      <c r="BH242" s="189">
        <f>IF(N242="sníž. přenesená",J242,0)</f>
        <v>0</v>
      </c>
      <c r="BI242" s="189">
        <f>IF(N242="nulová",J242,0)</f>
        <v>0</v>
      </c>
      <c r="BJ242" s="17" t="s">
        <v>23</v>
      </c>
      <c r="BK242" s="189">
        <f>ROUND(I242*H242,2)</f>
        <v>0</v>
      </c>
      <c r="BL242" s="17" t="s">
        <v>149</v>
      </c>
      <c r="BM242" s="17" t="s">
        <v>295</v>
      </c>
    </row>
    <row r="243" spans="2:65" s="11" customFormat="1" x14ac:dyDescent="0.3">
      <c r="B243" s="190"/>
      <c r="C243" s="191"/>
      <c r="D243" s="192" t="s">
        <v>135</v>
      </c>
      <c r="E243" s="193" t="s">
        <v>36</v>
      </c>
      <c r="F243" s="194" t="s">
        <v>296</v>
      </c>
      <c r="G243" s="191"/>
      <c r="H243" s="195" t="s">
        <v>36</v>
      </c>
      <c r="I243" s="196"/>
      <c r="J243" s="191"/>
      <c r="K243" s="191"/>
      <c r="L243" s="197"/>
      <c r="M243" s="198"/>
      <c r="N243" s="199"/>
      <c r="O243" s="199"/>
      <c r="P243" s="199"/>
      <c r="Q243" s="199"/>
      <c r="R243" s="199"/>
      <c r="S243" s="199"/>
      <c r="T243" s="200"/>
      <c r="AT243" s="201" t="s">
        <v>135</v>
      </c>
      <c r="AU243" s="201" t="s">
        <v>22</v>
      </c>
      <c r="AV243" s="11" t="s">
        <v>23</v>
      </c>
      <c r="AW243" s="11" t="s">
        <v>43</v>
      </c>
      <c r="AX243" s="11" t="s">
        <v>79</v>
      </c>
      <c r="AY243" s="201" t="s">
        <v>126</v>
      </c>
    </row>
    <row r="244" spans="2:65" s="12" customFormat="1" x14ac:dyDescent="0.3">
      <c r="B244" s="202"/>
      <c r="C244" s="203"/>
      <c r="D244" s="204" t="s">
        <v>135</v>
      </c>
      <c r="E244" s="205" t="s">
        <v>36</v>
      </c>
      <c r="F244" s="206" t="s">
        <v>297</v>
      </c>
      <c r="G244" s="203"/>
      <c r="H244" s="207">
        <v>6</v>
      </c>
      <c r="I244" s="208"/>
      <c r="J244" s="203"/>
      <c r="K244" s="203"/>
      <c r="L244" s="209"/>
      <c r="M244" s="210"/>
      <c r="N244" s="211"/>
      <c r="O244" s="211"/>
      <c r="P244" s="211"/>
      <c r="Q244" s="211"/>
      <c r="R244" s="211"/>
      <c r="S244" s="211"/>
      <c r="T244" s="212"/>
      <c r="AT244" s="213" t="s">
        <v>135</v>
      </c>
      <c r="AU244" s="213" t="s">
        <v>22</v>
      </c>
      <c r="AV244" s="12" t="s">
        <v>22</v>
      </c>
      <c r="AW244" s="12" t="s">
        <v>43</v>
      </c>
      <c r="AX244" s="12" t="s">
        <v>79</v>
      </c>
      <c r="AY244" s="213" t="s">
        <v>126</v>
      </c>
    </row>
    <row r="245" spans="2:65" s="1" customFormat="1" ht="22.5" customHeight="1" x14ac:dyDescent="0.3">
      <c r="B245" s="35"/>
      <c r="C245" s="217" t="s">
        <v>298</v>
      </c>
      <c r="D245" s="217" t="s">
        <v>225</v>
      </c>
      <c r="E245" s="218" t="s">
        <v>299</v>
      </c>
      <c r="F245" s="219" t="s">
        <v>300</v>
      </c>
      <c r="G245" s="220" t="s">
        <v>284</v>
      </c>
      <c r="H245" s="221">
        <v>1</v>
      </c>
      <c r="I245" s="222"/>
      <c r="J245" s="223">
        <f>ROUND(I245*H245,2)</f>
        <v>0</v>
      </c>
      <c r="K245" s="219" t="s">
        <v>159</v>
      </c>
      <c r="L245" s="224"/>
      <c r="M245" s="225" t="s">
        <v>36</v>
      </c>
      <c r="N245" s="226" t="s">
        <v>50</v>
      </c>
      <c r="O245" s="36"/>
      <c r="P245" s="187">
        <f>O245*H245</f>
        <v>0</v>
      </c>
      <c r="Q245" s="187">
        <v>9.7000000000000005E-4</v>
      </c>
      <c r="R245" s="187">
        <f>Q245*H245</f>
        <v>9.7000000000000005E-4</v>
      </c>
      <c r="S245" s="187">
        <v>0</v>
      </c>
      <c r="T245" s="188">
        <f>S245*H245</f>
        <v>0</v>
      </c>
      <c r="AR245" s="17" t="s">
        <v>171</v>
      </c>
      <c r="AT245" s="17" t="s">
        <v>225</v>
      </c>
      <c r="AU245" s="17" t="s">
        <v>22</v>
      </c>
      <c r="AY245" s="17" t="s">
        <v>126</v>
      </c>
      <c r="BE245" s="189">
        <f>IF(N245="základní",J245,0)</f>
        <v>0</v>
      </c>
      <c r="BF245" s="189">
        <f>IF(N245="snížená",J245,0)</f>
        <v>0</v>
      </c>
      <c r="BG245" s="189">
        <f>IF(N245="zákl. přenesená",J245,0)</f>
        <v>0</v>
      </c>
      <c r="BH245" s="189">
        <f>IF(N245="sníž. přenesená",J245,0)</f>
        <v>0</v>
      </c>
      <c r="BI245" s="189">
        <f>IF(N245="nulová",J245,0)</f>
        <v>0</v>
      </c>
      <c r="BJ245" s="17" t="s">
        <v>23</v>
      </c>
      <c r="BK245" s="189">
        <f>ROUND(I245*H245,2)</f>
        <v>0</v>
      </c>
      <c r="BL245" s="17" t="s">
        <v>149</v>
      </c>
      <c r="BM245" s="17" t="s">
        <v>301</v>
      </c>
    </row>
    <row r="246" spans="2:65" s="11" customFormat="1" x14ac:dyDescent="0.3">
      <c r="B246" s="190"/>
      <c r="C246" s="191"/>
      <c r="D246" s="192" t="s">
        <v>135</v>
      </c>
      <c r="E246" s="193" t="s">
        <v>36</v>
      </c>
      <c r="F246" s="194" t="s">
        <v>302</v>
      </c>
      <c r="G246" s="191"/>
      <c r="H246" s="195" t="s">
        <v>36</v>
      </c>
      <c r="I246" s="196"/>
      <c r="J246" s="191"/>
      <c r="K246" s="191"/>
      <c r="L246" s="197"/>
      <c r="M246" s="198"/>
      <c r="N246" s="199"/>
      <c r="O246" s="199"/>
      <c r="P246" s="199"/>
      <c r="Q246" s="199"/>
      <c r="R246" s="199"/>
      <c r="S246" s="199"/>
      <c r="T246" s="200"/>
      <c r="AT246" s="201" t="s">
        <v>135</v>
      </c>
      <c r="AU246" s="201" t="s">
        <v>22</v>
      </c>
      <c r="AV246" s="11" t="s">
        <v>23</v>
      </c>
      <c r="AW246" s="11" t="s">
        <v>43</v>
      </c>
      <c r="AX246" s="11" t="s">
        <v>79</v>
      </c>
      <c r="AY246" s="201" t="s">
        <v>126</v>
      </c>
    </row>
    <row r="247" spans="2:65" s="12" customFormat="1" x14ac:dyDescent="0.3">
      <c r="B247" s="202"/>
      <c r="C247" s="203"/>
      <c r="D247" s="204" t="s">
        <v>135</v>
      </c>
      <c r="E247" s="205" t="s">
        <v>36</v>
      </c>
      <c r="F247" s="206" t="s">
        <v>23</v>
      </c>
      <c r="G247" s="203"/>
      <c r="H247" s="207">
        <v>1</v>
      </c>
      <c r="I247" s="208"/>
      <c r="J247" s="203"/>
      <c r="K247" s="203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135</v>
      </c>
      <c r="AU247" s="213" t="s">
        <v>22</v>
      </c>
      <c r="AV247" s="12" t="s">
        <v>22</v>
      </c>
      <c r="AW247" s="12" t="s">
        <v>43</v>
      </c>
      <c r="AX247" s="12" t="s">
        <v>79</v>
      </c>
      <c r="AY247" s="213" t="s">
        <v>126</v>
      </c>
    </row>
    <row r="248" spans="2:65" s="1" customFormat="1" ht="22.5" customHeight="1" x14ac:dyDescent="0.3">
      <c r="B248" s="35"/>
      <c r="C248" s="217" t="s">
        <v>303</v>
      </c>
      <c r="D248" s="217" t="s">
        <v>225</v>
      </c>
      <c r="E248" s="218" t="s">
        <v>304</v>
      </c>
      <c r="F248" s="219" t="s">
        <v>305</v>
      </c>
      <c r="G248" s="220" t="s">
        <v>284</v>
      </c>
      <c r="H248" s="221">
        <v>2</v>
      </c>
      <c r="I248" s="222"/>
      <c r="J248" s="223">
        <f>ROUND(I248*H248,2)</f>
        <v>0</v>
      </c>
      <c r="K248" s="219" t="s">
        <v>159</v>
      </c>
      <c r="L248" s="224"/>
      <c r="M248" s="225" t="s">
        <v>36</v>
      </c>
      <c r="N248" s="226" t="s">
        <v>50</v>
      </c>
      <c r="O248" s="36"/>
      <c r="P248" s="187">
        <f>O248*H248</f>
        <v>0</v>
      </c>
      <c r="Q248" s="187">
        <v>5.9000000000000003E-4</v>
      </c>
      <c r="R248" s="187">
        <f>Q248*H248</f>
        <v>1.1800000000000001E-3</v>
      </c>
      <c r="S248" s="187">
        <v>0</v>
      </c>
      <c r="T248" s="188">
        <f>S248*H248</f>
        <v>0</v>
      </c>
      <c r="AR248" s="17" t="s">
        <v>171</v>
      </c>
      <c r="AT248" s="17" t="s">
        <v>225</v>
      </c>
      <c r="AU248" s="17" t="s">
        <v>22</v>
      </c>
      <c r="AY248" s="17" t="s">
        <v>126</v>
      </c>
      <c r="BE248" s="189">
        <f>IF(N248="základní",J248,0)</f>
        <v>0</v>
      </c>
      <c r="BF248" s="189">
        <f>IF(N248="snížená",J248,0)</f>
        <v>0</v>
      </c>
      <c r="BG248" s="189">
        <f>IF(N248="zákl. přenesená",J248,0)</f>
        <v>0</v>
      </c>
      <c r="BH248" s="189">
        <f>IF(N248="sníž. přenesená",J248,0)</f>
        <v>0</v>
      </c>
      <c r="BI248" s="189">
        <f>IF(N248="nulová",J248,0)</f>
        <v>0</v>
      </c>
      <c r="BJ248" s="17" t="s">
        <v>23</v>
      </c>
      <c r="BK248" s="189">
        <f>ROUND(I248*H248,2)</f>
        <v>0</v>
      </c>
      <c r="BL248" s="17" t="s">
        <v>149</v>
      </c>
      <c r="BM248" s="17" t="s">
        <v>306</v>
      </c>
    </row>
    <row r="249" spans="2:65" s="11" customFormat="1" x14ac:dyDescent="0.3">
      <c r="B249" s="190"/>
      <c r="C249" s="191"/>
      <c r="D249" s="192" t="s">
        <v>135</v>
      </c>
      <c r="E249" s="193" t="s">
        <v>36</v>
      </c>
      <c r="F249" s="194" t="s">
        <v>307</v>
      </c>
      <c r="G249" s="191"/>
      <c r="H249" s="195" t="s">
        <v>36</v>
      </c>
      <c r="I249" s="196"/>
      <c r="J249" s="191"/>
      <c r="K249" s="191"/>
      <c r="L249" s="197"/>
      <c r="M249" s="198"/>
      <c r="N249" s="199"/>
      <c r="O249" s="199"/>
      <c r="P249" s="199"/>
      <c r="Q249" s="199"/>
      <c r="R249" s="199"/>
      <c r="S249" s="199"/>
      <c r="T249" s="200"/>
      <c r="AT249" s="201" t="s">
        <v>135</v>
      </c>
      <c r="AU249" s="201" t="s">
        <v>22</v>
      </c>
      <c r="AV249" s="11" t="s">
        <v>23</v>
      </c>
      <c r="AW249" s="11" t="s">
        <v>43</v>
      </c>
      <c r="AX249" s="11" t="s">
        <v>79</v>
      </c>
      <c r="AY249" s="201" t="s">
        <v>126</v>
      </c>
    </row>
    <row r="250" spans="2:65" s="12" customFormat="1" x14ac:dyDescent="0.3">
      <c r="B250" s="202"/>
      <c r="C250" s="203"/>
      <c r="D250" s="204" t="s">
        <v>135</v>
      </c>
      <c r="E250" s="205" t="s">
        <v>36</v>
      </c>
      <c r="F250" s="206" t="s">
        <v>143</v>
      </c>
      <c r="G250" s="203"/>
      <c r="H250" s="207">
        <v>2</v>
      </c>
      <c r="I250" s="208"/>
      <c r="J250" s="203"/>
      <c r="K250" s="203"/>
      <c r="L250" s="209"/>
      <c r="M250" s="210"/>
      <c r="N250" s="211"/>
      <c r="O250" s="211"/>
      <c r="P250" s="211"/>
      <c r="Q250" s="211"/>
      <c r="R250" s="211"/>
      <c r="S250" s="211"/>
      <c r="T250" s="212"/>
      <c r="AT250" s="213" t="s">
        <v>135</v>
      </c>
      <c r="AU250" s="213" t="s">
        <v>22</v>
      </c>
      <c r="AV250" s="12" t="s">
        <v>22</v>
      </c>
      <c r="AW250" s="12" t="s">
        <v>43</v>
      </c>
      <c r="AX250" s="12" t="s">
        <v>79</v>
      </c>
      <c r="AY250" s="213" t="s">
        <v>126</v>
      </c>
    </row>
    <row r="251" spans="2:65" s="1" customFormat="1" ht="22.5" customHeight="1" x14ac:dyDescent="0.3">
      <c r="B251" s="35"/>
      <c r="C251" s="217" t="s">
        <v>308</v>
      </c>
      <c r="D251" s="217" t="s">
        <v>225</v>
      </c>
      <c r="E251" s="218" t="s">
        <v>309</v>
      </c>
      <c r="F251" s="219" t="s">
        <v>310</v>
      </c>
      <c r="G251" s="220" t="s">
        <v>284</v>
      </c>
      <c r="H251" s="221">
        <v>3</v>
      </c>
      <c r="I251" s="222"/>
      <c r="J251" s="223">
        <f>ROUND(I251*H251,2)</f>
        <v>0</v>
      </c>
      <c r="K251" s="219" t="s">
        <v>159</v>
      </c>
      <c r="L251" s="224"/>
      <c r="M251" s="225" t="s">
        <v>36</v>
      </c>
      <c r="N251" s="226" t="s">
        <v>50</v>
      </c>
      <c r="O251" s="36"/>
      <c r="P251" s="187">
        <f>O251*H251</f>
        <v>0</v>
      </c>
      <c r="Q251" s="187">
        <v>8.0999999999999996E-4</v>
      </c>
      <c r="R251" s="187">
        <f>Q251*H251</f>
        <v>2.4299999999999999E-3</v>
      </c>
      <c r="S251" s="187">
        <v>0</v>
      </c>
      <c r="T251" s="188">
        <f>S251*H251</f>
        <v>0</v>
      </c>
      <c r="AR251" s="17" t="s">
        <v>171</v>
      </c>
      <c r="AT251" s="17" t="s">
        <v>225</v>
      </c>
      <c r="AU251" s="17" t="s">
        <v>22</v>
      </c>
      <c r="AY251" s="17" t="s">
        <v>126</v>
      </c>
      <c r="BE251" s="189">
        <f>IF(N251="základní",J251,0)</f>
        <v>0</v>
      </c>
      <c r="BF251" s="189">
        <f>IF(N251="snížená",J251,0)</f>
        <v>0</v>
      </c>
      <c r="BG251" s="189">
        <f>IF(N251="zákl. přenesená",J251,0)</f>
        <v>0</v>
      </c>
      <c r="BH251" s="189">
        <f>IF(N251="sníž. přenesená",J251,0)</f>
        <v>0</v>
      </c>
      <c r="BI251" s="189">
        <f>IF(N251="nulová",J251,0)</f>
        <v>0</v>
      </c>
      <c r="BJ251" s="17" t="s">
        <v>23</v>
      </c>
      <c r="BK251" s="189">
        <f>ROUND(I251*H251,2)</f>
        <v>0</v>
      </c>
      <c r="BL251" s="17" t="s">
        <v>149</v>
      </c>
      <c r="BM251" s="17" t="s">
        <v>311</v>
      </c>
    </row>
    <row r="252" spans="2:65" s="11" customFormat="1" x14ac:dyDescent="0.3">
      <c r="B252" s="190"/>
      <c r="C252" s="191"/>
      <c r="D252" s="192" t="s">
        <v>135</v>
      </c>
      <c r="E252" s="193" t="s">
        <v>36</v>
      </c>
      <c r="F252" s="194" t="s">
        <v>312</v>
      </c>
      <c r="G252" s="191"/>
      <c r="H252" s="195" t="s">
        <v>36</v>
      </c>
      <c r="I252" s="196"/>
      <c r="J252" s="191"/>
      <c r="K252" s="191"/>
      <c r="L252" s="197"/>
      <c r="M252" s="198"/>
      <c r="N252" s="199"/>
      <c r="O252" s="199"/>
      <c r="P252" s="199"/>
      <c r="Q252" s="199"/>
      <c r="R252" s="199"/>
      <c r="S252" s="199"/>
      <c r="T252" s="200"/>
      <c r="AT252" s="201" t="s">
        <v>135</v>
      </c>
      <c r="AU252" s="201" t="s">
        <v>22</v>
      </c>
      <c r="AV252" s="11" t="s">
        <v>23</v>
      </c>
      <c r="AW252" s="11" t="s">
        <v>43</v>
      </c>
      <c r="AX252" s="11" t="s">
        <v>79</v>
      </c>
      <c r="AY252" s="201" t="s">
        <v>126</v>
      </c>
    </row>
    <row r="253" spans="2:65" s="12" customFormat="1" x14ac:dyDescent="0.3">
      <c r="B253" s="202"/>
      <c r="C253" s="203"/>
      <c r="D253" s="204" t="s">
        <v>135</v>
      </c>
      <c r="E253" s="205" t="s">
        <v>36</v>
      </c>
      <c r="F253" s="206" t="s">
        <v>313</v>
      </c>
      <c r="G253" s="203"/>
      <c r="H253" s="207">
        <v>3</v>
      </c>
      <c r="I253" s="208"/>
      <c r="J253" s="203"/>
      <c r="K253" s="203"/>
      <c r="L253" s="209"/>
      <c r="M253" s="210"/>
      <c r="N253" s="211"/>
      <c r="O253" s="211"/>
      <c r="P253" s="211"/>
      <c r="Q253" s="211"/>
      <c r="R253" s="211"/>
      <c r="S253" s="211"/>
      <c r="T253" s="212"/>
      <c r="AT253" s="213" t="s">
        <v>135</v>
      </c>
      <c r="AU253" s="213" t="s">
        <v>22</v>
      </c>
      <c r="AV253" s="12" t="s">
        <v>22</v>
      </c>
      <c r="AW253" s="12" t="s">
        <v>43</v>
      </c>
      <c r="AX253" s="12" t="s">
        <v>79</v>
      </c>
      <c r="AY253" s="213" t="s">
        <v>126</v>
      </c>
    </row>
    <row r="254" spans="2:65" s="1" customFormat="1" ht="22.5" customHeight="1" x14ac:dyDescent="0.3">
      <c r="B254" s="35"/>
      <c r="C254" s="217" t="s">
        <v>314</v>
      </c>
      <c r="D254" s="217" t="s">
        <v>225</v>
      </c>
      <c r="E254" s="218" t="s">
        <v>315</v>
      </c>
      <c r="F254" s="219" t="s">
        <v>316</v>
      </c>
      <c r="G254" s="220" t="s">
        <v>284</v>
      </c>
      <c r="H254" s="221">
        <v>1.1000000000000001</v>
      </c>
      <c r="I254" s="222"/>
      <c r="J254" s="223">
        <f>ROUND(I254*H254,2)</f>
        <v>0</v>
      </c>
      <c r="K254" s="219" t="s">
        <v>132</v>
      </c>
      <c r="L254" s="224"/>
      <c r="M254" s="225" t="s">
        <v>36</v>
      </c>
      <c r="N254" s="226" t="s">
        <v>50</v>
      </c>
      <c r="O254" s="36"/>
      <c r="P254" s="187">
        <f>O254*H254</f>
        <v>0</v>
      </c>
      <c r="Q254" s="187">
        <v>5.0000000000000001E-4</v>
      </c>
      <c r="R254" s="187">
        <f>Q254*H254</f>
        <v>5.5000000000000003E-4</v>
      </c>
      <c r="S254" s="187">
        <v>0</v>
      </c>
      <c r="T254" s="188">
        <f>S254*H254</f>
        <v>0</v>
      </c>
      <c r="AR254" s="17" t="s">
        <v>171</v>
      </c>
      <c r="AT254" s="17" t="s">
        <v>225</v>
      </c>
      <c r="AU254" s="17" t="s">
        <v>22</v>
      </c>
      <c r="AY254" s="17" t="s">
        <v>126</v>
      </c>
      <c r="BE254" s="189">
        <f>IF(N254="základní",J254,0)</f>
        <v>0</v>
      </c>
      <c r="BF254" s="189">
        <f>IF(N254="snížená",J254,0)</f>
        <v>0</v>
      </c>
      <c r="BG254" s="189">
        <f>IF(N254="zákl. přenesená",J254,0)</f>
        <v>0</v>
      </c>
      <c r="BH254" s="189">
        <f>IF(N254="sníž. přenesená",J254,0)</f>
        <v>0</v>
      </c>
      <c r="BI254" s="189">
        <f>IF(N254="nulová",J254,0)</f>
        <v>0</v>
      </c>
      <c r="BJ254" s="17" t="s">
        <v>23</v>
      </c>
      <c r="BK254" s="189">
        <f>ROUND(I254*H254,2)</f>
        <v>0</v>
      </c>
      <c r="BL254" s="17" t="s">
        <v>149</v>
      </c>
      <c r="BM254" s="17" t="s">
        <v>317</v>
      </c>
    </row>
    <row r="255" spans="2:65" s="12" customFormat="1" x14ac:dyDescent="0.3">
      <c r="B255" s="202"/>
      <c r="C255" s="203"/>
      <c r="D255" s="204" t="s">
        <v>135</v>
      </c>
      <c r="E255" s="205" t="s">
        <v>36</v>
      </c>
      <c r="F255" s="206" t="s">
        <v>318</v>
      </c>
      <c r="G255" s="203"/>
      <c r="H255" s="207">
        <v>1.1000000000000001</v>
      </c>
      <c r="I255" s="208"/>
      <c r="J255" s="203"/>
      <c r="K255" s="203"/>
      <c r="L255" s="209"/>
      <c r="M255" s="210"/>
      <c r="N255" s="211"/>
      <c r="O255" s="211"/>
      <c r="P255" s="211"/>
      <c r="Q255" s="211"/>
      <c r="R255" s="211"/>
      <c r="S255" s="211"/>
      <c r="T255" s="212"/>
      <c r="AT255" s="213" t="s">
        <v>135</v>
      </c>
      <c r="AU255" s="213" t="s">
        <v>22</v>
      </c>
      <c r="AV255" s="12" t="s">
        <v>22</v>
      </c>
      <c r="AW255" s="12" t="s">
        <v>43</v>
      </c>
      <c r="AX255" s="12" t="s">
        <v>79</v>
      </c>
      <c r="AY255" s="213" t="s">
        <v>126</v>
      </c>
    </row>
    <row r="256" spans="2:65" s="1" customFormat="1" ht="31.5" customHeight="1" x14ac:dyDescent="0.3">
      <c r="B256" s="35"/>
      <c r="C256" s="178" t="s">
        <v>319</v>
      </c>
      <c r="D256" s="178" t="s">
        <v>128</v>
      </c>
      <c r="E256" s="179" t="s">
        <v>320</v>
      </c>
      <c r="F256" s="180" t="s">
        <v>321</v>
      </c>
      <c r="G256" s="181" t="s">
        <v>284</v>
      </c>
      <c r="H256" s="182">
        <v>1</v>
      </c>
      <c r="I256" s="183"/>
      <c r="J256" s="184">
        <f>ROUND(I256*H256,2)</f>
        <v>0</v>
      </c>
      <c r="K256" s="180" t="s">
        <v>159</v>
      </c>
      <c r="L256" s="55"/>
      <c r="M256" s="185" t="s">
        <v>36</v>
      </c>
      <c r="N256" s="186" t="s">
        <v>50</v>
      </c>
      <c r="O256" s="36"/>
      <c r="P256" s="187">
        <f>O256*H256</f>
        <v>0</v>
      </c>
      <c r="Q256" s="187">
        <v>7.2910000000000003E-2</v>
      </c>
      <c r="R256" s="187">
        <f>Q256*H256</f>
        <v>7.2910000000000003E-2</v>
      </c>
      <c r="S256" s="187">
        <v>0</v>
      </c>
      <c r="T256" s="188">
        <f>S256*H256</f>
        <v>0</v>
      </c>
      <c r="AR256" s="17" t="s">
        <v>149</v>
      </c>
      <c r="AT256" s="17" t="s">
        <v>128</v>
      </c>
      <c r="AU256" s="17" t="s">
        <v>22</v>
      </c>
      <c r="AY256" s="17" t="s">
        <v>126</v>
      </c>
      <c r="BE256" s="189">
        <f>IF(N256="základní",J256,0)</f>
        <v>0</v>
      </c>
      <c r="BF256" s="189">
        <f>IF(N256="snížená",J256,0)</f>
        <v>0</v>
      </c>
      <c r="BG256" s="189">
        <f>IF(N256="zákl. přenesená",J256,0)</f>
        <v>0</v>
      </c>
      <c r="BH256" s="189">
        <f>IF(N256="sníž. přenesená",J256,0)</f>
        <v>0</v>
      </c>
      <c r="BI256" s="189">
        <f>IF(N256="nulová",J256,0)</f>
        <v>0</v>
      </c>
      <c r="BJ256" s="17" t="s">
        <v>23</v>
      </c>
      <c r="BK256" s="189">
        <f>ROUND(I256*H256,2)</f>
        <v>0</v>
      </c>
      <c r="BL256" s="17" t="s">
        <v>149</v>
      </c>
      <c r="BM256" s="17" t="s">
        <v>322</v>
      </c>
    </row>
    <row r="257" spans="2:65" s="11" customFormat="1" x14ac:dyDescent="0.3">
      <c r="B257" s="190"/>
      <c r="C257" s="191"/>
      <c r="D257" s="192" t="s">
        <v>135</v>
      </c>
      <c r="E257" s="193" t="s">
        <v>36</v>
      </c>
      <c r="F257" s="194" t="s">
        <v>323</v>
      </c>
      <c r="G257" s="191"/>
      <c r="H257" s="195" t="s">
        <v>36</v>
      </c>
      <c r="I257" s="196"/>
      <c r="J257" s="191"/>
      <c r="K257" s="191"/>
      <c r="L257" s="197"/>
      <c r="M257" s="198"/>
      <c r="N257" s="199"/>
      <c r="O257" s="199"/>
      <c r="P257" s="199"/>
      <c r="Q257" s="199"/>
      <c r="R257" s="199"/>
      <c r="S257" s="199"/>
      <c r="T257" s="200"/>
      <c r="AT257" s="201" t="s">
        <v>135</v>
      </c>
      <c r="AU257" s="201" t="s">
        <v>22</v>
      </c>
      <c r="AV257" s="11" t="s">
        <v>23</v>
      </c>
      <c r="AW257" s="11" t="s">
        <v>43</v>
      </c>
      <c r="AX257" s="11" t="s">
        <v>79</v>
      </c>
      <c r="AY257" s="201" t="s">
        <v>126</v>
      </c>
    </row>
    <row r="258" spans="2:65" s="12" customFormat="1" x14ac:dyDescent="0.3">
      <c r="B258" s="202"/>
      <c r="C258" s="203"/>
      <c r="D258" s="204" t="s">
        <v>135</v>
      </c>
      <c r="E258" s="205" t="s">
        <v>36</v>
      </c>
      <c r="F258" s="206" t="s">
        <v>23</v>
      </c>
      <c r="G258" s="203"/>
      <c r="H258" s="207">
        <v>1</v>
      </c>
      <c r="I258" s="208"/>
      <c r="J258" s="203"/>
      <c r="K258" s="203"/>
      <c r="L258" s="209"/>
      <c r="M258" s="210"/>
      <c r="N258" s="211"/>
      <c r="O258" s="211"/>
      <c r="P258" s="211"/>
      <c r="Q258" s="211"/>
      <c r="R258" s="211"/>
      <c r="S258" s="211"/>
      <c r="T258" s="212"/>
      <c r="AT258" s="213" t="s">
        <v>135</v>
      </c>
      <c r="AU258" s="213" t="s">
        <v>22</v>
      </c>
      <c r="AV258" s="12" t="s">
        <v>22</v>
      </c>
      <c r="AW258" s="12" t="s">
        <v>43</v>
      </c>
      <c r="AX258" s="12" t="s">
        <v>79</v>
      </c>
      <c r="AY258" s="213" t="s">
        <v>126</v>
      </c>
    </row>
    <row r="259" spans="2:65" s="1" customFormat="1" ht="31.5" customHeight="1" x14ac:dyDescent="0.3">
      <c r="B259" s="35"/>
      <c r="C259" s="178" t="s">
        <v>324</v>
      </c>
      <c r="D259" s="178" t="s">
        <v>128</v>
      </c>
      <c r="E259" s="179" t="s">
        <v>325</v>
      </c>
      <c r="F259" s="180" t="s">
        <v>326</v>
      </c>
      <c r="G259" s="181" t="s">
        <v>284</v>
      </c>
      <c r="H259" s="182">
        <v>1</v>
      </c>
      <c r="I259" s="183"/>
      <c r="J259" s="184">
        <f>ROUND(I259*H259,2)</f>
        <v>0</v>
      </c>
      <c r="K259" s="180" t="s">
        <v>159</v>
      </c>
      <c r="L259" s="55"/>
      <c r="M259" s="185" t="s">
        <v>36</v>
      </c>
      <c r="N259" s="186" t="s">
        <v>50</v>
      </c>
      <c r="O259" s="36"/>
      <c r="P259" s="187">
        <f>O259*H259</f>
        <v>0</v>
      </c>
      <c r="Q259" s="187">
        <v>0</v>
      </c>
      <c r="R259" s="187">
        <f>Q259*H259</f>
        <v>0</v>
      </c>
      <c r="S259" s="187">
        <v>0</v>
      </c>
      <c r="T259" s="188">
        <f>S259*H259</f>
        <v>0</v>
      </c>
      <c r="AR259" s="17" t="s">
        <v>149</v>
      </c>
      <c r="AT259" s="17" t="s">
        <v>128</v>
      </c>
      <c r="AU259" s="17" t="s">
        <v>22</v>
      </c>
      <c r="AY259" s="17" t="s">
        <v>126</v>
      </c>
      <c r="BE259" s="189">
        <f>IF(N259="základní",J259,0)</f>
        <v>0</v>
      </c>
      <c r="BF259" s="189">
        <f>IF(N259="snížená",J259,0)</f>
        <v>0</v>
      </c>
      <c r="BG259" s="189">
        <f>IF(N259="zákl. přenesená",J259,0)</f>
        <v>0</v>
      </c>
      <c r="BH259" s="189">
        <f>IF(N259="sníž. přenesená",J259,0)</f>
        <v>0</v>
      </c>
      <c r="BI259" s="189">
        <f>IF(N259="nulová",J259,0)</f>
        <v>0</v>
      </c>
      <c r="BJ259" s="17" t="s">
        <v>23</v>
      </c>
      <c r="BK259" s="189">
        <f>ROUND(I259*H259,2)</f>
        <v>0</v>
      </c>
      <c r="BL259" s="17" t="s">
        <v>149</v>
      </c>
      <c r="BM259" s="17" t="s">
        <v>327</v>
      </c>
    </row>
    <row r="260" spans="2:65" s="11" customFormat="1" x14ac:dyDescent="0.3">
      <c r="B260" s="190"/>
      <c r="C260" s="191"/>
      <c r="D260" s="192" t="s">
        <v>135</v>
      </c>
      <c r="E260" s="193" t="s">
        <v>36</v>
      </c>
      <c r="F260" s="194" t="s">
        <v>328</v>
      </c>
      <c r="G260" s="191"/>
      <c r="H260" s="195" t="s">
        <v>36</v>
      </c>
      <c r="I260" s="196"/>
      <c r="J260" s="191"/>
      <c r="K260" s="191"/>
      <c r="L260" s="197"/>
      <c r="M260" s="198"/>
      <c r="N260" s="199"/>
      <c r="O260" s="199"/>
      <c r="P260" s="199"/>
      <c r="Q260" s="199"/>
      <c r="R260" s="199"/>
      <c r="S260" s="199"/>
      <c r="T260" s="200"/>
      <c r="AT260" s="201" t="s">
        <v>135</v>
      </c>
      <c r="AU260" s="201" t="s">
        <v>22</v>
      </c>
      <c r="AV260" s="11" t="s">
        <v>23</v>
      </c>
      <c r="AW260" s="11" t="s">
        <v>43</v>
      </c>
      <c r="AX260" s="11" t="s">
        <v>79</v>
      </c>
      <c r="AY260" s="201" t="s">
        <v>126</v>
      </c>
    </row>
    <row r="261" spans="2:65" s="12" customFormat="1" x14ac:dyDescent="0.3">
      <c r="B261" s="202"/>
      <c r="C261" s="203"/>
      <c r="D261" s="204" t="s">
        <v>135</v>
      </c>
      <c r="E261" s="205" t="s">
        <v>36</v>
      </c>
      <c r="F261" s="206" t="s">
        <v>23</v>
      </c>
      <c r="G261" s="203"/>
      <c r="H261" s="207">
        <v>1</v>
      </c>
      <c r="I261" s="208"/>
      <c r="J261" s="203"/>
      <c r="K261" s="203"/>
      <c r="L261" s="209"/>
      <c r="M261" s="210"/>
      <c r="N261" s="211"/>
      <c r="O261" s="211"/>
      <c r="P261" s="211"/>
      <c r="Q261" s="211"/>
      <c r="R261" s="211"/>
      <c r="S261" s="211"/>
      <c r="T261" s="212"/>
      <c r="AT261" s="213" t="s">
        <v>135</v>
      </c>
      <c r="AU261" s="213" t="s">
        <v>22</v>
      </c>
      <c r="AV261" s="12" t="s">
        <v>22</v>
      </c>
      <c r="AW261" s="12" t="s">
        <v>43</v>
      </c>
      <c r="AX261" s="12" t="s">
        <v>79</v>
      </c>
      <c r="AY261" s="213" t="s">
        <v>126</v>
      </c>
    </row>
    <row r="262" spans="2:65" s="1" customFormat="1" ht="44.25" customHeight="1" x14ac:dyDescent="0.3">
      <c r="B262" s="35"/>
      <c r="C262" s="178" t="s">
        <v>329</v>
      </c>
      <c r="D262" s="178" t="s">
        <v>128</v>
      </c>
      <c r="E262" s="179" t="s">
        <v>330</v>
      </c>
      <c r="F262" s="180" t="s">
        <v>331</v>
      </c>
      <c r="G262" s="181" t="s">
        <v>284</v>
      </c>
      <c r="H262" s="182">
        <v>1</v>
      </c>
      <c r="I262" s="183"/>
      <c r="J262" s="184">
        <f>ROUND(I262*H262,2)</f>
        <v>0</v>
      </c>
      <c r="K262" s="180" t="s">
        <v>159</v>
      </c>
      <c r="L262" s="55"/>
      <c r="M262" s="185" t="s">
        <v>36</v>
      </c>
      <c r="N262" s="186" t="s">
        <v>50</v>
      </c>
      <c r="O262" s="36"/>
      <c r="P262" s="187">
        <f>O262*H262</f>
        <v>0</v>
      </c>
      <c r="Q262" s="187">
        <v>0.37701000000000001</v>
      </c>
      <c r="R262" s="187">
        <f>Q262*H262</f>
        <v>0.37701000000000001</v>
      </c>
      <c r="S262" s="187">
        <v>0</v>
      </c>
      <c r="T262" s="188">
        <f>S262*H262</f>
        <v>0</v>
      </c>
      <c r="AR262" s="17" t="s">
        <v>149</v>
      </c>
      <c r="AT262" s="17" t="s">
        <v>128</v>
      </c>
      <c r="AU262" s="17" t="s">
        <v>22</v>
      </c>
      <c r="AY262" s="17" t="s">
        <v>126</v>
      </c>
      <c r="BE262" s="189">
        <f>IF(N262="základní",J262,0)</f>
        <v>0</v>
      </c>
      <c r="BF262" s="189">
        <f>IF(N262="snížená",J262,0)</f>
        <v>0</v>
      </c>
      <c r="BG262" s="189">
        <f>IF(N262="zákl. přenesená",J262,0)</f>
        <v>0</v>
      </c>
      <c r="BH262" s="189">
        <f>IF(N262="sníž. přenesená",J262,0)</f>
        <v>0</v>
      </c>
      <c r="BI262" s="189">
        <f>IF(N262="nulová",J262,0)</f>
        <v>0</v>
      </c>
      <c r="BJ262" s="17" t="s">
        <v>23</v>
      </c>
      <c r="BK262" s="189">
        <f>ROUND(I262*H262,2)</f>
        <v>0</v>
      </c>
      <c r="BL262" s="17" t="s">
        <v>149</v>
      </c>
      <c r="BM262" s="17" t="s">
        <v>332</v>
      </c>
    </row>
    <row r="263" spans="2:65" s="11" customFormat="1" x14ac:dyDescent="0.3">
      <c r="B263" s="190"/>
      <c r="C263" s="191"/>
      <c r="D263" s="192" t="s">
        <v>135</v>
      </c>
      <c r="E263" s="193" t="s">
        <v>36</v>
      </c>
      <c r="F263" s="194" t="s">
        <v>333</v>
      </c>
      <c r="G263" s="191"/>
      <c r="H263" s="195" t="s">
        <v>36</v>
      </c>
      <c r="I263" s="196"/>
      <c r="J263" s="191"/>
      <c r="K263" s="191"/>
      <c r="L263" s="197"/>
      <c r="M263" s="198"/>
      <c r="N263" s="199"/>
      <c r="O263" s="199"/>
      <c r="P263" s="199"/>
      <c r="Q263" s="199"/>
      <c r="R263" s="199"/>
      <c r="S263" s="199"/>
      <c r="T263" s="200"/>
      <c r="AT263" s="201" t="s">
        <v>135</v>
      </c>
      <c r="AU263" s="201" t="s">
        <v>22</v>
      </c>
      <c r="AV263" s="11" t="s">
        <v>23</v>
      </c>
      <c r="AW263" s="11" t="s">
        <v>43</v>
      </c>
      <c r="AX263" s="11" t="s">
        <v>79</v>
      </c>
      <c r="AY263" s="201" t="s">
        <v>126</v>
      </c>
    </row>
    <row r="264" spans="2:65" s="12" customFormat="1" x14ac:dyDescent="0.3">
      <c r="B264" s="202"/>
      <c r="C264" s="203"/>
      <c r="D264" s="204" t="s">
        <v>135</v>
      </c>
      <c r="E264" s="205" t="s">
        <v>36</v>
      </c>
      <c r="F264" s="206" t="s">
        <v>23</v>
      </c>
      <c r="G264" s="203"/>
      <c r="H264" s="207">
        <v>1</v>
      </c>
      <c r="I264" s="208"/>
      <c r="J264" s="203"/>
      <c r="K264" s="203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135</v>
      </c>
      <c r="AU264" s="213" t="s">
        <v>22</v>
      </c>
      <c r="AV264" s="12" t="s">
        <v>22</v>
      </c>
      <c r="AW264" s="12" t="s">
        <v>43</v>
      </c>
      <c r="AX264" s="12" t="s">
        <v>79</v>
      </c>
      <c r="AY264" s="213" t="s">
        <v>126</v>
      </c>
    </row>
    <row r="265" spans="2:65" s="1" customFormat="1" ht="31.5" customHeight="1" x14ac:dyDescent="0.3">
      <c r="B265" s="35"/>
      <c r="C265" s="178" t="s">
        <v>334</v>
      </c>
      <c r="D265" s="178" t="s">
        <v>128</v>
      </c>
      <c r="E265" s="179" t="s">
        <v>335</v>
      </c>
      <c r="F265" s="180" t="s">
        <v>336</v>
      </c>
      <c r="G265" s="181" t="s">
        <v>284</v>
      </c>
      <c r="H265" s="182">
        <v>2</v>
      </c>
      <c r="I265" s="183"/>
      <c r="J265" s="184">
        <f>ROUND(I265*H265,2)</f>
        <v>0</v>
      </c>
      <c r="K265" s="180" t="s">
        <v>159</v>
      </c>
      <c r="L265" s="55"/>
      <c r="M265" s="185" t="s">
        <v>36</v>
      </c>
      <c r="N265" s="186" t="s">
        <v>50</v>
      </c>
      <c r="O265" s="36"/>
      <c r="P265" s="187">
        <f>O265*H265</f>
        <v>0</v>
      </c>
      <c r="Q265" s="187">
        <v>2.0699999999999998E-3</v>
      </c>
      <c r="R265" s="187">
        <f>Q265*H265</f>
        <v>4.1399999999999996E-3</v>
      </c>
      <c r="S265" s="187">
        <v>0</v>
      </c>
      <c r="T265" s="188">
        <f>S265*H265</f>
        <v>0</v>
      </c>
      <c r="AR265" s="17" t="s">
        <v>149</v>
      </c>
      <c r="AT265" s="17" t="s">
        <v>128</v>
      </c>
      <c r="AU265" s="17" t="s">
        <v>22</v>
      </c>
      <c r="AY265" s="17" t="s">
        <v>126</v>
      </c>
      <c r="BE265" s="189">
        <f>IF(N265="základní",J265,0)</f>
        <v>0</v>
      </c>
      <c r="BF265" s="189">
        <f>IF(N265="snížená",J265,0)</f>
        <v>0</v>
      </c>
      <c r="BG265" s="189">
        <f>IF(N265="zákl. přenesená",J265,0)</f>
        <v>0</v>
      </c>
      <c r="BH265" s="189">
        <f>IF(N265="sníž. přenesená",J265,0)</f>
        <v>0</v>
      </c>
      <c r="BI265" s="189">
        <f>IF(N265="nulová",J265,0)</f>
        <v>0</v>
      </c>
      <c r="BJ265" s="17" t="s">
        <v>23</v>
      </c>
      <c r="BK265" s="189">
        <f>ROUND(I265*H265,2)</f>
        <v>0</v>
      </c>
      <c r="BL265" s="17" t="s">
        <v>149</v>
      </c>
      <c r="BM265" s="17" t="s">
        <v>337</v>
      </c>
    </row>
    <row r="266" spans="2:65" s="11" customFormat="1" x14ac:dyDescent="0.3">
      <c r="B266" s="190"/>
      <c r="C266" s="191"/>
      <c r="D266" s="192" t="s">
        <v>135</v>
      </c>
      <c r="E266" s="193" t="s">
        <v>36</v>
      </c>
      <c r="F266" s="194" t="s">
        <v>338</v>
      </c>
      <c r="G266" s="191"/>
      <c r="H266" s="195" t="s">
        <v>36</v>
      </c>
      <c r="I266" s="196"/>
      <c r="J266" s="191"/>
      <c r="K266" s="191"/>
      <c r="L266" s="197"/>
      <c r="M266" s="198"/>
      <c r="N266" s="199"/>
      <c r="O266" s="199"/>
      <c r="P266" s="199"/>
      <c r="Q266" s="199"/>
      <c r="R266" s="199"/>
      <c r="S266" s="199"/>
      <c r="T266" s="200"/>
      <c r="AT266" s="201" t="s">
        <v>135</v>
      </c>
      <c r="AU266" s="201" t="s">
        <v>22</v>
      </c>
      <c r="AV266" s="11" t="s">
        <v>23</v>
      </c>
      <c r="AW266" s="11" t="s">
        <v>43</v>
      </c>
      <c r="AX266" s="11" t="s">
        <v>79</v>
      </c>
      <c r="AY266" s="201" t="s">
        <v>126</v>
      </c>
    </row>
    <row r="267" spans="2:65" s="12" customFormat="1" x14ac:dyDescent="0.3">
      <c r="B267" s="202"/>
      <c r="C267" s="203"/>
      <c r="D267" s="204" t="s">
        <v>135</v>
      </c>
      <c r="E267" s="205" t="s">
        <v>36</v>
      </c>
      <c r="F267" s="206" t="s">
        <v>143</v>
      </c>
      <c r="G267" s="203"/>
      <c r="H267" s="207">
        <v>2</v>
      </c>
      <c r="I267" s="208"/>
      <c r="J267" s="203"/>
      <c r="K267" s="203"/>
      <c r="L267" s="209"/>
      <c r="M267" s="210"/>
      <c r="N267" s="211"/>
      <c r="O267" s="211"/>
      <c r="P267" s="211"/>
      <c r="Q267" s="211"/>
      <c r="R267" s="211"/>
      <c r="S267" s="211"/>
      <c r="T267" s="212"/>
      <c r="AT267" s="213" t="s">
        <v>135</v>
      </c>
      <c r="AU267" s="213" t="s">
        <v>22</v>
      </c>
      <c r="AV267" s="12" t="s">
        <v>22</v>
      </c>
      <c r="AW267" s="12" t="s">
        <v>43</v>
      </c>
      <c r="AX267" s="12" t="s">
        <v>79</v>
      </c>
      <c r="AY267" s="213" t="s">
        <v>126</v>
      </c>
    </row>
    <row r="268" spans="2:65" s="1" customFormat="1" ht="44.25" customHeight="1" x14ac:dyDescent="0.3">
      <c r="B268" s="35"/>
      <c r="C268" s="178" t="s">
        <v>339</v>
      </c>
      <c r="D268" s="178" t="s">
        <v>128</v>
      </c>
      <c r="E268" s="179" t="s">
        <v>340</v>
      </c>
      <c r="F268" s="180" t="s">
        <v>341</v>
      </c>
      <c r="G268" s="181" t="s">
        <v>228</v>
      </c>
      <c r="H268" s="182">
        <v>9.9329999999999998</v>
      </c>
      <c r="I268" s="183"/>
      <c r="J268" s="184">
        <f>ROUND(I268*H268,2)</f>
        <v>0</v>
      </c>
      <c r="K268" s="180" t="s">
        <v>132</v>
      </c>
      <c r="L268" s="55"/>
      <c r="M268" s="185" t="s">
        <v>36</v>
      </c>
      <c r="N268" s="186" t="s">
        <v>50</v>
      </c>
      <c r="O268" s="36"/>
      <c r="P268" s="187">
        <f>O268*H268</f>
        <v>0</v>
      </c>
      <c r="Q268" s="187">
        <v>0</v>
      </c>
      <c r="R268" s="187">
        <f>Q268*H268</f>
        <v>0</v>
      </c>
      <c r="S268" s="187">
        <v>0</v>
      </c>
      <c r="T268" s="188">
        <f>S268*H268</f>
        <v>0</v>
      </c>
      <c r="AR268" s="17" t="s">
        <v>149</v>
      </c>
      <c r="AT268" s="17" t="s">
        <v>128</v>
      </c>
      <c r="AU268" s="17" t="s">
        <v>22</v>
      </c>
      <c r="AY268" s="17" t="s">
        <v>126</v>
      </c>
      <c r="BE268" s="189">
        <f>IF(N268="základní",J268,0)</f>
        <v>0</v>
      </c>
      <c r="BF268" s="189">
        <f>IF(N268="snížená",J268,0)</f>
        <v>0</v>
      </c>
      <c r="BG268" s="189">
        <f>IF(N268="zákl. přenesená",J268,0)</f>
        <v>0</v>
      </c>
      <c r="BH268" s="189">
        <f>IF(N268="sníž. přenesená",J268,0)</f>
        <v>0</v>
      </c>
      <c r="BI268" s="189">
        <f>IF(N268="nulová",J268,0)</f>
        <v>0</v>
      </c>
      <c r="BJ268" s="17" t="s">
        <v>23</v>
      </c>
      <c r="BK268" s="189">
        <f>ROUND(I268*H268,2)</f>
        <v>0</v>
      </c>
      <c r="BL268" s="17" t="s">
        <v>149</v>
      </c>
      <c r="BM268" s="17" t="s">
        <v>342</v>
      </c>
    </row>
    <row r="269" spans="2:65" s="10" customFormat="1" ht="29.85" customHeight="1" x14ac:dyDescent="0.3">
      <c r="B269" s="161"/>
      <c r="C269" s="162"/>
      <c r="D269" s="175" t="s">
        <v>78</v>
      </c>
      <c r="E269" s="176" t="s">
        <v>178</v>
      </c>
      <c r="F269" s="176" t="s">
        <v>343</v>
      </c>
      <c r="G269" s="162"/>
      <c r="H269" s="162"/>
      <c r="I269" s="165"/>
      <c r="J269" s="177">
        <f>BK269</f>
        <v>0</v>
      </c>
      <c r="K269" s="162"/>
      <c r="L269" s="167"/>
      <c r="M269" s="168"/>
      <c r="N269" s="169"/>
      <c r="O269" s="169"/>
      <c r="P269" s="170">
        <f>P270+P271+P272+P279+P286</f>
        <v>0</v>
      </c>
      <c r="Q269" s="169"/>
      <c r="R269" s="170">
        <f>R270+R271+R272+R279+R286</f>
        <v>4.8528199999999995</v>
      </c>
      <c r="S269" s="169"/>
      <c r="T269" s="171">
        <f>T270+T271+T272+T279+T286</f>
        <v>12.6</v>
      </c>
      <c r="AR269" s="172" t="s">
        <v>23</v>
      </c>
      <c r="AT269" s="173" t="s">
        <v>78</v>
      </c>
      <c r="AU269" s="173" t="s">
        <v>23</v>
      </c>
      <c r="AY269" s="172" t="s">
        <v>126</v>
      </c>
      <c r="BK269" s="174">
        <f>BK270+BK271+BK272+BK279+BK286</f>
        <v>0</v>
      </c>
    </row>
    <row r="270" spans="2:65" s="1" customFormat="1" ht="22.5" customHeight="1" x14ac:dyDescent="0.3">
      <c r="B270" s="35"/>
      <c r="C270" s="178" t="s">
        <v>344</v>
      </c>
      <c r="D270" s="178" t="s">
        <v>128</v>
      </c>
      <c r="E270" s="179" t="s">
        <v>345</v>
      </c>
      <c r="F270" s="180" t="s">
        <v>346</v>
      </c>
      <c r="G270" s="181" t="s">
        <v>165</v>
      </c>
      <c r="H270" s="182">
        <v>5.04</v>
      </c>
      <c r="I270" s="183"/>
      <c r="J270" s="184">
        <f>ROUND(I270*H270,2)</f>
        <v>0</v>
      </c>
      <c r="K270" s="180" t="s">
        <v>132</v>
      </c>
      <c r="L270" s="55"/>
      <c r="M270" s="185" t="s">
        <v>36</v>
      </c>
      <c r="N270" s="186" t="s">
        <v>50</v>
      </c>
      <c r="O270" s="36"/>
      <c r="P270" s="187">
        <f>O270*H270</f>
        <v>0</v>
      </c>
      <c r="Q270" s="187">
        <v>0</v>
      </c>
      <c r="R270" s="187">
        <f>Q270*H270</f>
        <v>0</v>
      </c>
      <c r="S270" s="187">
        <v>2.5</v>
      </c>
      <c r="T270" s="188">
        <f>S270*H270</f>
        <v>12.6</v>
      </c>
      <c r="AR270" s="17" t="s">
        <v>149</v>
      </c>
      <c r="AT270" s="17" t="s">
        <v>128</v>
      </c>
      <c r="AU270" s="17" t="s">
        <v>22</v>
      </c>
      <c r="AY270" s="17" t="s">
        <v>126</v>
      </c>
      <c r="BE270" s="189">
        <f>IF(N270="základní",J270,0)</f>
        <v>0</v>
      </c>
      <c r="BF270" s="189">
        <f>IF(N270="snížená",J270,0)</f>
        <v>0</v>
      </c>
      <c r="BG270" s="189">
        <f>IF(N270="zákl. přenesená",J270,0)</f>
        <v>0</v>
      </c>
      <c r="BH270" s="189">
        <f>IF(N270="sníž. přenesená",J270,0)</f>
        <v>0</v>
      </c>
      <c r="BI270" s="189">
        <f>IF(N270="nulová",J270,0)</f>
        <v>0</v>
      </c>
      <c r="BJ270" s="17" t="s">
        <v>23</v>
      </c>
      <c r="BK270" s="189">
        <f>ROUND(I270*H270,2)</f>
        <v>0</v>
      </c>
      <c r="BL270" s="17" t="s">
        <v>149</v>
      </c>
      <c r="BM270" s="17" t="s">
        <v>347</v>
      </c>
    </row>
    <row r="271" spans="2:65" s="12" customFormat="1" x14ac:dyDescent="0.3">
      <c r="B271" s="202"/>
      <c r="C271" s="203"/>
      <c r="D271" s="192" t="s">
        <v>135</v>
      </c>
      <c r="E271" s="214" t="s">
        <v>36</v>
      </c>
      <c r="F271" s="215" t="s">
        <v>348</v>
      </c>
      <c r="G271" s="203"/>
      <c r="H271" s="216">
        <v>5.04</v>
      </c>
      <c r="I271" s="208"/>
      <c r="J271" s="203"/>
      <c r="K271" s="203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135</v>
      </c>
      <c r="AU271" s="213" t="s">
        <v>22</v>
      </c>
      <c r="AV271" s="12" t="s">
        <v>22</v>
      </c>
      <c r="AW271" s="12" t="s">
        <v>43</v>
      </c>
      <c r="AX271" s="12" t="s">
        <v>79</v>
      </c>
      <c r="AY271" s="213" t="s">
        <v>126</v>
      </c>
    </row>
    <row r="272" spans="2:65" s="10" customFormat="1" ht="22.35" customHeight="1" x14ac:dyDescent="0.3">
      <c r="B272" s="161"/>
      <c r="C272" s="162"/>
      <c r="D272" s="175" t="s">
        <v>78</v>
      </c>
      <c r="E272" s="176" t="s">
        <v>349</v>
      </c>
      <c r="F272" s="176" t="s">
        <v>350</v>
      </c>
      <c r="G272" s="162"/>
      <c r="H272" s="162"/>
      <c r="I272" s="165"/>
      <c r="J272" s="177">
        <f>BK272</f>
        <v>0</v>
      </c>
      <c r="K272" s="162"/>
      <c r="L272" s="167"/>
      <c r="M272" s="168"/>
      <c r="N272" s="169"/>
      <c r="O272" s="169"/>
      <c r="P272" s="170">
        <f>SUM(P273:P278)</f>
        <v>0</v>
      </c>
      <c r="Q272" s="169"/>
      <c r="R272" s="170">
        <f>SUM(R273:R278)</f>
        <v>4.8528199999999995</v>
      </c>
      <c r="S272" s="169"/>
      <c r="T272" s="171">
        <f>SUM(T273:T278)</f>
        <v>0</v>
      </c>
      <c r="AR272" s="172" t="s">
        <v>23</v>
      </c>
      <c r="AT272" s="173" t="s">
        <v>78</v>
      </c>
      <c r="AU272" s="173" t="s">
        <v>22</v>
      </c>
      <c r="AY272" s="172" t="s">
        <v>126</v>
      </c>
      <c r="BK272" s="174">
        <f>SUM(BK273:BK278)</f>
        <v>0</v>
      </c>
    </row>
    <row r="273" spans="2:65" s="1" customFormat="1" ht="44.25" customHeight="1" x14ac:dyDescent="0.3">
      <c r="B273" s="35"/>
      <c r="C273" s="178" t="s">
        <v>351</v>
      </c>
      <c r="D273" s="178" t="s">
        <v>128</v>
      </c>
      <c r="E273" s="179" t="s">
        <v>352</v>
      </c>
      <c r="F273" s="180" t="s">
        <v>353</v>
      </c>
      <c r="G273" s="181" t="s">
        <v>174</v>
      </c>
      <c r="H273" s="182">
        <v>16</v>
      </c>
      <c r="I273" s="183"/>
      <c r="J273" s="184">
        <f>ROUND(I273*H273,2)</f>
        <v>0</v>
      </c>
      <c r="K273" s="180" t="s">
        <v>132</v>
      </c>
      <c r="L273" s="55"/>
      <c r="M273" s="185" t="s">
        <v>36</v>
      </c>
      <c r="N273" s="186" t="s">
        <v>50</v>
      </c>
      <c r="O273" s="36"/>
      <c r="P273" s="187">
        <f>O273*H273</f>
        <v>0</v>
      </c>
      <c r="Q273" s="187">
        <v>0.10988000000000001</v>
      </c>
      <c r="R273" s="187">
        <f>Q273*H273</f>
        <v>1.7580800000000001</v>
      </c>
      <c r="S273" s="187">
        <v>0</v>
      </c>
      <c r="T273" s="188">
        <f>S273*H273</f>
        <v>0</v>
      </c>
      <c r="AR273" s="17" t="s">
        <v>149</v>
      </c>
      <c r="AT273" s="17" t="s">
        <v>128</v>
      </c>
      <c r="AU273" s="17" t="s">
        <v>144</v>
      </c>
      <c r="AY273" s="17" t="s">
        <v>126</v>
      </c>
      <c r="BE273" s="189">
        <f>IF(N273="základní",J273,0)</f>
        <v>0</v>
      </c>
      <c r="BF273" s="189">
        <f>IF(N273="snížená",J273,0)</f>
        <v>0</v>
      </c>
      <c r="BG273" s="189">
        <f>IF(N273="zákl. přenesená",J273,0)</f>
        <v>0</v>
      </c>
      <c r="BH273" s="189">
        <f>IF(N273="sníž. přenesená",J273,0)</f>
        <v>0</v>
      </c>
      <c r="BI273" s="189">
        <f>IF(N273="nulová",J273,0)</f>
        <v>0</v>
      </c>
      <c r="BJ273" s="17" t="s">
        <v>23</v>
      </c>
      <c r="BK273" s="189">
        <f>ROUND(I273*H273,2)</f>
        <v>0</v>
      </c>
      <c r="BL273" s="17" t="s">
        <v>149</v>
      </c>
      <c r="BM273" s="17" t="s">
        <v>354</v>
      </c>
    </row>
    <row r="274" spans="2:65" s="11" customFormat="1" x14ac:dyDescent="0.3">
      <c r="B274" s="190"/>
      <c r="C274" s="191"/>
      <c r="D274" s="192" t="s">
        <v>135</v>
      </c>
      <c r="E274" s="193" t="s">
        <v>36</v>
      </c>
      <c r="F274" s="194" t="s">
        <v>355</v>
      </c>
      <c r="G274" s="191"/>
      <c r="H274" s="195" t="s">
        <v>36</v>
      </c>
      <c r="I274" s="196"/>
      <c r="J274" s="191"/>
      <c r="K274" s="191"/>
      <c r="L274" s="197"/>
      <c r="M274" s="198"/>
      <c r="N274" s="199"/>
      <c r="O274" s="199"/>
      <c r="P274" s="199"/>
      <c r="Q274" s="199"/>
      <c r="R274" s="199"/>
      <c r="S274" s="199"/>
      <c r="T274" s="200"/>
      <c r="AT274" s="201" t="s">
        <v>135</v>
      </c>
      <c r="AU274" s="201" t="s">
        <v>144</v>
      </c>
      <c r="AV274" s="11" t="s">
        <v>23</v>
      </c>
      <c r="AW274" s="11" t="s">
        <v>43</v>
      </c>
      <c r="AX274" s="11" t="s">
        <v>79</v>
      </c>
      <c r="AY274" s="201" t="s">
        <v>126</v>
      </c>
    </row>
    <row r="275" spans="2:65" s="12" customFormat="1" x14ac:dyDescent="0.3">
      <c r="B275" s="202"/>
      <c r="C275" s="203"/>
      <c r="D275" s="204" t="s">
        <v>135</v>
      </c>
      <c r="E275" s="205" t="s">
        <v>36</v>
      </c>
      <c r="F275" s="206" t="s">
        <v>356</v>
      </c>
      <c r="G275" s="203"/>
      <c r="H275" s="207">
        <v>16</v>
      </c>
      <c r="I275" s="208"/>
      <c r="J275" s="203"/>
      <c r="K275" s="203"/>
      <c r="L275" s="209"/>
      <c r="M275" s="210"/>
      <c r="N275" s="211"/>
      <c r="O275" s="211"/>
      <c r="P275" s="211"/>
      <c r="Q275" s="211"/>
      <c r="R275" s="211"/>
      <c r="S275" s="211"/>
      <c r="T275" s="212"/>
      <c r="AT275" s="213" t="s">
        <v>135</v>
      </c>
      <c r="AU275" s="213" t="s">
        <v>144</v>
      </c>
      <c r="AV275" s="12" t="s">
        <v>22</v>
      </c>
      <c r="AW275" s="12" t="s">
        <v>43</v>
      </c>
      <c r="AX275" s="12" t="s">
        <v>79</v>
      </c>
      <c r="AY275" s="213" t="s">
        <v>126</v>
      </c>
    </row>
    <row r="276" spans="2:65" s="1" customFormat="1" ht="44.25" customHeight="1" x14ac:dyDescent="0.3">
      <c r="B276" s="35"/>
      <c r="C276" s="178" t="s">
        <v>357</v>
      </c>
      <c r="D276" s="178" t="s">
        <v>128</v>
      </c>
      <c r="E276" s="179" t="s">
        <v>358</v>
      </c>
      <c r="F276" s="180" t="s">
        <v>359</v>
      </c>
      <c r="G276" s="181" t="s">
        <v>174</v>
      </c>
      <c r="H276" s="182">
        <v>22</v>
      </c>
      <c r="I276" s="183"/>
      <c r="J276" s="184">
        <f>ROUND(I276*H276,2)</f>
        <v>0</v>
      </c>
      <c r="K276" s="180" t="s">
        <v>132</v>
      </c>
      <c r="L276" s="55"/>
      <c r="M276" s="185" t="s">
        <v>36</v>
      </c>
      <c r="N276" s="186" t="s">
        <v>50</v>
      </c>
      <c r="O276" s="36"/>
      <c r="P276" s="187">
        <f>O276*H276</f>
        <v>0</v>
      </c>
      <c r="Q276" s="187">
        <v>0.14066999999999999</v>
      </c>
      <c r="R276" s="187">
        <f>Q276*H276</f>
        <v>3.0947399999999998</v>
      </c>
      <c r="S276" s="187">
        <v>0</v>
      </c>
      <c r="T276" s="188">
        <f>S276*H276</f>
        <v>0</v>
      </c>
      <c r="AR276" s="17" t="s">
        <v>149</v>
      </c>
      <c r="AT276" s="17" t="s">
        <v>128</v>
      </c>
      <c r="AU276" s="17" t="s">
        <v>144</v>
      </c>
      <c r="AY276" s="17" t="s">
        <v>126</v>
      </c>
      <c r="BE276" s="189">
        <f>IF(N276="základní",J276,0)</f>
        <v>0</v>
      </c>
      <c r="BF276" s="189">
        <f>IF(N276="snížená",J276,0)</f>
        <v>0</v>
      </c>
      <c r="BG276" s="189">
        <f>IF(N276="zákl. přenesená",J276,0)</f>
        <v>0</v>
      </c>
      <c r="BH276" s="189">
        <f>IF(N276="sníž. přenesená",J276,0)</f>
        <v>0</v>
      </c>
      <c r="BI276" s="189">
        <f>IF(N276="nulová",J276,0)</f>
        <v>0</v>
      </c>
      <c r="BJ276" s="17" t="s">
        <v>23</v>
      </c>
      <c r="BK276" s="189">
        <f>ROUND(I276*H276,2)</f>
        <v>0</v>
      </c>
      <c r="BL276" s="17" t="s">
        <v>149</v>
      </c>
      <c r="BM276" s="17" t="s">
        <v>360</v>
      </c>
    </row>
    <row r="277" spans="2:65" s="11" customFormat="1" x14ac:dyDescent="0.3">
      <c r="B277" s="190"/>
      <c r="C277" s="191"/>
      <c r="D277" s="192" t="s">
        <v>135</v>
      </c>
      <c r="E277" s="193" t="s">
        <v>36</v>
      </c>
      <c r="F277" s="194" t="s">
        <v>361</v>
      </c>
      <c r="G277" s="191"/>
      <c r="H277" s="195" t="s">
        <v>36</v>
      </c>
      <c r="I277" s="196"/>
      <c r="J277" s="191"/>
      <c r="K277" s="191"/>
      <c r="L277" s="197"/>
      <c r="M277" s="198"/>
      <c r="N277" s="199"/>
      <c r="O277" s="199"/>
      <c r="P277" s="199"/>
      <c r="Q277" s="199"/>
      <c r="R277" s="199"/>
      <c r="S277" s="199"/>
      <c r="T277" s="200"/>
      <c r="AT277" s="201" t="s">
        <v>135</v>
      </c>
      <c r="AU277" s="201" t="s">
        <v>144</v>
      </c>
      <c r="AV277" s="11" t="s">
        <v>23</v>
      </c>
      <c r="AW277" s="11" t="s">
        <v>43</v>
      </c>
      <c r="AX277" s="11" t="s">
        <v>79</v>
      </c>
      <c r="AY277" s="201" t="s">
        <v>126</v>
      </c>
    </row>
    <row r="278" spans="2:65" s="12" customFormat="1" x14ac:dyDescent="0.3">
      <c r="B278" s="202"/>
      <c r="C278" s="203"/>
      <c r="D278" s="192" t="s">
        <v>135</v>
      </c>
      <c r="E278" s="214" t="s">
        <v>36</v>
      </c>
      <c r="F278" s="215" t="s">
        <v>362</v>
      </c>
      <c r="G278" s="203"/>
      <c r="H278" s="216">
        <v>22</v>
      </c>
      <c r="I278" s="208"/>
      <c r="J278" s="203"/>
      <c r="K278" s="203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135</v>
      </c>
      <c r="AU278" s="213" t="s">
        <v>144</v>
      </c>
      <c r="AV278" s="12" t="s">
        <v>22</v>
      </c>
      <c r="AW278" s="12" t="s">
        <v>43</v>
      </c>
      <c r="AX278" s="12" t="s">
        <v>79</v>
      </c>
      <c r="AY278" s="213" t="s">
        <v>126</v>
      </c>
    </row>
    <row r="279" spans="2:65" s="10" customFormat="1" ht="22.35" customHeight="1" x14ac:dyDescent="0.3">
      <c r="B279" s="161"/>
      <c r="C279" s="162"/>
      <c r="D279" s="175" t="s">
        <v>78</v>
      </c>
      <c r="E279" s="176" t="s">
        <v>363</v>
      </c>
      <c r="F279" s="176" t="s">
        <v>364</v>
      </c>
      <c r="G279" s="162"/>
      <c r="H279" s="162"/>
      <c r="I279" s="165"/>
      <c r="J279" s="177">
        <f>BK279</f>
        <v>0</v>
      </c>
      <c r="K279" s="162"/>
      <c r="L279" s="167"/>
      <c r="M279" s="168"/>
      <c r="N279" s="169"/>
      <c r="O279" s="169"/>
      <c r="P279" s="170">
        <f>SUM(P280:P285)</f>
        <v>0</v>
      </c>
      <c r="Q279" s="169"/>
      <c r="R279" s="170">
        <f>SUM(R280:R285)</f>
        <v>0</v>
      </c>
      <c r="S279" s="169"/>
      <c r="T279" s="171">
        <f>SUM(T280:T285)</f>
        <v>0</v>
      </c>
      <c r="AR279" s="172" t="s">
        <v>23</v>
      </c>
      <c r="AT279" s="173" t="s">
        <v>78</v>
      </c>
      <c r="AU279" s="173" t="s">
        <v>22</v>
      </c>
      <c r="AY279" s="172" t="s">
        <v>126</v>
      </c>
      <c r="BK279" s="174">
        <f>SUM(BK280:BK285)</f>
        <v>0</v>
      </c>
    </row>
    <row r="280" spans="2:65" s="1" customFormat="1" ht="57" customHeight="1" x14ac:dyDescent="0.3">
      <c r="B280" s="35"/>
      <c r="C280" s="178" t="s">
        <v>365</v>
      </c>
      <c r="D280" s="178" t="s">
        <v>128</v>
      </c>
      <c r="E280" s="179" t="s">
        <v>366</v>
      </c>
      <c r="F280" s="180" t="s">
        <v>367</v>
      </c>
      <c r="G280" s="181" t="s">
        <v>174</v>
      </c>
      <c r="H280" s="182">
        <v>22</v>
      </c>
      <c r="I280" s="183"/>
      <c r="J280" s="184">
        <f>ROUND(I280*H280,2)</f>
        <v>0</v>
      </c>
      <c r="K280" s="180" t="s">
        <v>132</v>
      </c>
      <c r="L280" s="55"/>
      <c r="M280" s="185" t="s">
        <v>36</v>
      </c>
      <c r="N280" s="186" t="s">
        <v>50</v>
      </c>
      <c r="O280" s="36"/>
      <c r="P280" s="187">
        <f>O280*H280</f>
        <v>0</v>
      </c>
      <c r="Q280" s="187">
        <v>0</v>
      </c>
      <c r="R280" s="187">
        <f>Q280*H280</f>
        <v>0</v>
      </c>
      <c r="S280" s="187">
        <v>0</v>
      </c>
      <c r="T280" s="188">
        <f>S280*H280</f>
        <v>0</v>
      </c>
      <c r="AR280" s="17" t="s">
        <v>149</v>
      </c>
      <c r="AT280" s="17" t="s">
        <v>128</v>
      </c>
      <c r="AU280" s="17" t="s">
        <v>144</v>
      </c>
      <c r="AY280" s="17" t="s">
        <v>126</v>
      </c>
      <c r="BE280" s="189">
        <f>IF(N280="základní",J280,0)</f>
        <v>0</v>
      </c>
      <c r="BF280" s="189">
        <f>IF(N280="snížená",J280,0)</f>
        <v>0</v>
      </c>
      <c r="BG280" s="189">
        <f>IF(N280="zákl. přenesená",J280,0)</f>
        <v>0</v>
      </c>
      <c r="BH280" s="189">
        <f>IF(N280="sníž. přenesená",J280,0)</f>
        <v>0</v>
      </c>
      <c r="BI280" s="189">
        <f>IF(N280="nulová",J280,0)</f>
        <v>0</v>
      </c>
      <c r="BJ280" s="17" t="s">
        <v>23</v>
      </c>
      <c r="BK280" s="189">
        <f>ROUND(I280*H280,2)</f>
        <v>0</v>
      </c>
      <c r="BL280" s="17" t="s">
        <v>149</v>
      </c>
      <c r="BM280" s="17" t="s">
        <v>368</v>
      </c>
    </row>
    <row r="281" spans="2:65" s="11" customFormat="1" x14ac:dyDescent="0.3">
      <c r="B281" s="190"/>
      <c r="C281" s="191"/>
      <c r="D281" s="192" t="s">
        <v>135</v>
      </c>
      <c r="E281" s="193" t="s">
        <v>36</v>
      </c>
      <c r="F281" s="194" t="s">
        <v>361</v>
      </c>
      <c r="G281" s="191"/>
      <c r="H281" s="195" t="s">
        <v>36</v>
      </c>
      <c r="I281" s="196"/>
      <c r="J281" s="191"/>
      <c r="K281" s="191"/>
      <c r="L281" s="197"/>
      <c r="M281" s="198"/>
      <c r="N281" s="199"/>
      <c r="O281" s="199"/>
      <c r="P281" s="199"/>
      <c r="Q281" s="199"/>
      <c r="R281" s="199"/>
      <c r="S281" s="199"/>
      <c r="T281" s="200"/>
      <c r="AT281" s="201" t="s">
        <v>135</v>
      </c>
      <c r="AU281" s="201" t="s">
        <v>144</v>
      </c>
      <c r="AV281" s="11" t="s">
        <v>23</v>
      </c>
      <c r="AW281" s="11" t="s">
        <v>43</v>
      </c>
      <c r="AX281" s="11" t="s">
        <v>79</v>
      </c>
      <c r="AY281" s="201" t="s">
        <v>126</v>
      </c>
    </row>
    <row r="282" spans="2:65" s="12" customFormat="1" x14ac:dyDescent="0.3">
      <c r="B282" s="202"/>
      <c r="C282" s="203"/>
      <c r="D282" s="204" t="s">
        <v>135</v>
      </c>
      <c r="E282" s="205" t="s">
        <v>36</v>
      </c>
      <c r="F282" s="206" t="s">
        <v>362</v>
      </c>
      <c r="G282" s="203"/>
      <c r="H282" s="207">
        <v>22</v>
      </c>
      <c r="I282" s="208"/>
      <c r="J282" s="203"/>
      <c r="K282" s="203"/>
      <c r="L282" s="209"/>
      <c r="M282" s="210"/>
      <c r="N282" s="211"/>
      <c r="O282" s="211"/>
      <c r="P282" s="211"/>
      <c r="Q282" s="211"/>
      <c r="R282" s="211"/>
      <c r="S282" s="211"/>
      <c r="T282" s="212"/>
      <c r="AT282" s="213" t="s">
        <v>135</v>
      </c>
      <c r="AU282" s="213" t="s">
        <v>144</v>
      </c>
      <c r="AV282" s="12" t="s">
        <v>22</v>
      </c>
      <c r="AW282" s="12" t="s">
        <v>43</v>
      </c>
      <c r="AX282" s="12" t="s">
        <v>79</v>
      </c>
      <c r="AY282" s="213" t="s">
        <v>126</v>
      </c>
    </row>
    <row r="283" spans="2:65" s="1" customFormat="1" ht="44.25" customHeight="1" x14ac:dyDescent="0.3">
      <c r="B283" s="35"/>
      <c r="C283" s="178" t="s">
        <v>369</v>
      </c>
      <c r="D283" s="178" t="s">
        <v>128</v>
      </c>
      <c r="E283" s="179" t="s">
        <v>370</v>
      </c>
      <c r="F283" s="180" t="s">
        <v>371</v>
      </c>
      <c r="G283" s="181" t="s">
        <v>152</v>
      </c>
      <c r="H283" s="182">
        <v>19.2</v>
      </c>
      <c r="I283" s="183"/>
      <c r="J283" s="184">
        <f>ROUND(I283*H283,2)</f>
        <v>0</v>
      </c>
      <c r="K283" s="180" t="s">
        <v>132</v>
      </c>
      <c r="L283" s="55"/>
      <c r="M283" s="185" t="s">
        <v>36</v>
      </c>
      <c r="N283" s="186" t="s">
        <v>50</v>
      </c>
      <c r="O283" s="36"/>
      <c r="P283" s="187">
        <f>O283*H283</f>
        <v>0</v>
      </c>
      <c r="Q283" s="187">
        <v>0</v>
      </c>
      <c r="R283" s="187">
        <f>Q283*H283</f>
        <v>0</v>
      </c>
      <c r="S283" s="187">
        <v>0</v>
      </c>
      <c r="T283" s="188">
        <f>S283*H283</f>
        <v>0</v>
      </c>
      <c r="AR283" s="17" t="s">
        <v>149</v>
      </c>
      <c r="AT283" s="17" t="s">
        <v>128</v>
      </c>
      <c r="AU283" s="17" t="s">
        <v>144</v>
      </c>
      <c r="AY283" s="17" t="s">
        <v>126</v>
      </c>
      <c r="BE283" s="189">
        <f>IF(N283="základní",J283,0)</f>
        <v>0</v>
      </c>
      <c r="BF283" s="189">
        <f>IF(N283="snížená",J283,0)</f>
        <v>0</v>
      </c>
      <c r="BG283" s="189">
        <f>IF(N283="zákl. přenesená",J283,0)</f>
        <v>0</v>
      </c>
      <c r="BH283" s="189">
        <f>IF(N283="sníž. přenesená",J283,0)</f>
        <v>0</v>
      </c>
      <c r="BI283" s="189">
        <f>IF(N283="nulová",J283,0)</f>
        <v>0</v>
      </c>
      <c r="BJ283" s="17" t="s">
        <v>23</v>
      </c>
      <c r="BK283" s="189">
        <f>ROUND(I283*H283,2)</f>
        <v>0</v>
      </c>
      <c r="BL283" s="17" t="s">
        <v>149</v>
      </c>
      <c r="BM283" s="17" t="s">
        <v>372</v>
      </c>
    </row>
    <row r="284" spans="2:65" s="11" customFormat="1" x14ac:dyDescent="0.3">
      <c r="B284" s="190"/>
      <c r="C284" s="191"/>
      <c r="D284" s="192" t="s">
        <v>135</v>
      </c>
      <c r="E284" s="193" t="s">
        <v>36</v>
      </c>
      <c r="F284" s="194" t="s">
        <v>355</v>
      </c>
      <c r="G284" s="191"/>
      <c r="H284" s="195" t="s">
        <v>36</v>
      </c>
      <c r="I284" s="196"/>
      <c r="J284" s="191"/>
      <c r="K284" s="191"/>
      <c r="L284" s="197"/>
      <c r="M284" s="198"/>
      <c r="N284" s="199"/>
      <c r="O284" s="199"/>
      <c r="P284" s="199"/>
      <c r="Q284" s="199"/>
      <c r="R284" s="199"/>
      <c r="S284" s="199"/>
      <c r="T284" s="200"/>
      <c r="AT284" s="201" t="s">
        <v>135</v>
      </c>
      <c r="AU284" s="201" t="s">
        <v>144</v>
      </c>
      <c r="AV284" s="11" t="s">
        <v>23</v>
      </c>
      <c r="AW284" s="11" t="s">
        <v>43</v>
      </c>
      <c r="AX284" s="11" t="s">
        <v>79</v>
      </c>
      <c r="AY284" s="201" t="s">
        <v>126</v>
      </c>
    </row>
    <row r="285" spans="2:65" s="12" customFormat="1" x14ac:dyDescent="0.3">
      <c r="B285" s="202"/>
      <c r="C285" s="203"/>
      <c r="D285" s="192" t="s">
        <v>135</v>
      </c>
      <c r="E285" s="214" t="s">
        <v>36</v>
      </c>
      <c r="F285" s="215" t="s">
        <v>373</v>
      </c>
      <c r="G285" s="203"/>
      <c r="H285" s="216">
        <v>19.2</v>
      </c>
      <c r="I285" s="208"/>
      <c r="J285" s="203"/>
      <c r="K285" s="203"/>
      <c r="L285" s="209"/>
      <c r="M285" s="210"/>
      <c r="N285" s="211"/>
      <c r="O285" s="211"/>
      <c r="P285" s="211"/>
      <c r="Q285" s="211"/>
      <c r="R285" s="211"/>
      <c r="S285" s="211"/>
      <c r="T285" s="212"/>
      <c r="AT285" s="213" t="s">
        <v>135</v>
      </c>
      <c r="AU285" s="213" t="s">
        <v>144</v>
      </c>
      <c r="AV285" s="12" t="s">
        <v>22</v>
      </c>
      <c r="AW285" s="12" t="s">
        <v>43</v>
      </c>
      <c r="AX285" s="12" t="s">
        <v>79</v>
      </c>
      <c r="AY285" s="213" t="s">
        <v>126</v>
      </c>
    </row>
    <row r="286" spans="2:65" s="10" customFormat="1" ht="22.35" customHeight="1" x14ac:dyDescent="0.3">
      <c r="B286" s="161"/>
      <c r="C286" s="162"/>
      <c r="D286" s="175" t="s">
        <v>78</v>
      </c>
      <c r="E286" s="176" t="s">
        <v>374</v>
      </c>
      <c r="F286" s="176" t="s">
        <v>375</v>
      </c>
      <c r="G286" s="162"/>
      <c r="H286" s="162"/>
      <c r="I286" s="165"/>
      <c r="J286" s="177">
        <f>BK286</f>
        <v>0</v>
      </c>
      <c r="K286" s="162"/>
      <c r="L286" s="167"/>
      <c r="M286" s="168"/>
      <c r="N286" s="169"/>
      <c r="O286" s="169"/>
      <c r="P286" s="170">
        <f>SUM(P287:P289)</f>
        <v>0</v>
      </c>
      <c r="Q286" s="169"/>
      <c r="R286" s="170">
        <f>SUM(R287:R289)</f>
        <v>0</v>
      </c>
      <c r="S286" s="169"/>
      <c r="T286" s="171">
        <f>SUM(T287:T289)</f>
        <v>0</v>
      </c>
      <c r="AR286" s="172" t="s">
        <v>23</v>
      </c>
      <c r="AT286" s="173" t="s">
        <v>78</v>
      </c>
      <c r="AU286" s="173" t="s">
        <v>22</v>
      </c>
      <c r="AY286" s="172" t="s">
        <v>126</v>
      </c>
      <c r="BK286" s="174">
        <f>SUM(BK287:BK289)</f>
        <v>0</v>
      </c>
    </row>
    <row r="287" spans="2:65" s="1" customFormat="1" ht="31.5" customHeight="1" x14ac:dyDescent="0.3">
      <c r="B287" s="35"/>
      <c r="C287" s="178" t="s">
        <v>32</v>
      </c>
      <c r="D287" s="178" t="s">
        <v>128</v>
      </c>
      <c r="E287" s="179" t="s">
        <v>376</v>
      </c>
      <c r="F287" s="180" t="s">
        <v>377</v>
      </c>
      <c r="G287" s="181" t="s">
        <v>228</v>
      </c>
      <c r="H287" s="182">
        <v>9.9329999999999998</v>
      </c>
      <c r="I287" s="183"/>
      <c r="J287" s="184">
        <f>ROUND(I287*H287,2)</f>
        <v>0</v>
      </c>
      <c r="K287" s="180" t="s">
        <v>132</v>
      </c>
      <c r="L287" s="55"/>
      <c r="M287" s="185" t="s">
        <v>36</v>
      </c>
      <c r="N287" s="186" t="s">
        <v>50</v>
      </c>
      <c r="O287" s="36"/>
      <c r="P287" s="187">
        <f>O287*H287</f>
        <v>0</v>
      </c>
      <c r="Q287" s="187">
        <v>0</v>
      </c>
      <c r="R287" s="187">
        <f>Q287*H287</f>
        <v>0</v>
      </c>
      <c r="S287" s="187">
        <v>0</v>
      </c>
      <c r="T287" s="188">
        <f>S287*H287</f>
        <v>0</v>
      </c>
      <c r="AR287" s="17" t="s">
        <v>149</v>
      </c>
      <c r="AT287" s="17" t="s">
        <v>128</v>
      </c>
      <c r="AU287" s="17" t="s">
        <v>144</v>
      </c>
      <c r="AY287" s="17" t="s">
        <v>126</v>
      </c>
      <c r="BE287" s="189">
        <f>IF(N287="základní",J287,0)</f>
        <v>0</v>
      </c>
      <c r="BF287" s="189">
        <f>IF(N287="snížená",J287,0)</f>
        <v>0</v>
      </c>
      <c r="BG287" s="189">
        <f>IF(N287="zákl. přenesená",J287,0)</f>
        <v>0</v>
      </c>
      <c r="BH287" s="189">
        <f>IF(N287="sníž. přenesená",J287,0)</f>
        <v>0</v>
      </c>
      <c r="BI287" s="189">
        <f>IF(N287="nulová",J287,0)</f>
        <v>0</v>
      </c>
      <c r="BJ287" s="17" t="s">
        <v>23</v>
      </c>
      <c r="BK287" s="189">
        <f>ROUND(I287*H287,2)</f>
        <v>0</v>
      </c>
      <c r="BL287" s="17" t="s">
        <v>149</v>
      </c>
      <c r="BM287" s="17" t="s">
        <v>378</v>
      </c>
    </row>
    <row r="288" spans="2:65" s="1" customFormat="1" ht="31.5" customHeight="1" x14ac:dyDescent="0.3">
      <c r="B288" s="35"/>
      <c r="C288" s="178" t="s">
        <v>379</v>
      </c>
      <c r="D288" s="178" t="s">
        <v>128</v>
      </c>
      <c r="E288" s="179" t="s">
        <v>380</v>
      </c>
      <c r="F288" s="180" t="s">
        <v>381</v>
      </c>
      <c r="G288" s="181" t="s">
        <v>228</v>
      </c>
      <c r="H288" s="182">
        <v>0.16300000000000001</v>
      </c>
      <c r="I288" s="183"/>
      <c r="J288" s="184">
        <f>ROUND(I288*H288,2)</f>
        <v>0</v>
      </c>
      <c r="K288" s="180" t="s">
        <v>132</v>
      </c>
      <c r="L288" s="55"/>
      <c r="M288" s="185" t="s">
        <v>36</v>
      </c>
      <c r="N288" s="186" t="s">
        <v>50</v>
      </c>
      <c r="O288" s="36"/>
      <c r="P288" s="187">
        <f>O288*H288</f>
        <v>0</v>
      </c>
      <c r="Q288" s="187">
        <v>0</v>
      </c>
      <c r="R288" s="187">
        <f>Q288*H288</f>
        <v>0</v>
      </c>
      <c r="S288" s="187">
        <v>0</v>
      </c>
      <c r="T288" s="188">
        <f>S288*H288</f>
        <v>0</v>
      </c>
      <c r="AR288" s="17" t="s">
        <v>149</v>
      </c>
      <c r="AT288" s="17" t="s">
        <v>128</v>
      </c>
      <c r="AU288" s="17" t="s">
        <v>144</v>
      </c>
      <c r="AY288" s="17" t="s">
        <v>126</v>
      </c>
      <c r="BE288" s="189">
        <f>IF(N288="základní",J288,0)</f>
        <v>0</v>
      </c>
      <c r="BF288" s="189">
        <f>IF(N288="snížená",J288,0)</f>
        <v>0</v>
      </c>
      <c r="BG288" s="189">
        <f>IF(N288="zákl. přenesená",J288,0)</f>
        <v>0</v>
      </c>
      <c r="BH288" s="189">
        <f>IF(N288="sníž. přenesená",J288,0)</f>
        <v>0</v>
      </c>
      <c r="BI288" s="189">
        <f>IF(N288="nulová",J288,0)</f>
        <v>0</v>
      </c>
      <c r="BJ288" s="17" t="s">
        <v>23</v>
      </c>
      <c r="BK288" s="189">
        <f>ROUND(I288*H288,2)</f>
        <v>0</v>
      </c>
      <c r="BL288" s="17" t="s">
        <v>149</v>
      </c>
      <c r="BM288" s="17" t="s">
        <v>382</v>
      </c>
    </row>
    <row r="289" spans="2:65" s="1" customFormat="1" ht="31.5" customHeight="1" x14ac:dyDescent="0.3">
      <c r="B289" s="35"/>
      <c r="C289" s="178" t="s">
        <v>383</v>
      </c>
      <c r="D289" s="178" t="s">
        <v>128</v>
      </c>
      <c r="E289" s="179" t="s">
        <v>384</v>
      </c>
      <c r="F289" s="180" t="s">
        <v>385</v>
      </c>
      <c r="G289" s="181" t="s">
        <v>228</v>
      </c>
      <c r="H289" s="182">
        <v>0.16300000000000001</v>
      </c>
      <c r="I289" s="183"/>
      <c r="J289" s="184">
        <f>ROUND(I289*H289,2)</f>
        <v>0</v>
      </c>
      <c r="K289" s="180" t="s">
        <v>132</v>
      </c>
      <c r="L289" s="55"/>
      <c r="M289" s="185" t="s">
        <v>36</v>
      </c>
      <c r="N289" s="186" t="s">
        <v>50</v>
      </c>
      <c r="O289" s="36"/>
      <c r="P289" s="187">
        <f>O289*H289</f>
        <v>0</v>
      </c>
      <c r="Q289" s="187">
        <v>0</v>
      </c>
      <c r="R289" s="187">
        <f>Q289*H289</f>
        <v>0</v>
      </c>
      <c r="S289" s="187">
        <v>0</v>
      </c>
      <c r="T289" s="188">
        <f>S289*H289</f>
        <v>0</v>
      </c>
      <c r="AR289" s="17" t="s">
        <v>149</v>
      </c>
      <c r="AT289" s="17" t="s">
        <v>128</v>
      </c>
      <c r="AU289" s="17" t="s">
        <v>144</v>
      </c>
      <c r="AY289" s="17" t="s">
        <v>126</v>
      </c>
      <c r="BE289" s="189">
        <f>IF(N289="základní",J289,0)</f>
        <v>0</v>
      </c>
      <c r="BF289" s="189">
        <f>IF(N289="snížená",J289,0)</f>
        <v>0</v>
      </c>
      <c r="BG289" s="189">
        <f>IF(N289="zákl. přenesená",J289,0)</f>
        <v>0</v>
      </c>
      <c r="BH289" s="189">
        <f>IF(N289="sníž. přenesená",J289,0)</f>
        <v>0</v>
      </c>
      <c r="BI289" s="189">
        <f>IF(N289="nulová",J289,0)</f>
        <v>0</v>
      </c>
      <c r="BJ289" s="17" t="s">
        <v>23</v>
      </c>
      <c r="BK289" s="189">
        <f>ROUND(I289*H289,2)</f>
        <v>0</v>
      </c>
      <c r="BL289" s="17" t="s">
        <v>149</v>
      </c>
      <c r="BM289" s="17" t="s">
        <v>386</v>
      </c>
    </row>
    <row r="290" spans="2:65" s="10" customFormat="1" ht="29.85" customHeight="1" x14ac:dyDescent="0.3">
      <c r="B290" s="161"/>
      <c r="C290" s="162"/>
      <c r="D290" s="175" t="s">
        <v>78</v>
      </c>
      <c r="E290" s="176" t="s">
        <v>387</v>
      </c>
      <c r="F290" s="176" t="s">
        <v>388</v>
      </c>
      <c r="G290" s="162"/>
      <c r="H290" s="162"/>
      <c r="I290" s="165"/>
      <c r="J290" s="177">
        <f>BK290</f>
        <v>0</v>
      </c>
      <c r="K290" s="162"/>
      <c r="L290" s="167"/>
      <c r="M290" s="168"/>
      <c r="N290" s="169"/>
      <c r="O290" s="169"/>
      <c r="P290" s="170">
        <f>SUM(P291:P296)</f>
        <v>0</v>
      </c>
      <c r="Q290" s="169"/>
      <c r="R290" s="170">
        <f>SUM(R291:R296)</f>
        <v>0</v>
      </c>
      <c r="S290" s="169"/>
      <c r="T290" s="171">
        <f>SUM(T291:T296)</f>
        <v>0</v>
      </c>
      <c r="AR290" s="172" t="s">
        <v>23</v>
      </c>
      <c r="AT290" s="173" t="s">
        <v>78</v>
      </c>
      <c r="AU290" s="173" t="s">
        <v>23</v>
      </c>
      <c r="AY290" s="172" t="s">
        <v>126</v>
      </c>
      <c r="BK290" s="174">
        <f>SUM(BK291:BK296)</f>
        <v>0</v>
      </c>
    </row>
    <row r="291" spans="2:65" s="1" customFormat="1" ht="22.5" customHeight="1" x14ac:dyDescent="0.3">
      <c r="B291" s="35"/>
      <c r="C291" s="178" t="s">
        <v>389</v>
      </c>
      <c r="D291" s="178" t="s">
        <v>128</v>
      </c>
      <c r="E291" s="179" t="s">
        <v>390</v>
      </c>
      <c r="F291" s="180" t="s">
        <v>391</v>
      </c>
      <c r="G291" s="181" t="s">
        <v>36</v>
      </c>
      <c r="H291" s="182">
        <v>15.92</v>
      </c>
      <c r="I291" s="183"/>
      <c r="J291" s="184">
        <f>ROUND(I291*H291,2)</f>
        <v>0</v>
      </c>
      <c r="K291" s="180" t="s">
        <v>36</v>
      </c>
      <c r="L291" s="55"/>
      <c r="M291" s="185" t="s">
        <v>36</v>
      </c>
      <c r="N291" s="186" t="s">
        <v>50</v>
      </c>
      <c r="O291" s="36"/>
      <c r="P291" s="187">
        <f>O291*H291</f>
        <v>0</v>
      </c>
      <c r="Q291" s="187">
        <v>0</v>
      </c>
      <c r="R291" s="187">
        <f>Q291*H291</f>
        <v>0</v>
      </c>
      <c r="S291" s="187">
        <v>0</v>
      </c>
      <c r="T291" s="188">
        <f>S291*H291</f>
        <v>0</v>
      </c>
      <c r="AR291" s="17" t="s">
        <v>149</v>
      </c>
      <c r="AT291" s="17" t="s">
        <v>128</v>
      </c>
      <c r="AU291" s="17" t="s">
        <v>22</v>
      </c>
      <c r="AY291" s="17" t="s">
        <v>126</v>
      </c>
      <c r="BE291" s="189">
        <f>IF(N291="základní",J291,0)</f>
        <v>0</v>
      </c>
      <c r="BF291" s="189">
        <f>IF(N291="snížená",J291,0)</f>
        <v>0</v>
      </c>
      <c r="BG291" s="189">
        <f>IF(N291="zákl. přenesená",J291,0)</f>
        <v>0</v>
      </c>
      <c r="BH291" s="189">
        <f>IF(N291="sníž. přenesená",J291,0)</f>
        <v>0</v>
      </c>
      <c r="BI291" s="189">
        <f>IF(N291="nulová",J291,0)</f>
        <v>0</v>
      </c>
      <c r="BJ291" s="17" t="s">
        <v>23</v>
      </c>
      <c r="BK291" s="189">
        <f>ROUND(I291*H291,2)</f>
        <v>0</v>
      </c>
      <c r="BL291" s="17" t="s">
        <v>149</v>
      </c>
      <c r="BM291" s="17" t="s">
        <v>392</v>
      </c>
    </row>
    <row r="292" spans="2:65" s="11" customFormat="1" x14ac:dyDescent="0.3">
      <c r="B292" s="190"/>
      <c r="C292" s="191"/>
      <c r="D292" s="192" t="s">
        <v>135</v>
      </c>
      <c r="E292" s="193" t="s">
        <v>36</v>
      </c>
      <c r="F292" s="194" t="s">
        <v>393</v>
      </c>
      <c r="G292" s="191"/>
      <c r="H292" s="195" t="s">
        <v>36</v>
      </c>
      <c r="I292" s="196"/>
      <c r="J292" s="191"/>
      <c r="K292" s="191"/>
      <c r="L292" s="197"/>
      <c r="M292" s="198"/>
      <c r="N292" s="199"/>
      <c r="O292" s="199"/>
      <c r="P292" s="199"/>
      <c r="Q292" s="199"/>
      <c r="R292" s="199"/>
      <c r="S292" s="199"/>
      <c r="T292" s="200"/>
      <c r="AT292" s="201" t="s">
        <v>135</v>
      </c>
      <c r="AU292" s="201" t="s">
        <v>22</v>
      </c>
      <c r="AV292" s="11" t="s">
        <v>23</v>
      </c>
      <c r="AW292" s="11" t="s">
        <v>43</v>
      </c>
      <c r="AX292" s="11" t="s">
        <v>79</v>
      </c>
      <c r="AY292" s="201" t="s">
        <v>126</v>
      </c>
    </row>
    <row r="293" spans="2:65" s="12" customFormat="1" x14ac:dyDescent="0.3">
      <c r="B293" s="202"/>
      <c r="C293" s="203"/>
      <c r="D293" s="204" t="s">
        <v>135</v>
      </c>
      <c r="E293" s="205" t="s">
        <v>36</v>
      </c>
      <c r="F293" s="206" t="s">
        <v>394</v>
      </c>
      <c r="G293" s="203"/>
      <c r="H293" s="207">
        <v>15.92</v>
      </c>
      <c r="I293" s="208"/>
      <c r="J293" s="203"/>
      <c r="K293" s="203"/>
      <c r="L293" s="209"/>
      <c r="M293" s="210"/>
      <c r="N293" s="211"/>
      <c r="O293" s="211"/>
      <c r="P293" s="211"/>
      <c r="Q293" s="211"/>
      <c r="R293" s="211"/>
      <c r="S293" s="211"/>
      <c r="T293" s="212"/>
      <c r="AT293" s="213" t="s">
        <v>135</v>
      </c>
      <c r="AU293" s="213" t="s">
        <v>22</v>
      </c>
      <c r="AV293" s="12" t="s">
        <v>22</v>
      </c>
      <c r="AW293" s="12" t="s">
        <v>43</v>
      </c>
      <c r="AX293" s="12" t="s">
        <v>23</v>
      </c>
      <c r="AY293" s="213" t="s">
        <v>126</v>
      </c>
    </row>
    <row r="294" spans="2:65" s="1" customFormat="1" ht="31.5" customHeight="1" x14ac:dyDescent="0.3">
      <c r="B294" s="35"/>
      <c r="C294" s="178" t="s">
        <v>395</v>
      </c>
      <c r="D294" s="178" t="s">
        <v>128</v>
      </c>
      <c r="E294" s="179" t="s">
        <v>396</v>
      </c>
      <c r="F294" s="180" t="s">
        <v>397</v>
      </c>
      <c r="G294" s="181" t="s">
        <v>36</v>
      </c>
      <c r="H294" s="182">
        <v>99.584999999999994</v>
      </c>
      <c r="I294" s="183"/>
      <c r="J294" s="184">
        <f>ROUND(I294*H294,2)</f>
        <v>0</v>
      </c>
      <c r="K294" s="180" t="s">
        <v>36</v>
      </c>
      <c r="L294" s="55"/>
      <c r="M294" s="185" t="s">
        <v>36</v>
      </c>
      <c r="N294" s="186" t="s">
        <v>50</v>
      </c>
      <c r="O294" s="36"/>
      <c r="P294" s="187">
        <f>O294*H294</f>
        <v>0</v>
      </c>
      <c r="Q294" s="187">
        <v>0</v>
      </c>
      <c r="R294" s="187">
        <f>Q294*H294</f>
        <v>0</v>
      </c>
      <c r="S294" s="187">
        <v>0</v>
      </c>
      <c r="T294" s="188">
        <f>S294*H294</f>
        <v>0</v>
      </c>
      <c r="AR294" s="17" t="s">
        <v>149</v>
      </c>
      <c r="AT294" s="17" t="s">
        <v>128</v>
      </c>
      <c r="AU294" s="17" t="s">
        <v>22</v>
      </c>
      <c r="AY294" s="17" t="s">
        <v>126</v>
      </c>
      <c r="BE294" s="189">
        <f>IF(N294="základní",J294,0)</f>
        <v>0</v>
      </c>
      <c r="BF294" s="189">
        <f>IF(N294="snížená",J294,0)</f>
        <v>0</v>
      </c>
      <c r="BG294" s="189">
        <f>IF(N294="zákl. přenesená",J294,0)</f>
        <v>0</v>
      </c>
      <c r="BH294" s="189">
        <f>IF(N294="sníž. přenesená",J294,0)</f>
        <v>0</v>
      </c>
      <c r="BI294" s="189">
        <f>IF(N294="nulová",J294,0)</f>
        <v>0</v>
      </c>
      <c r="BJ294" s="17" t="s">
        <v>23</v>
      </c>
      <c r="BK294" s="189">
        <f>ROUND(I294*H294,2)</f>
        <v>0</v>
      </c>
      <c r="BL294" s="17" t="s">
        <v>149</v>
      </c>
      <c r="BM294" s="17" t="s">
        <v>398</v>
      </c>
    </row>
    <row r="295" spans="2:65" s="1" customFormat="1" ht="31.5" customHeight="1" x14ac:dyDescent="0.3">
      <c r="B295" s="35"/>
      <c r="C295" s="178" t="s">
        <v>399</v>
      </c>
      <c r="D295" s="178" t="s">
        <v>128</v>
      </c>
      <c r="E295" s="179" t="s">
        <v>400</v>
      </c>
      <c r="F295" s="180" t="s">
        <v>401</v>
      </c>
      <c r="G295" s="181" t="s">
        <v>228</v>
      </c>
      <c r="H295" s="182">
        <v>99.584999999999994</v>
      </c>
      <c r="I295" s="183"/>
      <c r="J295" s="184">
        <f>ROUND(I295*H295,2)</f>
        <v>0</v>
      </c>
      <c r="K295" s="180" t="s">
        <v>159</v>
      </c>
      <c r="L295" s="55"/>
      <c r="M295" s="185" t="s">
        <v>36</v>
      </c>
      <c r="N295" s="186" t="s">
        <v>50</v>
      </c>
      <c r="O295" s="36"/>
      <c r="P295" s="187">
        <f>O295*H295</f>
        <v>0</v>
      </c>
      <c r="Q295" s="187">
        <v>0</v>
      </c>
      <c r="R295" s="187">
        <f>Q295*H295</f>
        <v>0</v>
      </c>
      <c r="S295" s="187">
        <v>0</v>
      </c>
      <c r="T295" s="188">
        <f>S295*H295</f>
        <v>0</v>
      </c>
      <c r="AR295" s="17" t="s">
        <v>149</v>
      </c>
      <c r="AT295" s="17" t="s">
        <v>128</v>
      </c>
      <c r="AU295" s="17" t="s">
        <v>22</v>
      </c>
      <c r="AY295" s="17" t="s">
        <v>126</v>
      </c>
      <c r="BE295" s="189">
        <f>IF(N295="základní",J295,0)</f>
        <v>0</v>
      </c>
      <c r="BF295" s="189">
        <f>IF(N295="snížená",J295,0)</f>
        <v>0</v>
      </c>
      <c r="BG295" s="189">
        <f>IF(N295="zákl. přenesená",J295,0)</f>
        <v>0</v>
      </c>
      <c r="BH295" s="189">
        <f>IF(N295="sníž. přenesená",J295,0)</f>
        <v>0</v>
      </c>
      <c r="BI295" s="189">
        <f>IF(N295="nulová",J295,0)</f>
        <v>0</v>
      </c>
      <c r="BJ295" s="17" t="s">
        <v>23</v>
      </c>
      <c r="BK295" s="189">
        <f>ROUND(I295*H295,2)</f>
        <v>0</v>
      </c>
      <c r="BL295" s="17" t="s">
        <v>149</v>
      </c>
      <c r="BM295" s="17" t="s">
        <v>402</v>
      </c>
    </row>
    <row r="296" spans="2:65" s="1" customFormat="1" ht="22.5" customHeight="1" x14ac:dyDescent="0.3">
      <c r="B296" s="35"/>
      <c r="C296" s="178" t="s">
        <v>403</v>
      </c>
      <c r="D296" s="178" t="s">
        <v>128</v>
      </c>
      <c r="E296" s="179" t="s">
        <v>404</v>
      </c>
      <c r="F296" s="180" t="s">
        <v>405</v>
      </c>
      <c r="G296" s="181" t="s">
        <v>228</v>
      </c>
      <c r="H296" s="182">
        <v>99.584999999999994</v>
      </c>
      <c r="I296" s="183"/>
      <c r="J296" s="184">
        <f>ROUND(I296*H296,2)</f>
        <v>0</v>
      </c>
      <c r="K296" s="180" t="s">
        <v>159</v>
      </c>
      <c r="L296" s="55"/>
      <c r="M296" s="185" t="s">
        <v>36</v>
      </c>
      <c r="N296" s="186" t="s">
        <v>50</v>
      </c>
      <c r="O296" s="36"/>
      <c r="P296" s="187">
        <f>O296*H296</f>
        <v>0</v>
      </c>
      <c r="Q296" s="187">
        <v>0</v>
      </c>
      <c r="R296" s="187">
        <f>Q296*H296</f>
        <v>0</v>
      </c>
      <c r="S296" s="187">
        <v>0</v>
      </c>
      <c r="T296" s="188">
        <f>S296*H296</f>
        <v>0</v>
      </c>
      <c r="AR296" s="17" t="s">
        <v>149</v>
      </c>
      <c r="AT296" s="17" t="s">
        <v>128</v>
      </c>
      <c r="AU296" s="17" t="s">
        <v>22</v>
      </c>
      <c r="AY296" s="17" t="s">
        <v>126</v>
      </c>
      <c r="BE296" s="189">
        <f>IF(N296="základní",J296,0)</f>
        <v>0</v>
      </c>
      <c r="BF296" s="189">
        <f>IF(N296="snížená",J296,0)</f>
        <v>0</v>
      </c>
      <c r="BG296" s="189">
        <f>IF(N296="zákl. přenesená",J296,0)</f>
        <v>0</v>
      </c>
      <c r="BH296" s="189">
        <f>IF(N296="sníž. přenesená",J296,0)</f>
        <v>0</v>
      </c>
      <c r="BI296" s="189">
        <f>IF(N296="nulová",J296,0)</f>
        <v>0</v>
      </c>
      <c r="BJ296" s="17" t="s">
        <v>23</v>
      </c>
      <c r="BK296" s="189">
        <f>ROUND(I296*H296,2)</f>
        <v>0</v>
      </c>
      <c r="BL296" s="17" t="s">
        <v>149</v>
      </c>
      <c r="BM296" s="17" t="s">
        <v>406</v>
      </c>
    </row>
    <row r="297" spans="2:65" s="10" customFormat="1" ht="37.35" customHeight="1" x14ac:dyDescent="0.35">
      <c r="B297" s="161"/>
      <c r="C297" s="162"/>
      <c r="D297" s="163" t="s">
        <v>78</v>
      </c>
      <c r="E297" s="164" t="s">
        <v>407</v>
      </c>
      <c r="F297" s="164" t="s">
        <v>408</v>
      </c>
      <c r="G297" s="162"/>
      <c r="H297" s="162"/>
      <c r="I297" s="165"/>
      <c r="J297" s="166">
        <f>BK297</f>
        <v>0</v>
      </c>
      <c r="K297" s="162"/>
      <c r="L297" s="167"/>
      <c r="M297" s="168"/>
      <c r="N297" s="169"/>
      <c r="O297" s="169"/>
      <c r="P297" s="170">
        <f>P298</f>
        <v>0</v>
      </c>
      <c r="Q297" s="169"/>
      <c r="R297" s="170">
        <f>R298</f>
        <v>3.0000000000000001E-3</v>
      </c>
      <c r="S297" s="169"/>
      <c r="T297" s="171">
        <f>T298</f>
        <v>0</v>
      </c>
      <c r="AR297" s="172" t="s">
        <v>22</v>
      </c>
      <c r="AT297" s="173" t="s">
        <v>78</v>
      </c>
      <c r="AU297" s="173" t="s">
        <v>79</v>
      </c>
      <c r="AY297" s="172" t="s">
        <v>126</v>
      </c>
      <c r="BK297" s="174">
        <f>BK298</f>
        <v>0</v>
      </c>
    </row>
    <row r="298" spans="2:65" s="10" customFormat="1" ht="19.899999999999999" customHeight="1" x14ac:dyDescent="0.3">
      <c r="B298" s="161"/>
      <c r="C298" s="162"/>
      <c r="D298" s="175" t="s">
        <v>78</v>
      </c>
      <c r="E298" s="176" t="s">
        <v>409</v>
      </c>
      <c r="F298" s="176" t="s">
        <v>410</v>
      </c>
      <c r="G298" s="162"/>
      <c r="H298" s="162"/>
      <c r="I298" s="165"/>
      <c r="J298" s="177">
        <f>BK298</f>
        <v>0</v>
      </c>
      <c r="K298" s="162"/>
      <c r="L298" s="167"/>
      <c r="M298" s="168"/>
      <c r="N298" s="169"/>
      <c r="O298" s="169"/>
      <c r="P298" s="170">
        <f>SUM(P299:P305)</f>
        <v>0</v>
      </c>
      <c r="Q298" s="169"/>
      <c r="R298" s="170">
        <f>SUM(R299:R305)</f>
        <v>3.0000000000000001E-3</v>
      </c>
      <c r="S298" s="169"/>
      <c r="T298" s="171">
        <f>SUM(T299:T305)</f>
        <v>0</v>
      </c>
      <c r="AR298" s="172" t="s">
        <v>22</v>
      </c>
      <c r="AT298" s="173" t="s">
        <v>78</v>
      </c>
      <c r="AU298" s="173" t="s">
        <v>23</v>
      </c>
      <c r="AY298" s="172" t="s">
        <v>126</v>
      </c>
      <c r="BK298" s="174">
        <f>SUM(BK299:BK305)</f>
        <v>0</v>
      </c>
    </row>
    <row r="299" spans="2:65" s="1" customFormat="1" ht="22.5" customHeight="1" x14ac:dyDescent="0.3">
      <c r="B299" s="35"/>
      <c r="C299" s="178" t="s">
        <v>411</v>
      </c>
      <c r="D299" s="178" t="s">
        <v>128</v>
      </c>
      <c r="E299" s="179" t="s">
        <v>412</v>
      </c>
      <c r="F299" s="180" t="s">
        <v>413</v>
      </c>
      <c r="G299" s="181" t="s">
        <v>284</v>
      </c>
      <c r="H299" s="182">
        <v>2</v>
      </c>
      <c r="I299" s="183"/>
      <c r="J299" s="184">
        <f>ROUND(I299*H299,2)</f>
        <v>0</v>
      </c>
      <c r="K299" s="180" t="s">
        <v>159</v>
      </c>
      <c r="L299" s="55"/>
      <c r="M299" s="185" t="s">
        <v>36</v>
      </c>
      <c r="N299" s="186" t="s">
        <v>50</v>
      </c>
      <c r="O299" s="36"/>
      <c r="P299" s="187">
        <f>O299*H299</f>
        <v>0</v>
      </c>
      <c r="Q299" s="187">
        <v>1.5E-3</v>
      </c>
      <c r="R299" s="187">
        <f>Q299*H299</f>
        <v>3.0000000000000001E-3</v>
      </c>
      <c r="S299" s="187">
        <v>0</v>
      </c>
      <c r="T299" s="188">
        <f>S299*H299</f>
        <v>0</v>
      </c>
      <c r="AR299" s="17" t="s">
        <v>220</v>
      </c>
      <c r="AT299" s="17" t="s">
        <v>128</v>
      </c>
      <c r="AU299" s="17" t="s">
        <v>22</v>
      </c>
      <c r="AY299" s="17" t="s">
        <v>126</v>
      </c>
      <c r="BE299" s="189">
        <f>IF(N299="základní",J299,0)</f>
        <v>0</v>
      </c>
      <c r="BF299" s="189">
        <f>IF(N299="snížená",J299,0)</f>
        <v>0</v>
      </c>
      <c r="BG299" s="189">
        <f>IF(N299="zákl. přenesená",J299,0)</f>
        <v>0</v>
      </c>
      <c r="BH299" s="189">
        <f>IF(N299="sníž. přenesená",J299,0)</f>
        <v>0</v>
      </c>
      <c r="BI299" s="189">
        <f>IF(N299="nulová",J299,0)</f>
        <v>0</v>
      </c>
      <c r="BJ299" s="17" t="s">
        <v>23</v>
      </c>
      <c r="BK299" s="189">
        <f>ROUND(I299*H299,2)</f>
        <v>0</v>
      </c>
      <c r="BL299" s="17" t="s">
        <v>220</v>
      </c>
      <c r="BM299" s="17" t="s">
        <v>414</v>
      </c>
    </row>
    <row r="300" spans="2:65" s="11" customFormat="1" x14ac:dyDescent="0.3">
      <c r="B300" s="190"/>
      <c r="C300" s="191"/>
      <c r="D300" s="192" t="s">
        <v>135</v>
      </c>
      <c r="E300" s="193" t="s">
        <v>36</v>
      </c>
      <c r="F300" s="194" t="s">
        <v>415</v>
      </c>
      <c r="G300" s="191"/>
      <c r="H300" s="195" t="s">
        <v>36</v>
      </c>
      <c r="I300" s="196"/>
      <c r="J300" s="191"/>
      <c r="K300" s="191"/>
      <c r="L300" s="197"/>
      <c r="M300" s="198"/>
      <c r="N300" s="199"/>
      <c r="O300" s="199"/>
      <c r="P300" s="199"/>
      <c r="Q300" s="199"/>
      <c r="R300" s="199"/>
      <c r="S300" s="199"/>
      <c r="T300" s="200"/>
      <c r="AT300" s="201" t="s">
        <v>135</v>
      </c>
      <c r="AU300" s="201" t="s">
        <v>22</v>
      </c>
      <c r="AV300" s="11" t="s">
        <v>23</v>
      </c>
      <c r="AW300" s="11" t="s">
        <v>43</v>
      </c>
      <c r="AX300" s="11" t="s">
        <v>79</v>
      </c>
      <c r="AY300" s="201" t="s">
        <v>126</v>
      </c>
    </row>
    <row r="301" spans="2:65" s="12" customFormat="1" x14ac:dyDescent="0.3">
      <c r="B301" s="202"/>
      <c r="C301" s="203"/>
      <c r="D301" s="204" t="s">
        <v>135</v>
      </c>
      <c r="E301" s="205" t="s">
        <v>36</v>
      </c>
      <c r="F301" s="206" t="s">
        <v>143</v>
      </c>
      <c r="G301" s="203"/>
      <c r="H301" s="207">
        <v>2</v>
      </c>
      <c r="I301" s="208"/>
      <c r="J301" s="203"/>
      <c r="K301" s="203"/>
      <c r="L301" s="209"/>
      <c r="M301" s="210"/>
      <c r="N301" s="211"/>
      <c r="O301" s="211"/>
      <c r="P301" s="211"/>
      <c r="Q301" s="211"/>
      <c r="R301" s="211"/>
      <c r="S301" s="211"/>
      <c r="T301" s="212"/>
      <c r="AT301" s="213" t="s">
        <v>135</v>
      </c>
      <c r="AU301" s="213" t="s">
        <v>22</v>
      </c>
      <c r="AV301" s="12" t="s">
        <v>22</v>
      </c>
      <c r="AW301" s="12" t="s">
        <v>43</v>
      </c>
      <c r="AX301" s="12" t="s">
        <v>79</v>
      </c>
      <c r="AY301" s="213" t="s">
        <v>126</v>
      </c>
    </row>
    <row r="302" spans="2:65" s="1" customFormat="1" ht="22.5" customHeight="1" x14ac:dyDescent="0.3">
      <c r="B302" s="35"/>
      <c r="C302" s="178" t="s">
        <v>416</v>
      </c>
      <c r="D302" s="178" t="s">
        <v>128</v>
      </c>
      <c r="E302" s="179" t="s">
        <v>417</v>
      </c>
      <c r="F302" s="180" t="s">
        <v>418</v>
      </c>
      <c r="G302" s="181" t="s">
        <v>174</v>
      </c>
      <c r="H302" s="182">
        <v>73.680000000000007</v>
      </c>
      <c r="I302" s="183"/>
      <c r="J302" s="184">
        <f>ROUND(I302*H302,2)</f>
        <v>0</v>
      </c>
      <c r="K302" s="180" t="s">
        <v>132</v>
      </c>
      <c r="L302" s="55"/>
      <c r="M302" s="185" t="s">
        <v>36</v>
      </c>
      <c r="N302" s="186" t="s">
        <v>50</v>
      </c>
      <c r="O302" s="36"/>
      <c r="P302" s="187">
        <f>O302*H302</f>
        <v>0</v>
      </c>
      <c r="Q302" s="187">
        <v>0</v>
      </c>
      <c r="R302" s="187">
        <f>Q302*H302</f>
        <v>0</v>
      </c>
      <c r="S302" s="187">
        <v>0</v>
      </c>
      <c r="T302" s="188">
        <f>S302*H302</f>
        <v>0</v>
      </c>
      <c r="AR302" s="17" t="s">
        <v>220</v>
      </c>
      <c r="AT302" s="17" t="s">
        <v>128</v>
      </c>
      <c r="AU302" s="17" t="s">
        <v>22</v>
      </c>
      <c r="AY302" s="17" t="s">
        <v>126</v>
      </c>
      <c r="BE302" s="189">
        <f>IF(N302="základní",J302,0)</f>
        <v>0</v>
      </c>
      <c r="BF302" s="189">
        <f>IF(N302="snížená",J302,0)</f>
        <v>0</v>
      </c>
      <c r="BG302" s="189">
        <f>IF(N302="zákl. přenesená",J302,0)</f>
        <v>0</v>
      </c>
      <c r="BH302" s="189">
        <f>IF(N302="sníž. přenesená",J302,0)</f>
        <v>0</v>
      </c>
      <c r="BI302" s="189">
        <f>IF(N302="nulová",J302,0)</f>
        <v>0</v>
      </c>
      <c r="BJ302" s="17" t="s">
        <v>23</v>
      </c>
      <c r="BK302" s="189">
        <f>ROUND(I302*H302,2)</f>
        <v>0</v>
      </c>
      <c r="BL302" s="17" t="s">
        <v>220</v>
      </c>
      <c r="BM302" s="17" t="s">
        <v>419</v>
      </c>
    </row>
    <row r="303" spans="2:65" s="11" customFormat="1" x14ac:dyDescent="0.3">
      <c r="B303" s="190"/>
      <c r="C303" s="191"/>
      <c r="D303" s="192" t="s">
        <v>135</v>
      </c>
      <c r="E303" s="193" t="s">
        <v>36</v>
      </c>
      <c r="F303" s="194" t="s">
        <v>291</v>
      </c>
      <c r="G303" s="191"/>
      <c r="H303" s="195" t="s">
        <v>36</v>
      </c>
      <c r="I303" s="196"/>
      <c r="J303" s="191"/>
      <c r="K303" s="191"/>
      <c r="L303" s="197"/>
      <c r="M303" s="198"/>
      <c r="N303" s="199"/>
      <c r="O303" s="199"/>
      <c r="P303" s="199"/>
      <c r="Q303" s="199"/>
      <c r="R303" s="199"/>
      <c r="S303" s="199"/>
      <c r="T303" s="200"/>
      <c r="AT303" s="201" t="s">
        <v>135</v>
      </c>
      <c r="AU303" s="201" t="s">
        <v>22</v>
      </c>
      <c r="AV303" s="11" t="s">
        <v>23</v>
      </c>
      <c r="AW303" s="11" t="s">
        <v>43</v>
      </c>
      <c r="AX303" s="11" t="s">
        <v>79</v>
      </c>
      <c r="AY303" s="201" t="s">
        <v>126</v>
      </c>
    </row>
    <row r="304" spans="2:65" s="12" customFormat="1" x14ac:dyDescent="0.3">
      <c r="B304" s="202"/>
      <c r="C304" s="203"/>
      <c r="D304" s="204" t="s">
        <v>135</v>
      </c>
      <c r="E304" s="205" t="s">
        <v>36</v>
      </c>
      <c r="F304" s="206" t="s">
        <v>420</v>
      </c>
      <c r="G304" s="203"/>
      <c r="H304" s="207">
        <v>73.680000000000007</v>
      </c>
      <c r="I304" s="208"/>
      <c r="J304" s="203"/>
      <c r="K304" s="203"/>
      <c r="L304" s="209"/>
      <c r="M304" s="210"/>
      <c r="N304" s="211"/>
      <c r="O304" s="211"/>
      <c r="P304" s="211"/>
      <c r="Q304" s="211"/>
      <c r="R304" s="211"/>
      <c r="S304" s="211"/>
      <c r="T304" s="212"/>
      <c r="AT304" s="213" t="s">
        <v>135</v>
      </c>
      <c r="AU304" s="213" t="s">
        <v>22</v>
      </c>
      <c r="AV304" s="12" t="s">
        <v>22</v>
      </c>
      <c r="AW304" s="12" t="s">
        <v>43</v>
      </c>
      <c r="AX304" s="12" t="s">
        <v>79</v>
      </c>
      <c r="AY304" s="213" t="s">
        <v>126</v>
      </c>
    </row>
    <row r="305" spans="2:65" s="1" customFormat="1" ht="31.5" customHeight="1" x14ac:dyDescent="0.3">
      <c r="B305" s="35"/>
      <c r="C305" s="178" t="s">
        <v>421</v>
      </c>
      <c r="D305" s="178" t="s">
        <v>128</v>
      </c>
      <c r="E305" s="179" t="s">
        <v>422</v>
      </c>
      <c r="F305" s="180" t="s">
        <v>423</v>
      </c>
      <c r="G305" s="181" t="s">
        <v>424</v>
      </c>
      <c r="H305" s="238"/>
      <c r="I305" s="183"/>
      <c r="J305" s="184">
        <f>ROUND(I305*H305,2)</f>
        <v>0</v>
      </c>
      <c r="K305" s="180" t="s">
        <v>132</v>
      </c>
      <c r="L305" s="55"/>
      <c r="M305" s="185" t="s">
        <v>36</v>
      </c>
      <c r="N305" s="186" t="s">
        <v>50</v>
      </c>
      <c r="O305" s="36"/>
      <c r="P305" s="187">
        <f>O305*H305</f>
        <v>0</v>
      </c>
      <c r="Q305" s="187">
        <v>0</v>
      </c>
      <c r="R305" s="187">
        <f>Q305*H305</f>
        <v>0</v>
      </c>
      <c r="S305" s="187">
        <v>0</v>
      </c>
      <c r="T305" s="188">
        <f>S305*H305</f>
        <v>0</v>
      </c>
      <c r="AR305" s="17" t="s">
        <v>220</v>
      </c>
      <c r="AT305" s="17" t="s">
        <v>128</v>
      </c>
      <c r="AU305" s="17" t="s">
        <v>22</v>
      </c>
      <c r="AY305" s="17" t="s">
        <v>126</v>
      </c>
      <c r="BE305" s="189">
        <f>IF(N305="základní",J305,0)</f>
        <v>0</v>
      </c>
      <c r="BF305" s="189">
        <f>IF(N305="snížená",J305,0)</f>
        <v>0</v>
      </c>
      <c r="BG305" s="189">
        <f>IF(N305="zákl. přenesená",J305,0)</f>
        <v>0</v>
      </c>
      <c r="BH305" s="189">
        <f>IF(N305="sníž. přenesená",J305,0)</f>
        <v>0</v>
      </c>
      <c r="BI305" s="189">
        <f>IF(N305="nulová",J305,0)</f>
        <v>0</v>
      </c>
      <c r="BJ305" s="17" t="s">
        <v>23</v>
      </c>
      <c r="BK305" s="189">
        <f>ROUND(I305*H305,2)</f>
        <v>0</v>
      </c>
      <c r="BL305" s="17" t="s">
        <v>220</v>
      </c>
      <c r="BM305" s="17" t="s">
        <v>425</v>
      </c>
    </row>
    <row r="306" spans="2:65" s="10" customFormat="1" ht="37.35" customHeight="1" x14ac:dyDescent="0.35">
      <c r="B306" s="161"/>
      <c r="C306" s="162"/>
      <c r="D306" s="175" t="s">
        <v>78</v>
      </c>
      <c r="E306" s="239" t="s">
        <v>426</v>
      </c>
      <c r="F306" s="239" t="s">
        <v>427</v>
      </c>
      <c r="G306" s="162"/>
      <c r="H306" s="162"/>
      <c r="I306" s="165"/>
      <c r="J306" s="240">
        <f>BK306</f>
        <v>0</v>
      </c>
      <c r="K306" s="162"/>
      <c r="L306" s="167"/>
      <c r="M306" s="168"/>
      <c r="N306" s="169"/>
      <c r="O306" s="169"/>
      <c r="P306" s="170">
        <f>SUM(P307:P324)</f>
        <v>0</v>
      </c>
      <c r="Q306" s="169"/>
      <c r="R306" s="170">
        <f>SUM(R307:R324)</f>
        <v>0</v>
      </c>
      <c r="S306" s="169"/>
      <c r="T306" s="171">
        <f>SUM(T307:T324)</f>
        <v>0</v>
      </c>
      <c r="AR306" s="172" t="s">
        <v>149</v>
      </c>
      <c r="AT306" s="173" t="s">
        <v>78</v>
      </c>
      <c r="AU306" s="173" t="s">
        <v>79</v>
      </c>
      <c r="AY306" s="172" t="s">
        <v>126</v>
      </c>
      <c r="BK306" s="174">
        <f>SUM(BK307:BK324)</f>
        <v>0</v>
      </c>
    </row>
    <row r="307" spans="2:65" s="1" customFormat="1" ht="22.5" customHeight="1" x14ac:dyDescent="0.3">
      <c r="B307" s="35"/>
      <c r="C307" s="178" t="s">
        <v>428</v>
      </c>
      <c r="D307" s="178" t="s">
        <v>128</v>
      </c>
      <c r="E307" s="179" t="s">
        <v>429</v>
      </c>
      <c r="F307" s="180" t="s">
        <v>430</v>
      </c>
      <c r="G307" s="181" t="s">
        <v>431</v>
      </c>
      <c r="H307" s="182">
        <v>5</v>
      </c>
      <c r="I307" s="183"/>
      <c r="J307" s="184">
        <f>ROUND(I307*H307,2)</f>
        <v>0</v>
      </c>
      <c r="K307" s="180" t="s">
        <v>159</v>
      </c>
      <c r="L307" s="55"/>
      <c r="M307" s="185" t="s">
        <v>36</v>
      </c>
      <c r="N307" s="186" t="s">
        <v>50</v>
      </c>
      <c r="O307" s="36"/>
      <c r="P307" s="187">
        <f>O307*H307</f>
        <v>0</v>
      </c>
      <c r="Q307" s="187">
        <v>0</v>
      </c>
      <c r="R307" s="187">
        <f>Q307*H307</f>
        <v>0</v>
      </c>
      <c r="S307" s="187">
        <v>0</v>
      </c>
      <c r="T307" s="188">
        <f>S307*H307</f>
        <v>0</v>
      </c>
      <c r="AR307" s="17" t="s">
        <v>432</v>
      </c>
      <c r="AT307" s="17" t="s">
        <v>128</v>
      </c>
      <c r="AU307" s="17" t="s">
        <v>23</v>
      </c>
      <c r="AY307" s="17" t="s">
        <v>126</v>
      </c>
      <c r="BE307" s="189">
        <f>IF(N307="základní",J307,0)</f>
        <v>0</v>
      </c>
      <c r="BF307" s="189">
        <f>IF(N307="snížená",J307,0)</f>
        <v>0</v>
      </c>
      <c r="BG307" s="189">
        <f>IF(N307="zákl. přenesená",J307,0)</f>
        <v>0</v>
      </c>
      <c r="BH307" s="189">
        <f>IF(N307="sníž. přenesená",J307,0)</f>
        <v>0</v>
      </c>
      <c r="BI307" s="189">
        <f>IF(N307="nulová",J307,0)</f>
        <v>0</v>
      </c>
      <c r="BJ307" s="17" t="s">
        <v>23</v>
      </c>
      <c r="BK307" s="189">
        <f>ROUND(I307*H307,2)</f>
        <v>0</v>
      </c>
      <c r="BL307" s="17" t="s">
        <v>432</v>
      </c>
      <c r="BM307" s="17" t="s">
        <v>433</v>
      </c>
    </row>
    <row r="308" spans="2:65" s="11" customFormat="1" x14ac:dyDescent="0.3">
      <c r="B308" s="190"/>
      <c r="C308" s="191"/>
      <c r="D308" s="192" t="s">
        <v>135</v>
      </c>
      <c r="E308" s="193" t="s">
        <v>36</v>
      </c>
      <c r="F308" s="194" t="s">
        <v>434</v>
      </c>
      <c r="G308" s="191"/>
      <c r="H308" s="195" t="s">
        <v>36</v>
      </c>
      <c r="I308" s="196"/>
      <c r="J308" s="191"/>
      <c r="K308" s="191"/>
      <c r="L308" s="197"/>
      <c r="M308" s="198"/>
      <c r="N308" s="199"/>
      <c r="O308" s="199"/>
      <c r="P308" s="199"/>
      <c r="Q308" s="199"/>
      <c r="R308" s="199"/>
      <c r="S308" s="199"/>
      <c r="T308" s="200"/>
      <c r="AT308" s="201" t="s">
        <v>135</v>
      </c>
      <c r="AU308" s="201" t="s">
        <v>23</v>
      </c>
      <c r="AV308" s="11" t="s">
        <v>23</v>
      </c>
      <c r="AW308" s="11" t="s">
        <v>43</v>
      </c>
      <c r="AX308" s="11" t="s">
        <v>79</v>
      </c>
      <c r="AY308" s="201" t="s">
        <v>126</v>
      </c>
    </row>
    <row r="309" spans="2:65" s="12" customFormat="1" x14ac:dyDescent="0.3">
      <c r="B309" s="202"/>
      <c r="C309" s="203"/>
      <c r="D309" s="204" t="s">
        <v>135</v>
      </c>
      <c r="E309" s="205" t="s">
        <v>36</v>
      </c>
      <c r="F309" s="206" t="s">
        <v>435</v>
      </c>
      <c r="G309" s="203"/>
      <c r="H309" s="207">
        <v>5</v>
      </c>
      <c r="I309" s="208"/>
      <c r="J309" s="203"/>
      <c r="K309" s="203"/>
      <c r="L309" s="209"/>
      <c r="M309" s="210"/>
      <c r="N309" s="211"/>
      <c r="O309" s="211"/>
      <c r="P309" s="211"/>
      <c r="Q309" s="211"/>
      <c r="R309" s="211"/>
      <c r="S309" s="211"/>
      <c r="T309" s="212"/>
      <c r="AT309" s="213" t="s">
        <v>135</v>
      </c>
      <c r="AU309" s="213" t="s">
        <v>23</v>
      </c>
      <c r="AV309" s="12" t="s">
        <v>22</v>
      </c>
      <c r="AW309" s="12" t="s">
        <v>43</v>
      </c>
      <c r="AX309" s="12" t="s">
        <v>79</v>
      </c>
      <c r="AY309" s="213" t="s">
        <v>126</v>
      </c>
    </row>
    <row r="310" spans="2:65" s="1" customFormat="1" ht="22.5" customHeight="1" x14ac:dyDescent="0.3">
      <c r="B310" s="35"/>
      <c r="C310" s="178" t="s">
        <v>436</v>
      </c>
      <c r="D310" s="178" t="s">
        <v>128</v>
      </c>
      <c r="E310" s="179" t="s">
        <v>437</v>
      </c>
      <c r="F310" s="180" t="s">
        <v>438</v>
      </c>
      <c r="G310" s="181" t="s">
        <v>431</v>
      </c>
      <c r="H310" s="182">
        <v>6.5</v>
      </c>
      <c r="I310" s="183"/>
      <c r="J310" s="184">
        <f>ROUND(I310*H310,2)</f>
        <v>0</v>
      </c>
      <c r="K310" s="180" t="s">
        <v>132</v>
      </c>
      <c r="L310" s="55"/>
      <c r="M310" s="185" t="s">
        <v>36</v>
      </c>
      <c r="N310" s="186" t="s">
        <v>50</v>
      </c>
      <c r="O310" s="36"/>
      <c r="P310" s="187">
        <f>O310*H310</f>
        <v>0</v>
      </c>
      <c r="Q310" s="187">
        <v>0</v>
      </c>
      <c r="R310" s="187">
        <f>Q310*H310</f>
        <v>0</v>
      </c>
      <c r="S310" s="187">
        <v>0</v>
      </c>
      <c r="T310" s="188">
        <f>S310*H310</f>
        <v>0</v>
      </c>
      <c r="AR310" s="17" t="s">
        <v>432</v>
      </c>
      <c r="AT310" s="17" t="s">
        <v>128</v>
      </c>
      <c r="AU310" s="17" t="s">
        <v>23</v>
      </c>
      <c r="AY310" s="17" t="s">
        <v>126</v>
      </c>
      <c r="BE310" s="189">
        <f>IF(N310="základní",J310,0)</f>
        <v>0</v>
      </c>
      <c r="BF310" s="189">
        <f>IF(N310="snížená",J310,0)</f>
        <v>0</v>
      </c>
      <c r="BG310" s="189">
        <f>IF(N310="zákl. přenesená",J310,0)</f>
        <v>0</v>
      </c>
      <c r="BH310" s="189">
        <f>IF(N310="sníž. přenesená",J310,0)</f>
        <v>0</v>
      </c>
      <c r="BI310" s="189">
        <f>IF(N310="nulová",J310,0)</f>
        <v>0</v>
      </c>
      <c r="BJ310" s="17" t="s">
        <v>23</v>
      </c>
      <c r="BK310" s="189">
        <f>ROUND(I310*H310,2)</f>
        <v>0</v>
      </c>
      <c r="BL310" s="17" t="s">
        <v>432</v>
      </c>
      <c r="BM310" s="17" t="s">
        <v>439</v>
      </c>
    </row>
    <row r="311" spans="2:65" s="11" customFormat="1" x14ac:dyDescent="0.3">
      <c r="B311" s="190"/>
      <c r="C311" s="191"/>
      <c r="D311" s="192" t="s">
        <v>135</v>
      </c>
      <c r="E311" s="193" t="s">
        <v>36</v>
      </c>
      <c r="F311" s="194" t="s">
        <v>440</v>
      </c>
      <c r="G311" s="191"/>
      <c r="H311" s="195" t="s">
        <v>36</v>
      </c>
      <c r="I311" s="196"/>
      <c r="J311" s="191"/>
      <c r="K311" s="191"/>
      <c r="L311" s="197"/>
      <c r="M311" s="198"/>
      <c r="N311" s="199"/>
      <c r="O311" s="199"/>
      <c r="P311" s="199"/>
      <c r="Q311" s="199"/>
      <c r="R311" s="199"/>
      <c r="S311" s="199"/>
      <c r="T311" s="200"/>
      <c r="AT311" s="201" t="s">
        <v>135</v>
      </c>
      <c r="AU311" s="201" t="s">
        <v>23</v>
      </c>
      <c r="AV311" s="11" t="s">
        <v>23</v>
      </c>
      <c r="AW311" s="11" t="s">
        <v>43</v>
      </c>
      <c r="AX311" s="11" t="s">
        <v>79</v>
      </c>
      <c r="AY311" s="201" t="s">
        <v>126</v>
      </c>
    </row>
    <row r="312" spans="2:65" s="11" customFormat="1" x14ac:dyDescent="0.3">
      <c r="B312" s="190"/>
      <c r="C312" s="191"/>
      <c r="D312" s="192" t="s">
        <v>135</v>
      </c>
      <c r="E312" s="193" t="s">
        <v>36</v>
      </c>
      <c r="F312" s="194" t="s">
        <v>441</v>
      </c>
      <c r="G312" s="191"/>
      <c r="H312" s="195" t="s">
        <v>36</v>
      </c>
      <c r="I312" s="196"/>
      <c r="J312" s="191"/>
      <c r="K312" s="191"/>
      <c r="L312" s="197"/>
      <c r="M312" s="198"/>
      <c r="N312" s="199"/>
      <c r="O312" s="199"/>
      <c r="P312" s="199"/>
      <c r="Q312" s="199"/>
      <c r="R312" s="199"/>
      <c r="S312" s="199"/>
      <c r="T312" s="200"/>
      <c r="AT312" s="201" t="s">
        <v>135</v>
      </c>
      <c r="AU312" s="201" t="s">
        <v>23</v>
      </c>
      <c r="AV312" s="11" t="s">
        <v>23</v>
      </c>
      <c r="AW312" s="11" t="s">
        <v>43</v>
      </c>
      <c r="AX312" s="11" t="s">
        <v>79</v>
      </c>
      <c r="AY312" s="201" t="s">
        <v>126</v>
      </c>
    </row>
    <row r="313" spans="2:65" s="12" customFormat="1" x14ac:dyDescent="0.3">
      <c r="B313" s="202"/>
      <c r="C313" s="203"/>
      <c r="D313" s="192" t="s">
        <v>135</v>
      </c>
      <c r="E313" s="214" t="s">
        <v>36</v>
      </c>
      <c r="F313" s="215" t="s">
        <v>435</v>
      </c>
      <c r="G313" s="203"/>
      <c r="H313" s="216">
        <v>5</v>
      </c>
      <c r="I313" s="208"/>
      <c r="J313" s="203"/>
      <c r="K313" s="203"/>
      <c r="L313" s="209"/>
      <c r="M313" s="210"/>
      <c r="N313" s="211"/>
      <c r="O313" s="211"/>
      <c r="P313" s="211"/>
      <c r="Q313" s="211"/>
      <c r="R313" s="211"/>
      <c r="S313" s="211"/>
      <c r="T313" s="212"/>
      <c r="AT313" s="213" t="s">
        <v>135</v>
      </c>
      <c r="AU313" s="213" t="s">
        <v>23</v>
      </c>
      <c r="AV313" s="12" t="s">
        <v>22</v>
      </c>
      <c r="AW313" s="12" t="s">
        <v>43</v>
      </c>
      <c r="AX313" s="12" t="s">
        <v>79</v>
      </c>
      <c r="AY313" s="213" t="s">
        <v>126</v>
      </c>
    </row>
    <row r="314" spans="2:65" s="11" customFormat="1" x14ac:dyDescent="0.3">
      <c r="B314" s="190"/>
      <c r="C314" s="191"/>
      <c r="D314" s="192" t="s">
        <v>135</v>
      </c>
      <c r="E314" s="193" t="s">
        <v>36</v>
      </c>
      <c r="F314" s="194" t="s">
        <v>442</v>
      </c>
      <c r="G314" s="191"/>
      <c r="H314" s="195" t="s">
        <v>36</v>
      </c>
      <c r="I314" s="196"/>
      <c r="J314" s="191"/>
      <c r="K314" s="191"/>
      <c r="L314" s="197"/>
      <c r="M314" s="198"/>
      <c r="N314" s="199"/>
      <c r="O314" s="199"/>
      <c r="P314" s="199"/>
      <c r="Q314" s="199"/>
      <c r="R314" s="199"/>
      <c r="S314" s="199"/>
      <c r="T314" s="200"/>
      <c r="AT314" s="201" t="s">
        <v>135</v>
      </c>
      <c r="AU314" s="201" t="s">
        <v>23</v>
      </c>
      <c r="AV314" s="11" t="s">
        <v>23</v>
      </c>
      <c r="AW314" s="11" t="s">
        <v>43</v>
      </c>
      <c r="AX314" s="11" t="s">
        <v>79</v>
      </c>
      <c r="AY314" s="201" t="s">
        <v>126</v>
      </c>
    </row>
    <row r="315" spans="2:65" s="12" customFormat="1" x14ac:dyDescent="0.3">
      <c r="B315" s="202"/>
      <c r="C315" s="203"/>
      <c r="D315" s="204" t="s">
        <v>135</v>
      </c>
      <c r="E315" s="205" t="s">
        <v>36</v>
      </c>
      <c r="F315" s="206" t="s">
        <v>443</v>
      </c>
      <c r="G315" s="203"/>
      <c r="H315" s="207">
        <v>1.5</v>
      </c>
      <c r="I315" s="208"/>
      <c r="J315" s="203"/>
      <c r="K315" s="203"/>
      <c r="L315" s="209"/>
      <c r="M315" s="210"/>
      <c r="N315" s="211"/>
      <c r="O315" s="211"/>
      <c r="P315" s="211"/>
      <c r="Q315" s="211"/>
      <c r="R315" s="211"/>
      <c r="S315" s="211"/>
      <c r="T315" s="212"/>
      <c r="AT315" s="213" t="s">
        <v>135</v>
      </c>
      <c r="AU315" s="213" t="s">
        <v>23</v>
      </c>
      <c r="AV315" s="12" t="s">
        <v>22</v>
      </c>
      <c r="AW315" s="12" t="s">
        <v>43</v>
      </c>
      <c r="AX315" s="12" t="s">
        <v>79</v>
      </c>
      <c r="AY315" s="213" t="s">
        <v>126</v>
      </c>
    </row>
    <row r="316" spans="2:65" s="1" customFormat="1" ht="22.5" customHeight="1" x14ac:dyDescent="0.3">
      <c r="B316" s="35"/>
      <c r="C316" s="178" t="s">
        <v>444</v>
      </c>
      <c r="D316" s="178" t="s">
        <v>128</v>
      </c>
      <c r="E316" s="179" t="s">
        <v>445</v>
      </c>
      <c r="F316" s="180" t="s">
        <v>446</v>
      </c>
      <c r="G316" s="181" t="s">
        <v>431</v>
      </c>
      <c r="H316" s="182">
        <v>9.5</v>
      </c>
      <c r="I316" s="183"/>
      <c r="J316" s="184">
        <f>ROUND(I316*H316,2)</f>
        <v>0</v>
      </c>
      <c r="K316" s="180" t="s">
        <v>132</v>
      </c>
      <c r="L316" s="55"/>
      <c r="M316" s="185" t="s">
        <v>36</v>
      </c>
      <c r="N316" s="186" t="s">
        <v>50</v>
      </c>
      <c r="O316" s="36"/>
      <c r="P316" s="187">
        <f>O316*H316</f>
        <v>0</v>
      </c>
      <c r="Q316" s="187">
        <v>0</v>
      </c>
      <c r="R316" s="187">
        <f>Q316*H316</f>
        <v>0</v>
      </c>
      <c r="S316" s="187">
        <v>0</v>
      </c>
      <c r="T316" s="188">
        <f>S316*H316</f>
        <v>0</v>
      </c>
      <c r="AR316" s="17" t="s">
        <v>432</v>
      </c>
      <c r="AT316" s="17" t="s">
        <v>128</v>
      </c>
      <c r="AU316" s="17" t="s">
        <v>23</v>
      </c>
      <c r="AY316" s="17" t="s">
        <v>126</v>
      </c>
      <c r="BE316" s="189">
        <f>IF(N316="základní",J316,0)</f>
        <v>0</v>
      </c>
      <c r="BF316" s="189">
        <f>IF(N316="snížená",J316,0)</f>
        <v>0</v>
      </c>
      <c r="BG316" s="189">
        <f>IF(N316="zákl. přenesená",J316,0)</f>
        <v>0</v>
      </c>
      <c r="BH316" s="189">
        <f>IF(N316="sníž. přenesená",J316,0)</f>
        <v>0</v>
      </c>
      <c r="BI316" s="189">
        <f>IF(N316="nulová",J316,0)</f>
        <v>0</v>
      </c>
      <c r="BJ316" s="17" t="s">
        <v>23</v>
      </c>
      <c r="BK316" s="189">
        <f>ROUND(I316*H316,2)</f>
        <v>0</v>
      </c>
      <c r="BL316" s="17" t="s">
        <v>432</v>
      </c>
      <c r="BM316" s="17" t="s">
        <v>447</v>
      </c>
    </row>
    <row r="317" spans="2:65" s="11" customFormat="1" x14ac:dyDescent="0.3">
      <c r="B317" s="190"/>
      <c r="C317" s="191"/>
      <c r="D317" s="192" t="s">
        <v>135</v>
      </c>
      <c r="E317" s="193" t="s">
        <v>36</v>
      </c>
      <c r="F317" s="194" t="s">
        <v>448</v>
      </c>
      <c r="G317" s="191"/>
      <c r="H317" s="195" t="s">
        <v>36</v>
      </c>
      <c r="I317" s="196"/>
      <c r="J317" s="191"/>
      <c r="K317" s="191"/>
      <c r="L317" s="197"/>
      <c r="M317" s="198"/>
      <c r="N317" s="199"/>
      <c r="O317" s="199"/>
      <c r="P317" s="199"/>
      <c r="Q317" s="199"/>
      <c r="R317" s="199"/>
      <c r="S317" s="199"/>
      <c r="T317" s="200"/>
      <c r="AT317" s="201" t="s">
        <v>135</v>
      </c>
      <c r="AU317" s="201" t="s">
        <v>23</v>
      </c>
      <c r="AV317" s="11" t="s">
        <v>23</v>
      </c>
      <c r="AW317" s="11" t="s">
        <v>43</v>
      </c>
      <c r="AX317" s="11" t="s">
        <v>79</v>
      </c>
      <c r="AY317" s="201" t="s">
        <v>126</v>
      </c>
    </row>
    <row r="318" spans="2:65" s="11" customFormat="1" x14ac:dyDescent="0.3">
      <c r="B318" s="190"/>
      <c r="C318" s="191"/>
      <c r="D318" s="192" t="s">
        <v>135</v>
      </c>
      <c r="E318" s="193" t="s">
        <v>36</v>
      </c>
      <c r="F318" s="194" t="s">
        <v>449</v>
      </c>
      <c r="G318" s="191"/>
      <c r="H318" s="195" t="s">
        <v>36</v>
      </c>
      <c r="I318" s="196"/>
      <c r="J318" s="191"/>
      <c r="K318" s="191"/>
      <c r="L318" s="197"/>
      <c r="M318" s="198"/>
      <c r="N318" s="199"/>
      <c r="O318" s="199"/>
      <c r="P318" s="199"/>
      <c r="Q318" s="199"/>
      <c r="R318" s="199"/>
      <c r="S318" s="199"/>
      <c r="T318" s="200"/>
      <c r="AT318" s="201" t="s">
        <v>135</v>
      </c>
      <c r="AU318" s="201" t="s">
        <v>23</v>
      </c>
      <c r="AV318" s="11" t="s">
        <v>23</v>
      </c>
      <c r="AW318" s="11" t="s">
        <v>43</v>
      </c>
      <c r="AX318" s="11" t="s">
        <v>79</v>
      </c>
      <c r="AY318" s="201" t="s">
        <v>126</v>
      </c>
    </row>
    <row r="319" spans="2:65" s="12" customFormat="1" x14ac:dyDescent="0.3">
      <c r="B319" s="202"/>
      <c r="C319" s="203"/>
      <c r="D319" s="192" t="s">
        <v>135</v>
      </c>
      <c r="E319" s="214" t="s">
        <v>36</v>
      </c>
      <c r="F319" s="215" t="s">
        <v>450</v>
      </c>
      <c r="G319" s="203"/>
      <c r="H319" s="216">
        <v>1.5</v>
      </c>
      <c r="I319" s="208"/>
      <c r="J319" s="203"/>
      <c r="K319" s="203"/>
      <c r="L319" s="209"/>
      <c r="M319" s="210"/>
      <c r="N319" s="211"/>
      <c r="O319" s="211"/>
      <c r="P319" s="211"/>
      <c r="Q319" s="211"/>
      <c r="R319" s="211"/>
      <c r="S319" s="211"/>
      <c r="T319" s="212"/>
      <c r="AT319" s="213" t="s">
        <v>135</v>
      </c>
      <c r="AU319" s="213" t="s">
        <v>23</v>
      </c>
      <c r="AV319" s="12" t="s">
        <v>22</v>
      </c>
      <c r="AW319" s="12" t="s">
        <v>43</v>
      </c>
      <c r="AX319" s="12" t="s">
        <v>79</v>
      </c>
      <c r="AY319" s="213" t="s">
        <v>126</v>
      </c>
    </row>
    <row r="320" spans="2:65" s="11" customFormat="1" x14ac:dyDescent="0.3">
      <c r="B320" s="190"/>
      <c r="C320" s="191"/>
      <c r="D320" s="192" t="s">
        <v>135</v>
      </c>
      <c r="E320" s="193" t="s">
        <v>36</v>
      </c>
      <c r="F320" s="194" t="s">
        <v>451</v>
      </c>
      <c r="G320" s="191"/>
      <c r="H320" s="195" t="s">
        <v>36</v>
      </c>
      <c r="I320" s="196"/>
      <c r="J320" s="191"/>
      <c r="K320" s="191"/>
      <c r="L320" s="197"/>
      <c r="M320" s="198"/>
      <c r="N320" s="199"/>
      <c r="O320" s="199"/>
      <c r="P320" s="199"/>
      <c r="Q320" s="199"/>
      <c r="R320" s="199"/>
      <c r="S320" s="199"/>
      <c r="T320" s="200"/>
      <c r="AT320" s="201" t="s">
        <v>135</v>
      </c>
      <c r="AU320" s="201" t="s">
        <v>23</v>
      </c>
      <c r="AV320" s="11" t="s">
        <v>23</v>
      </c>
      <c r="AW320" s="11" t="s">
        <v>43</v>
      </c>
      <c r="AX320" s="11" t="s">
        <v>79</v>
      </c>
      <c r="AY320" s="201" t="s">
        <v>126</v>
      </c>
    </row>
    <row r="321" spans="2:51" s="11" customFormat="1" x14ac:dyDescent="0.3">
      <c r="B321" s="190"/>
      <c r="C321" s="191"/>
      <c r="D321" s="192" t="s">
        <v>135</v>
      </c>
      <c r="E321" s="193" t="s">
        <v>36</v>
      </c>
      <c r="F321" s="194" t="s">
        <v>449</v>
      </c>
      <c r="G321" s="191"/>
      <c r="H321" s="195" t="s">
        <v>36</v>
      </c>
      <c r="I321" s="196"/>
      <c r="J321" s="191"/>
      <c r="K321" s="191"/>
      <c r="L321" s="197"/>
      <c r="M321" s="198"/>
      <c r="N321" s="199"/>
      <c r="O321" s="199"/>
      <c r="P321" s="199"/>
      <c r="Q321" s="199"/>
      <c r="R321" s="199"/>
      <c r="S321" s="199"/>
      <c r="T321" s="200"/>
      <c r="AT321" s="201" t="s">
        <v>135</v>
      </c>
      <c r="AU321" s="201" t="s">
        <v>23</v>
      </c>
      <c r="AV321" s="11" t="s">
        <v>23</v>
      </c>
      <c r="AW321" s="11" t="s">
        <v>43</v>
      </c>
      <c r="AX321" s="11" t="s">
        <v>79</v>
      </c>
      <c r="AY321" s="201" t="s">
        <v>126</v>
      </c>
    </row>
    <row r="322" spans="2:51" s="11" customFormat="1" x14ac:dyDescent="0.3">
      <c r="B322" s="190"/>
      <c r="C322" s="191"/>
      <c r="D322" s="192" t="s">
        <v>135</v>
      </c>
      <c r="E322" s="193" t="s">
        <v>36</v>
      </c>
      <c r="F322" s="194" t="s">
        <v>452</v>
      </c>
      <c r="G322" s="191"/>
      <c r="H322" s="195" t="s">
        <v>36</v>
      </c>
      <c r="I322" s="196"/>
      <c r="J322" s="191"/>
      <c r="K322" s="191"/>
      <c r="L322" s="197"/>
      <c r="M322" s="198"/>
      <c r="N322" s="199"/>
      <c r="O322" s="199"/>
      <c r="P322" s="199"/>
      <c r="Q322" s="199"/>
      <c r="R322" s="199"/>
      <c r="S322" s="199"/>
      <c r="T322" s="200"/>
      <c r="AT322" s="201" t="s">
        <v>135</v>
      </c>
      <c r="AU322" s="201" t="s">
        <v>23</v>
      </c>
      <c r="AV322" s="11" t="s">
        <v>23</v>
      </c>
      <c r="AW322" s="11" t="s">
        <v>43</v>
      </c>
      <c r="AX322" s="11" t="s">
        <v>79</v>
      </c>
      <c r="AY322" s="201" t="s">
        <v>126</v>
      </c>
    </row>
    <row r="323" spans="2:51" s="11" customFormat="1" x14ac:dyDescent="0.3">
      <c r="B323" s="190"/>
      <c r="C323" s="191"/>
      <c r="D323" s="192" t="s">
        <v>135</v>
      </c>
      <c r="E323" s="193" t="s">
        <v>36</v>
      </c>
      <c r="F323" s="194" t="s">
        <v>291</v>
      </c>
      <c r="G323" s="191"/>
      <c r="H323" s="195" t="s">
        <v>36</v>
      </c>
      <c r="I323" s="196"/>
      <c r="J323" s="191"/>
      <c r="K323" s="191"/>
      <c r="L323" s="197"/>
      <c r="M323" s="198"/>
      <c r="N323" s="199"/>
      <c r="O323" s="199"/>
      <c r="P323" s="199"/>
      <c r="Q323" s="199"/>
      <c r="R323" s="199"/>
      <c r="S323" s="199"/>
      <c r="T323" s="200"/>
      <c r="AT323" s="201" t="s">
        <v>135</v>
      </c>
      <c r="AU323" s="201" t="s">
        <v>23</v>
      </c>
      <c r="AV323" s="11" t="s">
        <v>23</v>
      </c>
      <c r="AW323" s="11" t="s">
        <v>43</v>
      </c>
      <c r="AX323" s="11" t="s">
        <v>79</v>
      </c>
      <c r="AY323" s="201" t="s">
        <v>126</v>
      </c>
    </row>
    <row r="324" spans="2:51" s="12" customFormat="1" x14ac:dyDescent="0.3">
      <c r="B324" s="202"/>
      <c r="C324" s="203"/>
      <c r="D324" s="192" t="s">
        <v>135</v>
      </c>
      <c r="E324" s="214" t="s">
        <v>36</v>
      </c>
      <c r="F324" s="215" t="s">
        <v>453</v>
      </c>
      <c r="G324" s="203"/>
      <c r="H324" s="216">
        <v>8</v>
      </c>
      <c r="I324" s="208"/>
      <c r="J324" s="203"/>
      <c r="K324" s="203"/>
      <c r="L324" s="209"/>
      <c r="M324" s="241"/>
      <c r="N324" s="242"/>
      <c r="O324" s="242"/>
      <c r="P324" s="242"/>
      <c r="Q324" s="242"/>
      <c r="R324" s="242"/>
      <c r="S324" s="242"/>
      <c r="T324" s="243"/>
      <c r="AT324" s="213" t="s">
        <v>135</v>
      </c>
      <c r="AU324" s="213" t="s">
        <v>23</v>
      </c>
      <c r="AV324" s="12" t="s">
        <v>22</v>
      </c>
      <c r="AW324" s="12" t="s">
        <v>43</v>
      </c>
      <c r="AX324" s="12" t="s">
        <v>79</v>
      </c>
      <c r="AY324" s="213" t="s">
        <v>126</v>
      </c>
    </row>
    <row r="325" spans="2:51" s="1" customFormat="1" ht="6.95" customHeight="1" x14ac:dyDescent="0.3">
      <c r="B325" s="50"/>
      <c r="C325" s="51"/>
      <c r="D325" s="51"/>
      <c r="E325" s="51"/>
      <c r="F325" s="51"/>
      <c r="G325" s="51"/>
      <c r="H325" s="51"/>
      <c r="I325" s="124"/>
      <c r="J325" s="51"/>
      <c r="K325" s="51"/>
      <c r="L325" s="55"/>
    </row>
  </sheetData>
  <sheetProtection password="CC35" sheet="1" objects="1" scenarios="1" formatColumns="0" formatRows="0" sort="0" autoFilter="0"/>
  <autoFilter ref="C89:K89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254" customWidth="1"/>
    <col min="2" max="2" width="1.6640625" style="254" customWidth="1"/>
    <col min="3" max="4" width="5" style="254" customWidth="1"/>
    <col min="5" max="5" width="11.6640625" style="254" customWidth="1"/>
    <col min="6" max="6" width="9.1640625" style="254" customWidth="1"/>
    <col min="7" max="7" width="5" style="254" customWidth="1"/>
    <col min="8" max="8" width="77.83203125" style="254" customWidth="1"/>
    <col min="9" max="10" width="20" style="254" customWidth="1"/>
    <col min="11" max="11" width="1.6640625" style="254" customWidth="1"/>
    <col min="12" max="256" width="9.33203125" style="254"/>
    <col min="257" max="257" width="8.33203125" style="254" customWidth="1"/>
    <col min="258" max="258" width="1.6640625" style="254" customWidth="1"/>
    <col min="259" max="260" width="5" style="254" customWidth="1"/>
    <col min="261" max="261" width="11.6640625" style="254" customWidth="1"/>
    <col min="262" max="262" width="9.1640625" style="254" customWidth="1"/>
    <col min="263" max="263" width="5" style="254" customWidth="1"/>
    <col min="264" max="264" width="77.83203125" style="254" customWidth="1"/>
    <col min="265" max="266" width="20" style="254" customWidth="1"/>
    <col min="267" max="267" width="1.6640625" style="254" customWidth="1"/>
    <col min="268" max="512" width="9.33203125" style="254"/>
    <col min="513" max="513" width="8.33203125" style="254" customWidth="1"/>
    <col min="514" max="514" width="1.6640625" style="254" customWidth="1"/>
    <col min="515" max="516" width="5" style="254" customWidth="1"/>
    <col min="517" max="517" width="11.6640625" style="254" customWidth="1"/>
    <col min="518" max="518" width="9.1640625" style="254" customWidth="1"/>
    <col min="519" max="519" width="5" style="254" customWidth="1"/>
    <col min="520" max="520" width="77.83203125" style="254" customWidth="1"/>
    <col min="521" max="522" width="20" style="254" customWidth="1"/>
    <col min="523" max="523" width="1.6640625" style="254" customWidth="1"/>
    <col min="524" max="768" width="9.33203125" style="254"/>
    <col min="769" max="769" width="8.33203125" style="254" customWidth="1"/>
    <col min="770" max="770" width="1.6640625" style="254" customWidth="1"/>
    <col min="771" max="772" width="5" style="254" customWidth="1"/>
    <col min="773" max="773" width="11.6640625" style="254" customWidth="1"/>
    <col min="774" max="774" width="9.1640625" style="254" customWidth="1"/>
    <col min="775" max="775" width="5" style="254" customWidth="1"/>
    <col min="776" max="776" width="77.83203125" style="254" customWidth="1"/>
    <col min="777" max="778" width="20" style="254" customWidth="1"/>
    <col min="779" max="779" width="1.6640625" style="254" customWidth="1"/>
    <col min="780" max="1024" width="9.33203125" style="254"/>
    <col min="1025" max="1025" width="8.33203125" style="254" customWidth="1"/>
    <col min="1026" max="1026" width="1.6640625" style="254" customWidth="1"/>
    <col min="1027" max="1028" width="5" style="254" customWidth="1"/>
    <col min="1029" max="1029" width="11.6640625" style="254" customWidth="1"/>
    <col min="1030" max="1030" width="9.1640625" style="254" customWidth="1"/>
    <col min="1031" max="1031" width="5" style="254" customWidth="1"/>
    <col min="1032" max="1032" width="77.83203125" style="254" customWidth="1"/>
    <col min="1033" max="1034" width="20" style="254" customWidth="1"/>
    <col min="1035" max="1035" width="1.6640625" style="254" customWidth="1"/>
    <col min="1036" max="1280" width="9.33203125" style="254"/>
    <col min="1281" max="1281" width="8.33203125" style="254" customWidth="1"/>
    <col min="1282" max="1282" width="1.6640625" style="254" customWidth="1"/>
    <col min="1283" max="1284" width="5" style="254" customWidth="1"/>
    <col min="1285" max="1285" width="11.6640625" style="254" customWidth="1"/>
    <col min="1286" max="1286" width="9.1640625" style="254" customWidth="1"/>
    <col min="1287" max="1287" width="5" style="254" customWidth="1"/>
    <col min="1288" max="1288" width="77.83203125" style="254" customWidth="1"/>
    <col min="1289" max="1290" width="20" style="254" customWidth="1"/>
    <col min="1291" max="1291" width="1.6640625" style="254" customWidth="1"/>
    <col min="1292" max="1536" width="9.33203125" style="254"/>
    <col min="1537" max="1537" width="8.33203125" style="254" customWidth="1"/>
    <col min="1538" max="1538" width="1.6640625" style="254" customWidth="1"/>
    <col min="1539" max="1540" width="5" style="254" customWidth="1"/>
    <col min="1541" max="1541" width="11.6640625" style="254" customWidth="1"/>
    <col min="1542" max="1542" width="9.1640625" style="254" customWidth="1"/>
    <col min="1543" max="1543" width="5" style="254" customWidth="1"/>
    <col min="1544" max="1544" width="77.83203125" style="254" customWidth="1"/>
    <col min="1545" max="1546" width="20" style="254" customWidth="1"/>
    <col min="1547" max="1547" width="1.6640625" style="254" customWidth="1"/>
    <col min="1548" max="1792" width="9.33203125" style="254"/>
    <col min="1793" max="1793" width="8.33203125" style="254" customWidth="1"/>
    <col min="1794" max="1794" width="1.6640625" style="254" customWidth="1"/>
    <col min="1795" max="1796" width="5" style="254" customWidth="1"/>
    <col min="1797" max="1797" width="11.6640625" style="254" customWidth="1"/>
    <col min="1798" max="1798" width="9.1640625" style="254" customWidth="1"/>
    <col min="1799" max="1799" width="5" style="254" customWidth="1"/>
    <col min="1800" max="1800" width="77.83203125" style="254" customWidth="1"/>
    <col min="1801" max="1802" width="20" style="254" customWidth="1"/>
    <col min="1803" max="1803" width="1.6640625" style="254" customWidth="1"/>
    <col min="1804" max="2048" width="9.33203125" style="254"/>
    <col min="2049" max="2049" width="8.33203125" style="254" customWidth="1"/>
    <col min="2050" max="2050" width="1.6640625" style="254" customWidth="1"/>
    <col min="2051" max="2052" width="5" style="254" customWidth="1"/>
    <col min="2053" max="2053" width="11.6640625" style="254" customWidth="1"/>
    <col min="2054" max="2054" width="9.1640625" style="254" customWidth="1"/>
    <col min="2055" max="2055" width="5" style="254" customWidth="1"/>
    <col min="2056" max="2056" width="77.83203125" style="254" customWidth="1"/>
    <col min="2057" max="2058" width="20" style="254" customWidth="1"/>
    <col min="2059" max="2059" width="1.6640625" style="254" customWidth="1"/>
    <col min="2060" max="2304" width="9.33203125" style="254"/>
    <col min="2305" max="2305" width="8.33203125" style="254" customWidth="1"/>
    <col min="2306" max="2306" width="1.6640625" style="254" customWidth="1"/>
    <col min="2307" max="2308" width="5" style="254" customWidth="1"/>
    <col min="2309" max="2309" width="11.6640625" style="254" customWidth="1"/>
    <col min="2310" max="2310" width="9.1640625" style="254" customWidth="1"/>
    <col min="2311" max="2311" width="5" style="254" customWidth="1"/>
    <col min="2312" max="2312" width="77.83203125" style="254" customWidth="1"/>
    <col min="2313" max="2314" width="20" style="254" customWidth="1"/>
    <col min="2315" max="2315" width="1.6640625" style="254" customWidth="1"/>
    <col min="2316" max="2560" width="9.33203125" style="254"/>
    <col min="2561" max="2561" width="8.33203125" style="254" customWidth="1"/>
    <col min="2562" max="2562" width="1.6640625" style="254" customWidth="1"/>
    <col min="2563" max="2564" width="5" style="254" customWidth="1"/>
    <col min="2565" max="2565" width="11.6640625" style="254" customWidth="1"/>
    <col min="2566" max="2566" width="9.1640625" style="254" customWidth="1"/>
    <col min="2567" max="2567" width="5" style="254" customWidth="1"/>
    <col min="2568" max="2568" width="77.83203125" style="254" customWidth="1"/>
    <col min="2569" max="2570" width="20" style="254" customWidth="1"/>
    <col min="2571" max="2571" width="1.6640625" style="254" customWidth="1"/>
    <col min="2572" max="2816" width="9.33203125" style="254"/>
    <col min="2817" max="2817" width="8.33203125" style="254" customWidth="1"/>
    <col min="2818" max="2818" width="1.6640625" style="254" customWidth="1"/>
    <col min="2819" max="2820" width="5" style="254" customWidth="1"/>
    <col min="2821" max="2821" width="11.6640625" style="254" customWidth="1"/>
    <col min="2822" max="2822" width="9.1640625" style="254" customWidth="1"/>
    <col min="2823" max="2823" width="5" style="254" customWidth="1"/>
    <col min="2824" max="2824" width="77.83203125" style="254" customWidth="1"/>
    <col min="2825" max="2826" width="20" style="254" customWidth="1"/>
    <col min="2827" max="2827" width="1.6640625" style="254" customWidth="1"/>
    <col min="2828" max="3072" width="9.33203125" style="254"/>
    <col min="3073" max="3073" width="8.33203125" style="254" customWidth="1"/>
    <col min="3074" max="3074" width="1.6640625" style="254" customWidth="1"/>
    <col min="3075" max="3076" width="5" style="254" customWidth="1"/>
    <col min="3077" max="3077" width="11.6640625" style="254" customWidth="1"/>
    <col min="3078" max="3078" width="9.1640625" style="254" customWidth="1"/>
    <col min="3079" max="3079" width="5" style="254" customWidth="1"/>
    <col min="3080" max="3080" width="77.83203125" style="254" customWidth="1"/>
    <col min="3081" max="3082" width="20" style="254" customWidth="1"/>
    <col min="3083" max="3083" width="1.6640625" style="254" customWidth="1"/>
    <col min="3084" max="3328" width="9.33203125" style="254"/>
    <col min="3329" max="3329" width="8.33203125" style="254" customWidth="1"/>
    <col min="3330" max="3330" width="1.6640625" style="254" customWidth="1"/>
    <col min="3331" max="3332" width="5" style="254" customWidth="1"/>
    <col min="3333" max="3333" width="11.6640625" style="254" customWidth="1"/>
    <col min="3334" max="3334" width="9.1640625" style="254" customWidth="1"/>
    <col min="3335" max="3335" width="5" style="254" customWidth="1"/>
    <col min="3336" max="3336" width="77.83203125" style="254" customWidth="1"/>
    <col min="3337" max="3338" width="20" style="254" customWidth="1"/>
    <col min="3339" max="3339" width="1.6640625" style="254" customWidth="1"/>
    <col min="3340" max="3584" width="9.33203125" style="254"/>
    <col min="3585" max="3585" width="8.33203125" style="254" customWidth="1"/>
    <col min="3586" max="3586" width="1.6640625" style="254" customWidth="1"/>
    <col min="3587" max="3588" width="5" style="254" customWidth="1"/>
    <col min="3589" max="3589" width="11.6640625" style="254" customWidth="1"/>
    <col min="3590" max="3590" width="9.1640625" style="254" customWidth="1"/>
    <col min="3591" max="3591" width="5" style="254" customWidth="1"/>
    <col min="3592" max="3592" width="77.83203125" style="254" customWidth="1"/>
    <col min="3593" max="3594" width="20" style="254" customWidth="1"/>
    <col min="3595" max="3595" width="1.6640625" style="254" customWidth="1"/>
    <col min="3596" max="3840" width="9.33203125" style="254"/>
    <col min="3841" max="3841" width="8.33203125" style="254" customWidth="1"/>
    <col min="3842" max="3842" width="1.6640625" style="254" customWidth="1"/>
    <col min="3843" max="3844" width="5" style="254" customWidth="1"/>
    <col min="3845" max="3845" width="11.6640625" style="254" customWidth="1"/>
    <col min="3846" max="3846" width="9.1640625" style="254" customWidth="1"/>
    <col min="3847" max="3847" width="5" style="254" customWidth="1"/>
    <col min="3848" max="3848" width="77.83203125" style="254" customWidth="1"/>
    <col min="3849" max="3850" width="20" style="254" customWidth="1"/>
    <col min="3851" max="3851" width="1.6640625" style="254" customWidth="1"/>
    <col min="3852" max="4096" width="9.33203125" style="254"/>
    <col min="4097" max="4097" width="8.33203125" style="254" customWidth="1"/>
    <col min="4098" max="4098" width="1.6640625" style="254" customWidth="1"/>
    <col min="4099" max="4100" width="5" style="254" customWidth="1"/>
    <col min="4101" max="4101" width="11.6640625" style="254" customWidth="1"/>
    <col min="4102" max="4102" width="9.1640625" style="254" customWidth="1"/>
    <col min="4103" max="4103" width="5" style="254" customWidth="1"/>
    <col min="4104" max="4104" width="77.83203125" style="254" customWidth="1"/>
    <col min="4105" max="4106" width="20" style="254" customWidth="1"/>
    <col min="4107" max="4107" width="1.6640625" style="254" customWidth="1"/>
    <col min="4108" max="4352" width="9.33203125" style="254"/>
    <col min="4353" max="4353" width="8.33203125" style="254" customWidth="1"/>
    <col min="4354" max="4354" width="1.6640625" style="254" customWidth="1"/>
    <col min="4355" max="4356" width="5" style="254" customWidth="1"/>
    <col min="4357" max="4357" width="11.6640625" style="254" customWidth="1"/>
    <col min="4358" max="4358" width="9.1640625" style="254" customWidth="1"/>
    <col min="4359" max="4359" width="5" style="254" customWidth="1"/>
    <col min="4360" max="4360" width="77.83203125" style="254" customWidth="1"/>
    <col min="4361" max="4362" width="20" style="254" customWidth="1"/>
    <col min="4363" max="4363" width="1.6640625" style="254" customWidth="1"/>
    <col min="4364" max="4608" width="9.33203125" style="254"/>
    <col min="4609" max="4609" width="8.33203125" style="254" customWidth="1"/>
    <col min="4610" max="4610" width="1.6640625" style="254" customWidth="1"/>
    <col min="4611" max="4612" width="5" style="254" customWidth="1"/>
    <col min="4613" max="4613" width="11.6640625" style="254" customWidth="1"/>
    <col min="4614" max="4614" width="9.1640625" style="254" customWidth="1"/>
    <col min="4615" max="4615" width="5" style="254" customWidth="1"/>
    <col min="4616" max="4616" width="77.83203125" style="254" customWidth="1"/>
    <col min="4617" max="4618" width="20" style="254" customWidth="1"/>
    <col min="4619" max="4619" width="1.6640625" style="254" customWidth="1"/>
    <col min="4620" max="4864" width="9.33203125" style="254"/>
    <col min="4865" max="4865" width="8.33203125" style="254" customWidth="1"/>
    <col min="4866" max="4866" width="1.6640625" style="254" customWidth="1"/>
    <col min="4867" max="4868" width="5" style="254" customWidth="1"/>
    <col min="4869" max="4869" width="11.6640625" style="254" customWidth="1"/>
    <col min="4870" max="4870" width="9.1640625" style="254" customWidth="1"/>
    <col min="4871" max="4871" width="5" style="254" customWidth="1"/>
    <col min="4872" max="4872" width="77.83203125" style="254" customWidth="1"/>
    <col min="4873" max="4874" width="20" style="254" customWidth="1"/>
    <col min="4875" max="4875" width="1.6640625" style="254" customWidth="1"/>
    <col min="4876" max="5120" width="9.33203125" style="254"/>
    <col min="5121" max="5121" width="8.33203125" style="254" customWidth="1"/>
    <col min="5122" max="5122" width="1.6640625" style="254" customWidth="1"/>
    <col min="5123" max="5124" width="5" style="254" customWidth="1"/>
    <col min="5125" max="5125" width="11.6640625" style="254" customWidth="1"/>
    <col min="5126" max="5126" width="9.1640625" style="254" customWidth="1"/>
    <col min="5127" max="5127" width="5" style="254" customWidth="1"/>
    <col min="5128" max="5128" width="77.83203125" style="254" customWidth="1"/>
    <col min="5129" max="5130" width="20" style="254" customWidth="1"/>
    <col min="5131" max="5131" width="1.6640625" style="254" customWidth="1"/>
    <col min="5132" max="5376" width="9.33203125" style="254"/>
    <col min="5377" max="5377" width="8.33203125" style="254" customWidth="1"/>
    <col min="5378" max="5378" width="1.6640625" style="254" customWidth="1"/>
    <col min="5379" max="5380" width="5" style="254" customWidth="1"/>
    <col min="5381" max="5381" width="11.6640625" style="254" customWidth="1"/>
    <col min="5382" max="5382" width="9.1640625" style="254" customWidth="1"/>
    <col min="5383" max="5383" width="5" style="254" customWidth="1"/>
    <col min="5384" max="5384" width="77.83203125" style="254" customWidth="1"/>
    <col min="5385" max="5386" width="20" style="254" customWidth="1"/>
    <col min="5387" max="5387" width="1.6640625" style="254" customWidth="1"/>
    <col min="5388" max="5632" width="9.33203125" style="254"/>
    <col min="5633" max="5633" width="8.33203125" style="254" customWidth="1"/>
    <col min="5634" max="5634" width="1.6640625" style="254" customWidth="1"/>
    <col min="5635" max="5636" width="5" style="254" customWidth="1"/>
    <col min="5637" max="5637" width="11.6640625" style="254" customWidth="1"/>
    <col min="5638" max="5638" width="9.1640625" style="254" customWidth="1"/>
    <col min="5639" max="5639" width="5" style="254" customWidth="1"/>
    <col min="5640" max="5640" width="77.83203125" style="254" customWidth="1"/>
    <col min="5641" max="5642" width="20" style="254" customWidth="1"/>
    <col min="5643" max="5643" width="1.6640625" style="254" customWidth="1"/>
    <col min="5644" max="5888" width="9.33203125" style="254"/>
    <col min="5889" max="5889" width="8.33203125" style="254" customWidth="1"/>
    <col min="5890" max="5890" width="1.6640625" style="254" customWidth="1"/>
    <col min="5891" max="5892" width="5" style="254" customWidth="1"/>
    <col min="5893" max="5893" width="11.6640625" style="254" customWidth="1"/>
    <col min="5894" max="5894" width="9.1640625" style="254" customWidth="1"/>
    <col min="5895" max="5895" width="5" style="254" customWidth="1"/>
    <col min="5896" max="5896" width="77.83203125" style="254" customWidth="1"/>
    <col min="5897" max="5898" width="20" style="254" customWidth="1"/>
    <col min="5899" max="5899" width="1.6640625" style="254" customWidth="1"/>
    <col min="5900" max="6144" width="9.33203125" style="254"/>
    <col min="6145" max="6145" width="8.33203125" style="254" customWidth="1"/>
    <col min="6146" max="6146" width="1.6640625" style="254" customWidth="1"/>
    <col min="6147" max="6148" width="5" style="254" customWidth="1"/>
    <col min="6149" max="6149" width="11.6640625" style="254" customWidth="1"/>
    <col min="6150" max="6150" width="9.1640625" style="254" customWidth="1"/>
    <col min="6151" max="6151" width="5" style="254" customWidth="1"/>
    <col min="6152" max="6152" width="77.83203125" style="254" customWidth="1"/>
    <col min="6153" max="6154" width="20" style="254" customWidth="1"/>
    <col min="6155" max="6155" width="1.6640625" style="254" customWidth="1"/>
    <col min="6156" max="6400" width="9.33203125" style="254"/>
    <col min="6401" max="6401" width="8.33203125" style="254" customWidth="1"/>
    <col min="6402" max="6402" width="1.6640625" style="254" customWidth="1"/>
    <col min="6403" max="6404" width="5" style="254" customWidth="1"/>
    <col min="6405" max="6405" width="11.6640625" style="254" customWidth="1"/>
    <col min="6406" max="6406" width="9.1640625" style="254" customWidth="1"/>
    <col min="6407" max="6407" width="5" style="254" customWidth="1"/>
    <col min="6408" max="6408" width="77.83203125" style="254" customWidth="1"/>
    <col min="6409" max="6410" width="20" style="254" customWidth="1"/>
    <col min="6411" max="6411" width="1.6640625" style="254" customWidth="1"/>
    <col min="6412" max="6656" width="9.33203125" style="254"/>
    <col min="6657" max="6657" width="8.33203125" style="254" customWidth="1"/>
    <col min="6658" max="6658" width="1.6640625" style="254" customWidth="1"/>
    <col min="6659" max="6660" width="5" style="254" customWidth="1"/>
    <col min="6661" max="6661" width="11.6640625" style="254" customWidth="1"/>
    <col min="6662" max="6662" width="9.1640625" style="254" customWidth="1"/>
    <col min="6663" max="6663" width="5" style="254" customWidth="1"/>
    <col min="6664" max="6664" width="77.83203125" style="254" customWidth="1"/>
    <col min="6665" max="6666" width="20" style="254" customWidth="1"/>
    <col min="6667" max="6667" width="1.6640625" style="254" customWidth="1"/>
    <col min="6668" max="6912" width="9.33203125" style="254"/>
    <col min="6913" max="6913" width="8.33203125" style="254" customWidth="1"/>
    <col min="6914" max="6914" width="1.6640625" style="254" customWidth="1"/>
    <col min="6915" max="6916" width="5" style="254" customWidth="1"/>
    <col min="6917" max="6917" width="11.6640625" style="254" customWidth="1"/>
    <col min="6918" max="6918" width="9.1640625" style="254" customWidth="1"/>
    <col min="6919" max="6919" width="5" style="254" customWidth="1"/>
    <col min="6920" max="6920" width="77.83203125" style="254" customWidth="1"/>
    <col min="6921" max="6922" width="20" style="254" customWidth="1"/>
    <col min="6923" max="6923" width="1.6640625" style="254" customWidth="1"/>
    <col min="6924" max="7168" width="9.33203125" style="254"/>
    <col min="7169" max="7169" width="8.33203125" style="254" customWidth="1"/>
    <col min="7170" max="7170" width="1.6640625" style="254" customWidth="1"/>
    <col min="7171" max="7172" width="5" style="254" customWidth="1"/>
    <col min="7173" max="7173" width="11.6640625" style="254" customWidth="1"/>
    <col min="7174" max="7174" width="9.1640625" style="254" customWidth="1"/>
    <col min="7175" max="7175" width="5" style="254" customWidth="1"/>
    <col min="7176" max="7176" width="77.83203125" style="254" customWidth="1"/>
    <col min="7177" max="7178" width="20" style="254" customWidth="1"/>
    <col min="7179" max="7179" width="1.6640625" style="254" customWidth="1"/>
    <col min="7180" max="7424" width="9.33203125" style="254"/>
    <col min="7425" max="7425" width="8.33203125" style="254" customWidth="1"/>
    <col min="7426" max="7426" width="1.6640625" style="254" customWidth="1"/>
    <col min="7427" max="7428" width="5" style="254" customWidth="1"/>
    <col min="7429" max="7429" width="11.6640625" style="254" customWidth="1"/>
    <col min="7430" max="7430" width="9.1640625" style="254" customWidth="1"/>
    <col min="7431" max="7431" width="5" style="254" customWidth="1"/>
    <col min="7432" max="7432" width="77.83203125" style="254" customWidth="1"/>
    <col min="7433" max="7434" width="20" style="254" customWidth="1"/>
    <col min="7435" max="7435" width="1.6640625" style="254" customWidth="1"/>
    <col min="7436" max="7680" width="9.33203125" style="254"/>
    <col min="7681" max="7681" width="8.33203125" style="254" customWidth="1"/>
    <col min="7682" max="7682" width="1.6640625" style="254" customWidth="1"/>
    <col min="7683" max="7684" width="5" style="254" customWidth="1"/>
    <col min="7685" max="7685" width="11.6640625" style="254" customWidth="1"/>
    <col min="7686" max="7686" width="9.1640625" style="254" customWidth="1"/>
    <col min="7687" max="7687" width="5" style="254" customWidth="1"/>
    <col min="7688" max="7688" width="77.83203125" style="254" customWidth="1"/>
    <col min="7689" max="7690" width="20" style="254" customWidth="1"/>
    <col min="7691" max="7691" width="1.6640625" style="254" customWidth="1"/>
    <col min="7692" max="7936" width="9.33203125" style="254"/>
    <col min="7937" max="7937" width="8.33203125" style="254" customWidth="1"/>
    <col min="7938" max="7938" width="1.6640625" style="254" customWidth="1"/>
    <col min="7939" max="7940" width="5" style="254" customWidth="1"/>
    <col min="7941" max="7941" width="11.6640625" style="254" customWidth="1"/>
    <col min="7942" max="7942" width="9.1640625" style="254" customWidth="1"/>
    <col min="7943" max="7943" width="5" style="254" customWidth="1"/>
    <col min="7944" max="7944" width="77.83203125" style="254" customWidth="1"/>
    <col min="7945" max="7946" width="20" style="254" customWidth="1"/>
    <col min="7947" max="7947" width="1.6640625" style="254" customWidth="1"/>
    <col min="7948" max="8192" width="9.33203125" style="254"/>
    <col min="8193" max="8193" width="8.33203125" style="254" customWidth="1"/>
    <col min="8194" max="8194" width="1.6640625" style="254" customWidth="1"/>
    <col min="8195" max="8196" width="5" style="254" customWidth="1"/>
    <col min="8197" max="8197" width="11.6640625" style="254" customWidth="1"/>
    <col min="8198" max="8198" width="9.1640625" style="254" customWidth="1"/>
    <col min="8199" max="8199" width="5" style="254" customWidth="1"/>
    <col min="8200" max="8200" width="77.83203125" style="254" customWidth="1"/>
    <col min="8201" max="8202" width="20" style="254" customWidth="1"/>
    <col min="8203" max="8203" width="1.6640625" style="254" customWidth="1"/>
    <col min="8204" max="8448" width="9.33203125" style="254"/>
    <col min="8449" max="8449" width="8.33203125" style="254" customWidth="1"/>
    <col min="8450" max="8450" width="1.6640625" style="254" customWidth="1"/>
    <col min="8451" max="8452" width="5" style="254" customWidth="1"/>
    <col min="8453" max="8453" width="11.6640625" style="254" customWidth="1"/>
    <col min="8454" max="8454" width="9.1640625" style="254" customWidth="1"/>
    <col min="8455" max="8455" width="5" style="254" customWidth="1"/>
    <col min="8456" max="8456" width="77.83203125" style="254" customWidth="1"/>
    <col min="8457" max="8458" width="20" style="254" customWidth="1"/>
    <col min="8459" max="8459" width="1.6640625" style="254" customWidth="1"/>
    <col min="8460" max="8704" width="9.33203125" style="254"/>
    <col min="8705" max="8705" width="8.33203125" style="254" customWidth="1"/>
    <col min="8706" max="8706" width="1.6640625" style="254" customWidth="1"/>
    <col min="8707" max="8708" width="5" style="254" customWidth="1"/>
    <col min="8709" max="8709" width="11.6640625" style="254" customWidth="1"/>
    <col min="8710" max="8710" width="9.1640625" style="254" customWidth="1"/>
    <col min="8711" max="8711" width="5" style="254" customWidth="1"/>
    <col min="8712" max="8712" width="77.83203125" style="254" customWidth="1"/>
    <col min="8713" max="8714" width="20" style="254" customWidth="1"/>
    <col min="8715" max="8715" width="1.6640625" style="254" customWidth="1"/>
    <col min="8716" max="8960" width="9.33203125" style="254"/>
    <col min="8961" max="8961" width="8.33203125" style="254" customWidth="1"/>
    <col min="8962" max="8962" width="1.6640625" style="254" customWidth="1"/>
    <col min="8963" max="8964" width="5" style="254" customWidth="1"/>
    <col min="8965" max="8965" width="11.6640625" style="254" customWidth="1"/>
    <col min="8966" max="8966" width="9.1640625" style="254" customWidth="1"/>
    <col min="8967" max="8967" width="5" style="254" customWidth="1"/>
    <col min="8968" max="8968" width="77.83203125" style="254" customWidth="1"/>
    <col min="8969" max="8970" width="20" style="254" customWidth="1"/>
    <col min="8971" max="8971" width="1.6640625" style="254" customWidth="1"/>
    <col min="8972" max="9216" width="9.33203125" style="254"/>
    <col min="9217" max="9217" width="8.33203125" style="254" customWidth="1"/>
    <col min="9218" max="9218" width="1.6640625" style="254" customWidth="1"/>
    <col min="9219" max="9220" width="5" style="254" customWidth="1"/>
    <col min="9221" max="9221" width="11.6640625" style="254" customWidth="1"/>
    <col min="9222" max="9222" width="9.1640625" style="254" customWidth="1"/>
    <col min="9223" max="9223" width="5" style="254" customWidth="1"/>
    <col min="9224" max="9224" width="77.83203125" style="254" customWidth="1"/>
    <col min="9225" max="9226" width="20" style="254" customWidth="1"/>
    <col min="9227" max="9227" width="1.6640625" style="254" customWidth="1"/>
    <col min="9228" max="9472" width="9.33203125" style="254"/>
    <col min="9473" max="9473" width="8.33203125" style="254" customWidth="1"/>
    <col min="9474" max="9474" width="1.6640625" style="254" customWidth="1"/>
    <col min="9475" max="9476" width="5" style="254" customWidth="1"/>
    <col min="9477" max="9477" width="11.6640625" style="254" customWidth="1"/>
    <col min="9478" max="9478" width="9.1640625" style="254" customWidth="1"/>
    <col min="9479" max="9479" width="5" style="254" customWidth="1"/>
    <col min="9480" max="9480" width="77.83203125" style="254" customWidth="1"/>
    <col min="9481" max="9482" width="20" style="254" customWidth="1"/>
    <col min="9483" max="9483" width="1.6640625" style="254" customWidth="1"/>
    <col min="9484" max="9728" width="9.33203125" style="254"/>
    <col min="9729" max="9729" width="8.33203125" style="254" customWidth="1"/>
    <col min="9730" max="9730" width="1.6640625" style="254" customWidth="1"/>
    <col min="9731" max="9732" width="5" style="254" customWidth="1"/>
    <col min="9733" max="9733" width="11.6640625" style="254" customWidth="1"/>
    <col min="9734" max="9734" width="9.1640625" style="254" customWidth="1"/>
    <col min="9735" max="9735" width="5" style="254" customWidth="1"/>
    <col min="9736" max="9736" width="77.83203125" style="254" customWidth="1"/>
    <col min="9737" max="9738" width="20" style="254" customWidth="1"/>
    <col min="9739" max="9739" width="1.6640625" style="254" customWidth="1"/>
    <col min="9740" max="9984" width="9.33203125" style="254"/>
    <col min="9985" max="9985" width="8.33203125" style="254" customWidth="1"/>
    <col min="9986" max="9986" width="1.6640625" style="254" customWidth="1"/>
    <col min="9987" max="9988" width="5" style="254" customWidth="1"/>
    <col min="9989" max="9989" width="11.6640625" style="254" customWidth="1"/>
    <col min="9990" max="9990" width="9.1640625" style="254" customWidth="1"/>
    <col min="9991" max="9991" width="5" style="254" customWidth="1"/>
    <col min="9992" max="9992" width="77.83203125" style="254" customWidth="1"/>
    <col min="9993" max="9994" width="20" style="254" customWidth="1"/>
    <col min="9995" max="9995" width="1.6640625" style="254" customWidth="1"/>
    <col min="9996" max="10240" width="9.33203125" style="254"/>
    <col min="10241" max="10241" width="8.33203125" style="254" customWidth="1"/>
    <col min="10242" max="10242" width="1.6640625" style="254" customWidth="1"/>
    <col min="10243" max="10244" width="5" style="254" customWidth="1"/>
    <col min="10245" max="10245" width="11.6640625" style="254" customWidth="1"/>
    <col min="10246" max="10246" width="9.1640625" style="254" customWidth="1"/>
    <col min="10247" max="10247" width="5" style="254" customWidth="1"/>
    <col min="10248" max="10248" width="77.83203125" style="254" customWidth="1"/>
    <col min="10249" max="10250" width="20" style="254" customWidth="1"/>
    <col min="10251" max="10251" width="1.6640625" style="254" customWidth="1"/>
    <col min="10252" max="10496" width="9.33203125" style="254"/>
    <col min="10497" max="10497" width="8.33203125" style="254" customWidth="1"/>
    <col min="10498" max="10498" width="1.6640625" style="254" customWidth="1"/>
    <col min="10499" max="10500" width="5" style="254" customWidth="1"/>
    <col min="10501" max="10501" width="11.6640625" style="254" customWidth="1"/>
    <col min="10502" max="10502" width="9.1640625" style="254" customWidth="1"/>
    <col min="10503" max="10503" width="5" style="254" customWidth="1"/>
    <col min="10504" max="10504" width="77.83203125" style="254" customWidth="1"/>
    <col min="10505" max="10506" width="20" style="254" customWidth="1"/>
    <col min="10507" max="10507" width="1.6640625" style="254" customWidth="1"/>
    <col min="10508" max="10752" width="9.33203125" style="254"/>
    <col min="10753" max="10753" width="8.33203125" style="254" customWidth="1"/>
    <col min="10754" max="10754" width="1.6640625" style="254" customWidth="1"/>
    <col min="10755" max="10756" width="5" style="254" customWidth="1"/>
    <col min="10757" max="10757" width="11.6640625" style="254" customWidth="1"/>
    <col min="10758" max="10758" width="9.1640625" style="254" customWidth="1"/>
    <col min="10759" max="10759" width="5" style="254" customWidth="1"/>
    <col min="10760" max="10760" width="77.83203125" style="254" customWidth="1"/>
    <col min="10761" max="10762" width="20" style="254" customWidth="1"/>
    <col min="10763" max="10763" width="1.6640625" style="254" customWidth="1"/>
    <col min="10764" max="11008" width="9.33203125" style="254"/>
    <col min="11009" max="11009" width="8.33203125" style="254" customWidth="1"/>
    <col min="11010" max="11010" width="1.6640625" style="254" customWidth="1"/>
    <col min="11011" max="11012" width="5" style="254" customWidth="1"/>
    <col min="11013" max="11013" width="11.6640625" style="254" customWidth="1"/>
    <col min="11014" max="11014" width="9.1640625" style="254" customWidth="1"/>
    <col min="11015" max="11015" width="5" style="254" customWidth="1"/>
    <col min="11016" max="11016" width="77.83203125" style="254" customWidth="1"/>
    <col min="11017" max="11018" width="20" style="254" customWidth="1"/>
    <col min="11019" max="11019" width="1.6640625" style="254" customWidth="1"/>
    <col min="11020" max="11264" width="9.33203125" style="254"/>
    <col min="11265" max="11265" width="8.33203125" style="254" customWidth="1"/>
    <col min="11266" max="11266" width="1.6640625" style="254" customWidth="1"/>
    <col min="11267" max="11268" width="5" style="254" customWidth="1"/>
    <col min="11269" max="11269" width="11.6640625" style="254" customWidth="1"/>
    <col min="11270" max="11270" width="9.1640625" style="254" customWidth="1"/>
    <col min="11271" max="11271" width="5" style="254" customWidth="1"/>
    <col min="11272" max="11272" width="77.83203125" style="254" customWidth="1"/>
    <col min="11273" max="11274" width="20" style="254" customWidth="1"/>
    <col min="11275" max="11275" width="1.6640625" style="254" customWidth="1"/>
    <col min="11276" max="11520" width="9.33203125" style="254"/>
    <col min="11521" max="11521" width="8.33203125" style="254" customWidth="1"/>
    <col min="11522" max="11522" width="1.6640625" style="254" customWidth="1"/>
    <col min="11523" max="11524" width="5" style="254" customWidth="1"/>
    <col min="11525" max="11525" width="11.6640625" style="254" customWidth="1"/>
    <col min="11526" max="11526" width="9.1640625" style="254" customWidth="1"/>
    <col min="11527" max="11527" width="5" style="254" customWidth="1"/>
    <col min="11528" max="11528" width="77.83203125" style="254" customWidth="1"/>
    <col min="11529" max="11530" width="20" style="254" customWidth="1"/>
    <col min="11531" max="11531" width="1.6640625" style="254" customWidth="1"/>
    <col min="11532" max="11776" width="9.33203125" style="254"/>
    <col min="11777" max="11777" width="8.33203125" style="254" customWidth="1"/>
    <col min="11778" max="11778" width="1.6640625" style="254" customWidth="1"/>
    <col min="11779" max="11780" width="5" style="254" customWidth="1"/>
    <col min="11781" max="11781" width="11.6640625" style="254" customWidth="1"/>
    <col min="11782" max="11782" width="9.1640625" style="254" customWidth="1"/>
    <col min="11783" max="11783" width="5" style="254" customWidth="1"/>
    <col min="11784" max="11784" width="77.83203125" style="254" customWidth="1"/>
    <col min="11785" max="11786" width="20" style="254" customWidth="1"/>
    <col min="11787" max="11787" width="1.6640625" style="254" customWidth="1"/>
    <col min="11788" max="12032" width="9.33203125" style="254"/>
    <col min="12033" max="12033" width="8.33203125" style="254" customWidth="1"/>
    <col min="12034" max="12034" width="1.6640625" style="254" customWidth="1"/>
    <col min="12035" max="12036" width="5" style="254" customWidth="1"/>
    <col min="12037" max="12037" width="11.6640625" style="254" customWidth="1"/>
    <col min="12038" max="12038" width="9.1640625" style="254" customWidth="1"/>
    <col min="12039" max="12039" width="5" style="254" customWidth="1"/>
    <col min="12040" max="12040" width="77.83203125" style="254" customWidth="1"/>
    <col min="12041" max="12042" width="20" style="254" customWidth="1"/>
    <col min="12043" max="12043" width="1.6640625" style="254" customWidth="1"/>
    <col min="12044" max="12288" width="9.33203125" style="254"/>
    <col min="12289" max="12289" width="8.33203125" style="254" customWidth="1"/>
    <col min="12290" max="12290" width="1.6640625" style="254" customWidth="1"/>
    <col min="12291" max="12292" width="5" style="254" customWidth="1"/>
    <col min="12293" max="12293" width="11.6640625" style="254" customWidth="1"/>
    <col min="12294" max="12294" width="9.1640625" style="254" customWidth="1"/>
    <col min="12295" max="12295" width="5" style="254" customWidth="1"/>
    <col min="12296" max="12296" width="77.83203125" style="254" customWidth="1"/>
    <col min="12297" max="12298" width="20" style="254" customWidth="1"/>
    <col min="12299" max="12299" width="1.6640625" style="254" customWidth="1"/>
    <col min="12300" max="12544" width="9.33203125" style="254"/>
    <col min="12545" max="12545" width="8.33203125" style="254" customWidth="1"/>
    <col min="12546" max="12546" width="1.6640625" style="254" customWidth="1"/>
    <col min="12547" max="12548" width="5" style="254" customWidth="1"/>
    <col min="12549" max="12549" width="11.6640625" style="254" customWidth="1"/>
    <col min="12550" max="12550" width="9.1640625" style="254" customWidth="1"/>
    <col min="12551" max="12551" width="5" style="254" customWidth="1"/>
    <col min="12552" max="12552" width="77.83203125" style="254" customWidth="1"/>
    <col min="12553" max="12554" width="20" style="254" customWidth="1"/>
    <col min="12555" max="12555" width="1.6640625" style="254" customWidth="1"/>
    <col min="12556" max="12800" width="9.33203125" style="254"/>
    <col min="12801" max="12801" width="8.33203125" style="254" customWidth="1"/>
    <col min="12802" max="12802" width="1.6640625" style="254" customWidth="1"/>
    <col min="12803" max="12804" width="5" style="254" customWidth="1"/>
    <col min="12805" max="12805" width="11.6640625" style="254" customWidth="1"/>
    <col min="12806" max="12806" width="9.1640625" style="254" customWidth="1"/>
    <col min="12807" max="12807" width="5" style="254" customWidth="1"/>
    <col min="12808" max="12808" width="77.83203125" style="254" customWidth="1"/>
    <col min="12809" max="12810" width="20" style="254" customWidth="1"/>
    <col min="12811" max="12811" width="1.6640625" style="254" customWidth="1"/>
    <col min="12812" max="13056" width="9.33203125" style="254"/>
    <col min="13057" max="13057" width="8.33203125" style="254" customWidth="1"/>
    <col min="13058" max="13058" width="1.6640625" style="254" customWidth="1"/>
    <col min="13059" max="13060" width="5" style="254" customWidth="1"/>
    <col min="13061" max="13061" width="11.6640625" style="254" customWidth="1"/>
    <col min="13062" max="13062" width="9.1640625" style="254" customWidth="1"/>
    <col min="13063" max="13063" width="5" style="254" customWidth="1"/>
    <col min="13064" max="13064" width="77.83203125" style="254" customWidth="1"/>
    <col min="13065" max="13066" width="20" style="254" customWidth="1"/>
    <col min="13067" max="13067" width="1.6640625" style="254" customWidth="1"/>
    <col min="13068" max="13312" width="9.33203125" style="254"/>
    <col min="13313" max="13313" width="8.33203125" style="254" customWidth="1"/>
    <col min="13314" max="13314" width="1.6640625" style="254" customWidth="1"/>
    <col min="13315" max="13316" width="5" style="254" customWidth="1"/>
    <col min="13317" max="13317" width="11.6640625" style="254" customWidth="1"/>
    <col min="13318" max="13318" width="9.1640625" style="254" customWidth="1"/>
    <col min="13319" max="13319" width="5" style="254" customWidth="1"/>
    <col min="13320" max="13320" width="77.83203125" style="254" customWidth="1"/>
    <col min="13321" max="13322" width="20" style="254" customWidth="1"/>
    <col min="13323" max="13323" width="1.6640625" style="254" customWidth="1"/>
    <col min="13324" max="13568" width="9.33203125" style="254"/>
    <col min="13569" max="13569" width="8.33203125" style="254" customWidth="1"/>
    <col min="13570" max="13570" width="1.6640625" style="254" customWidth="1"/>
    <col min="13571" max="13572" width="5" style="254" customWidth="1"/>
    <col min="13573" max="13573" width="11.6640625" style="254" customWidth="1"/>
    <col min="13574" max="13574" width="9.1640625" style="254" customWidth="1"/>
    <col min="13575" max="13575" width="5" style="254" customWidth="1"/>
    <col min="13576" max="13576" width="77.83203125" style="254" customWidth="1"/>
    <col min="13577" max="13578" width="20" style="254" customWidth="1"/>
    <col min="13579" max="13579" width="1.6640625" style="254" customWidth="1"/>
    <col min="13580" max="13824" width="9.33203125" style="254"/>
    <col min="13825" max="13825" width="8.33203125" style="254" customWidth="1"/>
    <col min="13826" max="13826" width="1.6640625" style="254" customWidth="1"/>
    <col min="13827" max="13828" width="5" style="254" customWidth="1"/>
    <col min="13829" max="13829" width="11.6640625" style="254" customWidth="1"/>
    <col min="13830" max="13830" width="9.1640625" style="254" customWidth="1"/>
    <col min="13831" max="13831" width="5" style="254" customWidth="1"/>
    <col min="13832" max="13832" width="77.83203125" style="254" customWidth="1"/>
    <col min="13833" max="13834" width="20" style="254" customWidth="1"/>
    <col min="13835" max="13835" width="1.6640625" style="254" customWidth="1"/>
    <col min="13836" max="14080" width="9.33203125" style="254"/>
    <col min="14081" max="14081" width="8.33203125" style="254" customWidth="1"/>
    <col min="14082" max="14082" width="1.6640625" style="254" customWidth="1"/>
    <col min="14083" max="14084" width="5" style="254" customWidth="1"/>
    <col min="14085" max="14085" width="11.6640625" style="254" customWidth="1"/>
    <col min="14086" max="14086" width="9.1640625" style="254" customWidth="1"/>
    <col min="14087" max="14087" width="5" style="254" customWidth="1"/>
    <col min="14088" max="14088" width="77.83203125" style="254" customWidth="1"/>
    <col min="14089" max="14090" width="20" style="254" customWidth="1"/>
    <col min="14091" max="14091" width="1.6640625" style="254" customWidth="1"/>
    <col min="14092" max="14336" width="9.33203125" style="254"/>
    <col min="14337" max="14337" width="8.33203125" style="254" customWidth="1"/>
    <col min="14338" max="14338" width="1.6640625" style="254" customWidth="1"/>
    <col min="14339" max="14340" width="5" style="254" customWidth="1"/>
    <col min="14341" max="14341" width="11.6640625" style="254" customWidth="1"/>
    <col min="14342" max="14342" width="9.1640625" style="254" customWidth="1"/>
    <col min="14343" max="14343" width="5" style="254" customWidth="1"/>
    <col min="14344" max="14344" width="77.83203125" style="254" customWidth="1"/>
    <col min="14345" max="14346" width="20" style="254" customWidth="1"/>
    <col min="14347" max="14347" width="1.6640625" style="254" customWidth="1"/>
    <col min="14348" max="14592" width="9.33203125" style="254"/>
    <col min="14593" max="14593" width="8.33203125" style="254" customWidth="1"/>
    <col min="14594" max="14594" width="1.6640625" style="254" customWidth="1"/>
    <col min="14595" max="14596" width="5" style="254" customWidth="1"/>
    <col min="14597" max="14597" width="11.6640625" style="254" customWidth="1"/>
    <col min="14598" max="14598" width="9.1640625" style="254" customWidth="1"/>
    <col min="14599" max="14599" width="5" style="254" customWidth="1"/>
    <col min="14600" max="14600" width="77.83203125" style="254" customWidth="1"/>
    <col min="14601" max="14602" width="20" style="254" customWidth="1"/>
    <col min="14603" max="14603" width="1.6640625" style="254" customWidth="1"/>
    <col min="14604" max="14848" width="9.33203125" style="254"/>
    <col min="14849" max="14849" width="8.33203125" style="254" customWidth="1"/>
    <col min="14850" max="14850" width="1.6640625" style="254" customWidth="1"/>
    <col min="14851" max="14852" width="5" style="254" customWidth="1"/>
    <col min="14853" max="14853" width="11.6640625" style="254" customWidth="1"/>
    <col min="14854" max="14854" width="9.1640625" style="254" customWidth="1"/>
    <col min="14855" max="14855" width="5" style="254" customWidth="1"/>
    <col min="14856" max="14856" width="77.83203125" style="254" customWidth="1"/>
    <col min="14857" max="14858" width="20" style="254" customWidth="1"/>
    <col min="14859" max="14859" width="1.6640625" style="254" customWidth="1"/>
    <col min="14860" max="15104" width="9.33203125" style="254"/>
    <col min="15105" max="15105" width="8.33203125" style="254" customWidth="1"/>
    <col min="15106" max="15106" width="1.6640625" style="254" customWidth="1"/>
    <col min="15107" max="15108" width="5" style="254" customWidth="1"/>
    <col min="15109" max="15109" width="11.6640625" style="254" customWidth="1"/>
    <col min="15110" max="15110" width="9.1640625" style="254" customWidth="1"/>
    <col min="15111" max="15111" width="5" style="254" customWidth="1"/>
    <col min="15112" max="15112" width="77.83203125" style="254" customWidth="1"/>
    <col min="15113" max="15114" width="20" style="254" customWidth="1"/>
    <col min="15115" max="15115" width="1.6640625" style="254" customWidth="1"/>
    <col min="15116" max="15360" width="9.33203125" style="254"/>
    <col min="15361" max="15361" width="8.33203125" style="254" customWidth="1"/>
    <col min="15362" max="15362" width="1.6640625" style="254" customWidth="1"/>
    <col min="15363" max="15364" width="5" style="254" customWidth="1"/>
    <col min="15365" max="15365" width="11.6640625" style="254" customWidth="1"/>
    <col min="15366" max="15366" width="9.1640625" style="254" customWidth="1"/>
    <col min="15367" max="15367" width="5" style="254" customWidth="1"/>
    <col min="15368" max="15368" width="77.83203125" style="254" customWidth="1"/>
    <col min="15369" max="15370" width="20" style="254" customWidth="1"/>
    <col min="15371" max="15371" width="1.6640625" style="254" customWidth="1"/>
    <col min="15372" max="15616" width="9.33203125" style="254"/>
    <col min="15617" max="15617" width="8.33203125" style="254" customWidth="1"/>
    <col min="15618" max="15618" width="1.6640625" style="254" customWidth="1"/>
    <col min="15619" max="15620" width="5" style="254" customWidth="1"/>
    <col min="15621" max="15621" width="11.6640625" style="254" customWidth="1"/>
    <col min="15622" max="15622" width="9.1640625" style="254" customWidth="1"/>
    <col min="15623" max="15623" width="5" style="254" customWidth="1"/>
    <col min="15624" max="15624" width="77.83203125" style="254" customWidth="1"/>
    <col min="15625" max="15626" width="20" style="254" customWidth="1"/>
    <col min="15627" max="15627" width="1.6640625" style="254" customWidth="1"/>
    <col min="15628" max="15872" width="9.33203125" style="254"/>
    <col min="15873" max="15873" width="8.33203125" style="254" customWidth="1"/>
    <col min="15874" max="15874" width="1.6640625" style="254" customWidth="1"/>
    <col min="15875" max="15876" width="5" style="254" customWidth="1"/>
    <col min="15877" max="15877" width="11.6640625" style="254" customWidth="1"/>
    <col min="15878" max="15878" width="9.1640625" style="254" customWidth="1"/>
    <col min="15879" max="15879" width="5" style="254" customWidth="1"/>
    <col min="15880" max="15880" width="77.83203125" style="254" customWidth="1"/>
    <col min="15881" max="15882" width="20" style="254" customWidth="1"/>
    <col min="15883" max="15883" width="1.6640625" style="254" customWidth="1"/>
    <col min="15884" max="16128" width="9.33203125" style="254"/>
    <col min="16129" max="16129" width="8.33203125" style="254" customWidth="1"/>
    <col min="16130" max="16130" width="1.6640625" style="254" customWidth="1"/>
    <col min="16131" max="16132" width="5" style="254" customWidth="1"/>
    <col min="16133" max="16133" width="11.6640625" style="254" customWidth="1"/>
    <col min="16134" max="16134" width="9.1640625" style="254" customWidth="1"/>
    <col min="16135" max="16135" width="5" style="254" customWidth="1"/>
    <col min="16136" max="16136" width="77.83203125" style="254" customWidth="1"/>
    <col min="16137" max="16138" width="20" style="254" customWidth="1"/>
    <col min="16139" max="16139" width="1.6640625" style="254" customWidth="1"/>
    <col min="16140" max="16384" width="9.33203125" style="254"/>
  </cols>
  <sheetData>
    <row r="1" spans="2:11" ht="37.5" customHeight="1" x14ac:dyDescent="0.3"/>
    <row r="2" spans="2:11" ht="7.5" customHeight="1" x14ac:dyDescent="0.3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pans="2:11" s="260" customFormat="1" ht="45" customHeight="1" x14ac:dyDescent="0.3">
      <c r="B3" s="258"/>
      <c r="C3" s="379" t="s">
        <v>461</v>
      </c>
      <c r="D3" s="379"/>
      <c r="E3" s="379"/>
      <c r="F3" s="379"/>
      <c r="G3" s="379"/>
      <c r="H3" s="379"/>
      <c r="I3" s="379"/>
      <c r="J3" s="379"/>
      <c r="K3" s="259"/>
    </row>
    <row r="4" spans="2:11" ht="25.5" customHeight="1" x14ac:dyDescent="0.3">
      <c r="B4" s="261"/>
      <c r="C4" s="384" t="s">
        <v>462</v>
      </c>
      <c r="D4" s="384"/>
      <c r="E4" s="384"/>
      <c r="F4" s="384"/>
      <c r="G4" s="384"/>
      <c r="H4" s="384"/>
      <c r="I4" s="384"/>
      <c r="J4" s="384"/>
      <c r="K4" s="262"/>
    </row>
    <row r="5" spans="2:11" ht="5.25" customHeight="1" x14ac:dyDescent="0.3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ht="15" customHeight="1" x14ac:dyDescent="0.3">
      <c r="B6" s="261"/>
      <c r="C6" s="381" t="s">
        <v>463</v>
      </c>
      <c r="D6" s="381"/>
      <c r="E6" s="381"/>
      <c r="F6" s="381"/>
      <c r="G6" s="381"/>
      <c r="H6" s="381"/>
      <c r="I6" s="381"/>
      <c r="J6" s="381"/>
      <c r="K6" s="262"/>
    </row>
    <row r="7" spans="2:11" ht="15" customHeight="1" x14ac:dyDescent="0.3">
      <c r="B7" s="264"/>
      <c r="C7" s="381" t="s">
        <v>464</v>
      </c>
      <c r="D7" s="381"/>
      <c r="E7" s="381"/>
      <c r="F7" s="381"/>
      <c r="G7" s="381"/>
      <c r="H7" s="381"/>
      <c r="I7" s="381"/>
      <c r="J7" s="381"/>
      <c r="K7" s="262"/>
    </row>
    <row r="8" spans="2:11" ht="12.75" customHeight="1" x14ac:dyDescent="0.3">
      <c r="B8" s="264"/>
      <c r="C8" s="265"/>
      <c r="D8" s="265"/>
      <c r="E8" s="265"/>
      <c r="F8" s="265"/>
      <c r="G8" s="265"/>
      <c r="H8" s="265"/>
      <c r="I8" s="265"/>
      <c r="J8" s="265"/>
      <c r="K8" s="262"/>
    </row>
    <row r="9" spans="2:11" ht="15" customHeight="1" x14ac:dyDescent="0.3">
      <c r="B9" s="264"/>
      <c r="C9" s="381" t="s">
        <v>465</v>
      </c>
      <c r="D9" s="381"/>
      <c r="E9" s="381"/>
      <c r="F9" s="381"/>
      <c r="G9" s="381"/>
      <c r="H9" s="381"/>
      <c r="I9" s="381"/>
      <c r="J9" s="381"/>
      <c r="K9" s="262"/>
    </row>
    <row r="10" spans="2:11" ht="15" customHeight="1" x14ac:dyDescent="0.3">
      <c r="B10" s="264"/>
      <c r="C10" s="265"/>
      <c r="D10" s="381" t="s">
        <v>466</v>
      </c>
      <c r="E10" s="381"/>
      <c r="F10" s="381"/>
      <c r="G10" s="381"/>
      <c r="H10" s="381"/>
      <c r="I10" s="381"/>
      <c r="J10" s="381"/>
      <c r="K10" s="262"/>
    </row>
    <row r="11" spans="2:11" ht="15" customHeight="1" x14ac:dyDescent="0.3">
      <c r="B11" s="264"/>
      <c r="C11" s="266"/>
      <c r="D11" s="381" t="s">
        <v>467</v>
      </c>
      <c r="E11" s="381"/>
      <c r="F11" s="381"/>
      <c r="G11" s="381"/>
      <c r="H11" s="381"/>
      <c r="I11" s="381"/>
      <c r="J11" s="381"/>
      <c r="K11" s="262"/>
    </row>
    <row r="12" spans="2:11" ht="12.75" customHeight="1" x14ac:dyDescent="0.3">
      <c r="B12" s="264"/>
      <c r="C12" s="266"/>
      <c r="D12" s="266"/>
      <c r="E12" s="266"/>
      <c r="F12" s="266"/>
      <c r="G12" s="266"/>
      <c r="H12" s="266"/>
      <c r="I12" s="266"/>
      <c r="J12" s="266"/>
      <c r="K12" s="262"/>
    </row>
    <row r="13" spans="2:11" ht="15" customHeight="1" x14ac:dyDescent="0.3">
      <c r="B13" s="264"/>
      <c r="C13" s="266"/>
      <c r="D13" s="381" t="s">
        <v>468</v>
      </c>
      <c r="E13" s="381"/>
      <c r="F13" s="381"/>
      <c r="G13" s="381"/>
      <c r="H13" s="381"/>
      <c r="I13" s="381"/>
      <c r="J13" s="381"/>
      <c r="K13" s="262"/>
    </row>
    <row r="14" spans="2:11" ht="15" customHeight="1" x14ac:dyDescent="0.3">
      <c r="B14" s="264"/>
      <c r="C14" s="266"/>
      <c r="D14" s="381" t="s">
        <v>469</v>
      </c>
      <c r="E14" s="381"/>
      <c r="F14" s="381"/>
      <c r="G14" s="381"/>
      <c r="H14" s="381"/>
      <c r="I14" s="381"/>
      <c r="J14" s="381"/>
      <c r="K14" s="262"/>
    </row>
    <row r="15" spans="2:11" ht="15" customHeight="1" x14ac:dyDescent="0.3">
      <c r="B15" s="264"/>
      <c r="C15" s="266"/>
      <c r="D15" s="381" t="s">
        <v>470</v>
      </c>
      <c r="E15" s="381"/>
      <c r="F15" s="381"/>
      <c r="G15" s="381"/>
      <c r="H15" s="381"/>
      <c r="I15" s="381"/>
      <c r="J15" s="381"/>
      <c r="K15" s="262"/>
    </row>
    <row r="16" spans="2:11" ht="15" customHeight="1" x14ac:dyDescent="0.3">
      <c r="B16" s="264"/>
      <c r="C16" s="266"/>
      <c r="D16" s="266"/>
      <c r="E16" s="267" t="s">
        <v>85</v>
      </c>
      <c r="F16" s="381" t="s">
        <v>471</v>
      </c>
      <c r="G16" s="381"/>
      <c r="H16" s="381"/>
      <c r="I16" s="381"/>
      <c r="J16" s="381"/>
      <c r="K16" s="262"/>
    </row>
    <row r="17" spans="2:11" ht="15" customHeight="1" x14ac:dyDescent="0.3">
      <c r="B17" s="264"/>
      <c r="C17" s="266"/>
      <c r="D17" s="266"/>
      <c r="E17" s="267" t="s">
        <v>472</v>
      </c>
      <c r="F17" s="381" t="s">
        <v>473</v>
      </c>
      <c r="G17" s="381"/>
      <c r="H17" s="381"/>
      <c r="I17" s="381"/>
      <c r="J17" s="381"/>
      <c r="K17" s="262"/>
    </row>
    <row r="18" spans="2:11" ht="15" customHeight="1" x14ac:dyDescent="0.3">
      <c r="B18" s="264"/>
      <c r="C18" s="266"/>
      <c r="D18" s="266"/>
      <c r="E18" s="267" t="s">
        <v>474</v>
      </c>
      <c r="F18" s="381" t="s">
        <v>475</v>
      </c>
      <c r="G18" s="381"/>
      <c r="H18" s="381"/>
      <c r="I18" s="381"/>
      <c r="J18" s="381"/>
      <c r="K18" s="262"/>
    </row>
    <row r="19" spans="2:11" ht="15" customHeight="1" x14ac:dyDescent="0.3">
      <c r="B19" s="264"/>
      <c r="C19" s="266"/>
      <c r="D19" s="266"/>
      <c r="E19" s="267" t="s">
        <v>476</v>
      </c>
      <c r="F19" s="381" t="s">
        <v>477</v>
      </c>
      <c r="G19" s="381"/>
      <c r="H19" s="381"/>
      <c r="I19" s="381"/>
      <c r="J19" s="381"/>
      <c r="K19" s="262"/>
    </row>
    <row r="20" spans="2:11" ht="15" customHeight="1" x14ac:dyDescent="0.3">
      <c r="B20" s="264"/>
      <c r="C20" s="266"/>
      <c r="D20" s="266"/>
      <c r="E20" s="267" t="s">
        <v>478</v>
      </c>
      <c r="F20" s="381" t="s">
        <v>479</v>
      </c>
      <c r="G20" s="381"/>
      <c r="H20" s="381"/>
      <c r="I20" s="381"/>
      <c r="J20" s="381"/>
      <c r="K20" s="262"/>
    </row>
    <row r="21" spans="2:11" ht="15" customHeight="1" x14ac:dyDescent="0.3">
      <c r="B21" s="264"/>
      <c r="C21" s="266"/>
      <c r="D21" s="266"/>
      <c r="E21" s="267" t="s">
        <v>480</v>
      </c>
      <c r="F21" s="381" t="s">
        <v>481</v>
      </c>
      <c r="G21" s="381"/>
      <c r="H21" s="381"/>
      <c r="I21" s="381"/>
      <c r="J21" s="381"/>
      <c r="K21" s="262"/>
    </row>
    <row r="22" spans="2:11" ht="12.75" customHeight="1" x14ac:dyDescent="0.3">
      <c r="B22" s="264"/>
      <c r="C22" s="266"/>
      <c r="D22" s="266"/>
      <c r="E22" s="266"/>
      <c r="F22" s="266"/>
      <c r="G22" s="266"/>
      <c r="H22" s="266"/>
      <c r="I22" s="266"/>
      <c r="J22" s="266"/>
      <c r="K22" s="262"/>
    </row>
    <row r="23" spans="2:11" ht="15" customHeight="1" x14ac:dyDescent="0.3">
      <c r="B23" s="264"/>
      <c r="C23" s="381" t="s">
        <v>482</v>
      </c>
      <c r="D23" s="381"/>
      <c r="E23" s="381"/>
      <c r="F23" s="381"/>
      <c r="G23" s="381"/>
      <c r="H23" s="381"/>
      <c r="I23" s="381"/>
      <c r="J23" s="381"/>
      <c r="K23" s="262"/>
    </row>
    <row r="24" spans="2:11" ht="15" customHeight="1" x14ac:dyDescent="0.3">
      <c r="B24" s="264"/>
      <c r="C24" s="381" t="s">
        <v>483</v>
      </c>
      <c r="D24" s="381"/>
      <c r="E24" s="381"/>
      <c r="F24" s="381"/>
      <c r="G24" s="381"/>
      <c r="H24" s="381"/>
      <c r="I24" s="381"/>
      <c r="J24" s="381"/>
      <c r="K24" s="262"/>
    </row>
    <row r="25" spans="2:11" ht="15" customHeight="1" x14ac:dyDescent="0.3">
      <c r="B25" s="264"/>
      <c r="C25" s="265"/>
      <c r="D25" s="381" t="s">
        <v>484</v>
      </c>
      <c r="E25" s="381"/>
      <c r="F25" s="381"/>
      <c r="G25" s="381"/>
      <c r="H25" s="381"/>
      <c r="I25" s="381"/>
      <c r="J25" s="381"/>
      <c r="K25" s="262"/>
    </row>
    <row r="26" spans="2:11" ht="15" customHeight="1" x14ac:dyDescent="0.3">
      <c r="B26" s="264"/>
      <c r="C26" s="266"/>
      <c r="D26" s="381" t="s">
        <v>485</v>
      </c>
      <c r="E26" s="381"/>
      <c r="F26" s="381"/>
      <c r="G26" s="381"/>
      <c r="H26" s="381"/>
      <c r="I26" s="381"/>
      <c r="J26" s="381"/>
      <c r="K26" s="262"/>
    </row>
    <row r="27" spans="2:11" ht="12.75" customHeight="1" x14ac:dyDescent="0.3">
      <c r="B27" s="264"/>
      <c r="C27" s="266"/>
      <c r="D27" s="266"/>
      <c r="E27" s="266"/>
      <c r="F27" s="266"/>
      <c r="G27" s="266"/>
      <c r="H27" s="266"/>
      <c r="I27" s="266"/>
      <c r="J27" s="266"/>
      <c r="K27" s="262"/>
    </row>
    <row r="28" spans="2:11" ht="15" customHeight="1" x14ac:dyDescent="0.3">
      <c r="B28" s="264"/>
      <c r="C28" s="266"/>
      <c r="D28" s="381" t="s">
        <v>486</v>
      </c>
      <c r="E28" s="381"/>
      <c r="F28" s="381"/>
      <c r="G28" s="381"/>
      <c r="H28" s="381"/>
      <c r="I28" s="381"/>
      <c r="J28" s="381"/>
      <c r="K28" s="262"/>
    </row>
    <row r="29" spans="2:11" ht="15" customHeight="1" x14ac:dyDescent="0.3">
      <c r="B29" s="264"/>
      <c r="C29" s="266"/>
      <c r="D29" s="381" t="s">
        <v>487</v>
      </c>
      <c r="E29" s="381"/>
      <c r="F29" s="381"/>
      <c r="G29" s="381"/>
      <c r="H29" s="381"/>
      <c r="I29" s="381"/>
      <c r="J29" s="381"/>
      <c r="K29" s="262"/>
    </row>
    <row r="30" spans="2:11" ht="12.75" customHeight="1" x14ac:dyDescent="0.3">
      <c r="B30" s="264"/>
      <c r="C30" s="266"/>
      <c r="D30" s="266"/>
      <c r="E30" s="266"/>
      <c r="F30" s="266"/>
      <c r="G30" s="266"/>
      <c r="H30" s="266"/>
      <c r="I30" s="266"/>
      <c r="J30" s="266"/>
      <c r="K30" s="262"/>
    </row>
    <row r="31" spans="2:11" ht="15" customHeight="1" x14ac:dyDescent="0.3">
      <c r="B31" s="264"/>
      <c r="C31" s="266"/>
      <c r="D31" s="381" t="s">
        <v>488</v>
      </c>
      <c r="E31" s="381"/>
      <c r="F31" s="381"/>
      <c r="G31" s="381"/>
      <c r="H31" s="381"/>
      <c r="I31" s="381"/>
      <c r="J31" s="381"/>
      <c r="K31" s="262"/>
    </row>
    <row r="32" spans="2:11" ht="15" customHeight="1" x14ac:dyDescent="0.3">
      <c r="B32" s="264"/>
      <c r="C32" s="266"/>
      <c r="D32" s="381" t="s">
        <v>489</v>
      </c>
      <c r="E32" s="381"/>
      <c r="F32" s="381"/>
      <c r="G32" s="381"/>
      <c r="H32" s="381"/>
      <c r="I32" s="381"/>
      <c r="J32" s="381"/>
      <c r="K32" s="262"/>
    </row>
    <row r="33" spans="2:11" ht="15" customHeight="1" x14ac:dyDescent="0.3">
      <c r="B33" s="264"/>
      <c r="C33" s="266"/>
      <c r="D33" s="381" t="s">
        <v>490</v>
      </c>
      <c r="E33" s="381"/>
      <c r="F33" s="381"/>
      <c r="G33" s="381"/>
      <c r="H33" s="381"/>
      <c r="I33" s="381"/>
      <c r="J33" s="381"/>
      <c r="K33" s="262"/>
    </row>
    <row r="34" spans="2:11" ht="15" customHeight="1" x14ac:dyDescent="0.3">
      <c r="B34" s="264"/>
      <c r="C34" s="266"/>
      <c r="D34" s="265"/>
      <c r="E34" s="268" t="s">
        <v>111</v>
      </c>
      <c r="F34" s="265"/>
      <c r="G34" s="381" t="s">
        <v>491</v>
      </c>
      <c r="H34" s="381"/>
      <c r="I34" s="381"/>
      <c r="J34" s="381"/>
      <c r="K34" s="262"/>
    </row>
    <row r="35" spans="2:11" ht="30.75" customHeight="1" x14ac:dyDescent="0.3">
      <c r="B35" s="264"/>
      <c r="C35" s="266"/>
      <c r="D35" s="265"/>
      <c r="E35" s="268" t="s">
        <v>492</v>
      </c>
      <c r="F35" s="265"/>
      <c r="G35" s="381" t="s">
        <v>493</v>
      </c>
      <c r="H35" s="381"/>
      <c r="I35" s="381"/>
      <c r="J35" s="381"/>
      <c r="K35" s="262"/>
    </row>
    <row r="36" spans="2:11" ht="15" customHeight="1" x14ac:dyDescent="0.3">
      <c r="B36" s="264"/>
      <c r="C36" s="266"/>
      <c r="D36" s="265"/>
      <c r="E36" s="268" t="s">
        <v>60</v>
      </c>
      <c r="F36" s="265"/>
      <c r="G36" s="381" t="s">
        <v>494</v>
      </c>
      <c r="H36" s="381"/>
      <c r="I36" s="381"/>
      <c r="J36" s="381"/>
      <c r="K36" s="262"/>
    </row>
    <row r="37" spans="2:11" ht="15" customHeight="1" x14ac:dyDescent="0.3">
      <c r="B37" s="264"/>
      <c r="C37" s="266"/>
      <c r="D37" s="265"/>
      <c r="E37" s="268" t="s">
        <v>112</v>
      </c>
      <c r="F37" s="265"/>
      <c r="G37" s="381" t="s">
        <v>495</v>
      </c>
      <c r="H37" s="381"/>
      <c r="I37" s="381"/>
      <c r="J37" s="381"/>
      <c r="K37" s="262"/>
    </row>
    <row r="38" spans="2:11" ht="15" customHeight="1" x14ac:dyDescent="0.3">
      <c r="B38" s="264"/>
      <c r="C38" s="266"/>
      <c r="D38" s="265"/>
      <c r="E38" s="268" t="s">
        <v>113</v>
      </c>
      <c r="F38" s="265"/>
      <c r="G38" s="381" t="s">
        <v>496</v>
      </c>
      <c r="H38" s="381"/>
      <c r="I38" s="381"/>
      <c r="J38" s="381"/>
      <c r="K38" s="262"/>
    </row>
    <row r="39" spans="2:11" ht="15" customHeight="1" x14ac:dyDescent="0.3">
      <c r="B39" s="264"/>
      <c r="C39" s="266"/>
      <c r="D39" s="265"/>
      <c r="E39" s="268" t="s">
        <v>114</v>
      </c>
      <c r="F39" s="265"/>
      <c r="G39" s="381" t="s">
        <v>497</v>
      </c>
      <c r="H39" s="381"/>
      <c r="I39" s="381"/>
      <c r="J39" s="381"/>
      <c r="K39" s="262"/>
    </row>
    <row r="40" spans="2:11" ht="15" customHeight="1" x14ac:dyDescent="0.3">
      <c r="B40" s="264"/>
      <c r="C40" s="266"/>
      <c r="D40" s="265"/>
      <c r="E40" s="268" t="s">
        <v>498</v>
      </c>
      <c r="F40" s="265"/>
      <c r="G40" s="381" t="s">
        <v>499</v>
      </c>
      <c r="H40" s="381"/>
      <c r="I40" s="381"/>
      <c r="J40" s="381"/>
      <c r="K40" s="262"/>
    </row>
    <row r="41" spans="2:11" ht="15" customHeight="1" x14ac:dyDescent="0.3">
      <c r="B41" s="264"/>
      <c r="C41" s="266"/>
      <c r="D41" s="265"/>
      <c r="E41" s="268"/>
      <c r="F41" s="265"/>
      <c r="G41" s="381" t="s">
        <v>500</v>
      </c>
      <c r="H41" s="381"/>
      <c r="I41" s="381"/>
      <c r="J41" s="381"/>
      <c r="K41" s="262"/>
    </row>
    <row r="42" spans="2:11" ht="15" customHeight="1" x14ac:dyDescent="0.3">
      <c r="B42" s="264"/>
      <c r="C42" s="266"/>
      <c r="D42" s="265"/>
      <c r="E42" s="268" t="s">
        <v>501</v>
      </c>
      <c r="F42" s="265"/>
      <c r="G42" s="381" t="s">
        <v>502</v>
      </c>
      <c r="H42" s="381"/>
      <c r="I42" s="381"/>
      <c r="J42" s="381"/>
      <c r="K42" s="262"/>
    </row>
    <row r="43" spans="2:11" ht="15" customHeight="1" x14ac:dyDescent="0.3">
      <c r="B43" s="264"/>
      <c r="C43" s="266"/>
      <c r="D43" s="265"/>
      <c r="E43" s="268" t="s">
        <v>116</v>
      </c>
      <c r="F43" s="265"/>
      <c r="G43" s="381" t="s">
        <v>503</v>
      </c>
      <c r="H43" s="381"/>
      <c r="I43" s="381"/>
      <c r="J43" s="381"/>
      <c r="K43" s="262"/>
    </row>
    <row r="44" spans="2:11" ht="12.75" customHeight="1" x14ac:dyDescent="0.3">
      <c r="B44" s="264"/>
      <c r="C44" s="266"/>
      <c r="D44" s="265"/>
      <c r="E44" s="265"/>
      <c r="F44" s="265"/>
      <c r="G44" s="265"/>
      <c r="H44" s="265"/>
      <c r="I44" s="265"/>
      <c r="J44" s="265"/>
      <c r="K44" s="262"/>
    </row>
    <row r="45" spans="2:11" ht="15" customHeight="1" x14ac:dyDescent="0.3">
      <c r="B45" s="264"/>
      <c r="C45" s="266"/>
      <c r="D45" s="381" t="s">
        <v>504</v>
      </c>
      <c r="E45" s="381"/>
      <c r="F45" s="381"/>
      <c r="G45" s="381"/>
      <c r="H45" s="381"/>
      <c r="I45" s="381"/>
      <c r="J45" s="381"/>
      <c r="K45" s="262"/>
    </row>
    <row r="46" spans="2:11" ht="15" customHeight="1" x14ac:dyDescent="0.3">
      <c r="B46" s="264"/>
      <c r="C46" s="266"/>
      <c r="D46" s="266"/>
      <c r="E46" s="381" t="s">
        <v>505</v>
      </c>
      <c r="F46" s="381"/>
      <c r="G46" s="381"/>
      <c r="H46" s="381"/>
      <c r="I46" s="381"/>
      <c r="J46" s="381"/>
      <c r="K46" s="262"/>
    </row>
    <row r="47" spans="2:11" ht="15" customHeight="1" x14ac:dyDescent="0.3">
      <c r="B47" s="264"/>
      <c r="C47" s="266"/>
      <c r="D47" s="266"/>
      <c r="E47" s="381" t="s">
        <v>506</v>
      </c>
      <c r="F47" s="381"/>
      <c r="G47" s="381"/>
      <c r="H47" s="381"/>
      <c r="I47" s="381"/>
      <c r="J47" s="381"/>
      <c r="K47" s="262"/>
    </row>
    <row r="48" spans="2:11" ht="15" customHeight="1" x14ac:dyDescent="0.3">
      <c r="B48" s="264"/>
      <c r="C48" s="266"/>
      <c r="D48" s="266"/>
      <c r="E48" s="381" t="s">
        <v>507</v>
      </c>
      <c r="F48" s="381"/>
      <c r="G48" s="381"/>
      <c r="H48" s="381"/>
      <c r="I48" s="381"/>
      <c r="J48" s="381"/>
      <c r="K48" s="262"/>
    </row>
    <row r="49" spans="2:11" ht="15" customHeight="1" x14ac:dyDescent="0.3">
      <c r="B49" s="264"/>
      <c r="C49" s="266"/>
      <c r="D49" s="381" t="s">
        <v>508</v>
      </c>
      <c r="E49" s="381"/>
      <c r="F49" s="381"/>
      <c r="G49" s="381"/>
      <c r="H49" s="381"/>
      <c r="I49" s="381"/>
      <c r="J49" s="381"/>
      <c r="K49" s="262"/>
    </row>
    <row r="50" spans="2:11" ht="25.5" customHeight="1" x14ac:dyDescent="0.3">
      <c r="B50" s="261"/>
      <c r="C50" s="384" t="s">
        <v>509</v>
      </c>
      <c r="D50" s="384"/>
      <c r="E50" s="384"/>
      <c r="F50" s="384"/>
      <c r="G50" s="384"/>
      <c r="H50" s="384"/>
      <c r="I50" s="384"/>
      <c r="J50" s="384"/>
      <c r="K50" s="262"/>
    </row>
    <row r="51" spans="2:11" ht="5.25" customHeight="1" x14ac:dyDescent="0.3">
      <c r="B51" s="261"/>
      <c r="C51" s="263"/>
      <c r="D51" s="263"/>
      <c r="E51" s="263"/>
      <c r="F51" s="263"/>
      <c r="G51" s="263"/>
      <c r="H51" s="263"/>
      <c r="I51" s="263"/>
      <c r="J51" s="263"/>
      <c r="K51" s="262"/>
    </row>
    <row r="52" spans="2:11" ht="15" customHeight="1" x14ac:dyDescent="0.3">
      <c r="B52" s="261"/>
      <c r="C52" s="381" t="s">
        <v>510</v>
      </c>
      <c r="D52" s="381"/>
      <c r="E52" s="381"/>
      <c r="F52" s="381"/>
      <c r="G52" s="381"/>
      <c r="H52" s="381"/>
      <c r="I52" s="381"/>
      <c r="J52" s="381"/>
      <c r="K52" s="262"/>
    </row>
    <row r="53" spans="2:11" ht="15" customHeight="1" x14ac:dyDescent="0.3">
      <c r="B53" s="261"/>
      <c r="C53" s="381" t="s">
        <v>511</v>
      </c>
      <c r="D53" s="381"/>
      <c r="E53" s="381"/>
      <c r="F53" s="381"/>
      <c r="G53" s="381"/>
      <c r="H53" s="381"/>
      <c r="I53" s="381"/>
      <c r="J53" s="381"/>
      <c r="K53" s="262"/>
    </row>
    <row r="54" spans="2:11" ht="12.75" customHeight="1" x14ac:dyDescent="0.3">
      <c r="B54" s="261"/>
      <c r="C54" s="265"/>
      <c r="D54" s="265"/>
      <c r="E54" s="265"/>
      <c r="F54" s="265"/>
      <c r="G54" s="265"/>
      <c r="H54" s="265"/>
      <c r="I54" s="265"/>
      <c r="J54" s="265"/>
      <c r="K54" s="262"/>
    </row>
    <row r="55" spans="2:11" ht="15" customHeight="1" x14ac:dyDescent="0.3">
      <c r="B55" s="261"/>
      <c r="C55" s="381" t="s">
        <v>512</v>
      </c>
      <c r="D55" s="381"/>
      <c r="E55" s="381"/>
      <c r="F55" s="381"/>
      <c r="G55" s="381"/>
      <c r="H55" s="381"/>
      <c r="I55" s="381"/>
      <c r="J55" s="381"/>
      <c r="K55" s="262"/>
    </row>
    <row r="56" spans="2:11" ht="15" customHeight="1" x14ac:dyDescent="0.3">
      <c r="B56" s="261"/>
      <c r="C56" s="266"/>
      <c r="D56" s="381" t="s">
        <v>513</v>
      </c>
      <c r="E56" s="381"/>
      <c r="F56" s="381"/>
      <c r="G56" s="381"/>
      <c r="H56" s="381"/>
      <c r="I56" s="381"/>
      <c r="J56" s="381"/>
      <c r="K56" s="262"/>
    </row>
    <row r="57" spans="2:11" ht="15" customHeight="1" x14ac:dyDescent="0.3">
      <c r="B57" s="261"/>
      <c r="C57" s="266"/>
      <c r="D57" s="381" t="s">
        <v>514</v>
      </c>
      <c r="E57" s="381"/>
      <c r="F57" s="381"/>
      <c r="G57" s="381"/>
      <c r="H57" s="381"/>
      <c r="I57" s="381"/>
      <c r="J57" s="381"/>
      <c r="K57" s="262"/>
    </row>
    <row r="58" spans="2:11" ht="15" customHeight="1" x14ac:dyDescent="0.3">
      <c r="B58" s="261"/>
      <c r="C58" s="266"/>
      <c r="D58" s="381" t="s">
        <v>515</v>
      </c>
      <c r="E58" s="381"/>
      <c r="F58" s="381"/>
      <c r="G58" s="381"/>
      <c r="H58" s="381"/>
      <c r="I58" s="381"/>
      <c r="J58" s="381"/>
      <c r="K58" s="262"/>
    </row>
    <row r="59" spans="2:11" ht="15" customHeight="1" x14ac:dyDescent="0.3">
      <c r="B59" s="261"/>
      <c r="C59" s="266"/>
      <c r="D59" s="381" t="s">
        <v>516</v>
      </c>
      <c r="E59" s="381"/>
      <c r="F59" s="381"/>
      <c r="G59" s="381"/>
      <c r="H59" s="381"/>
      <c r="I59" s="381"/>
      <c r="J59" s="381"/>
      <c r="K59" s="262"/>
    </row>
    <row r="60" spans="2:11" ht="15" customHeight="1" x14ac:dyDescent="0.3">
      <c r="B60" s="261"/>
      <c r="C60" s="266"/>
      <c r="D60" s="383" t="s">
        <v>517</v>
      </c>
      <c r="E60" s="383"/>
      <c r="F60" s="383"/>
      <c r="G60" s="383"/>
      <c r="H60" s="383"/>
      <c r="I60" s="383"/>
      <c r="J60" s="383"/>
      <c r="K60" s="262"/>
    </row>
    <row r="61" spans="2:11" ht="15" customHeight="1" x14ac:dyDescent="0.3">
      <c r="B61" s="261"/>
      <c r="C61" s="266"/>
      <c r="D61" s="381" t="s">
        <v>518</v>
      </c>
      <c r="E61" s="381"/>
      <c r="F61" s="381"/>
      <c r="G61" s="381"/>
      <c r="H61" s="381"/>
      <c r="I61" s="381"/>
      <c r="J61" s="381"/>
      <c r="K61" s="262"/>
    </row>
    <row r="62" spans="2:11" ht="12.75" customHeight="1" x14ac:dyDescent="0.3">
      <c r="B62" s="261"/>
      <c r="C62" s="266"/>
      <c r="D62" s="266"/>
      <c r="E62" s="269"/>
      <c r="F62" s="266"/>
      <c r="G62" s="266"/>
      <c r="H62" s="266"/>
      <c r="I62" s="266"/>
      <c r="J62" s="266"/>
      <c r="K62" s="262"/>
    </row>
    <row r="63" spans="2:11" ht="15" customHeight="1" x14ac:dyDescent="0.3">
      <c r="B63" s="261"/>
      <c r="C63" s="266"/>
      <c r="D63" s="381" t="s">
        <v>519</v>
      </c>
      <c r="E63" s="381"/>
      <c r="F63" s="381"/>
      <c r="G63" s="381"/>
      <c r="H63" s="381"/>
      <c r="I63" s="381"/>
      <c r="J63" s="381"/>
      <c r="K63" s="262"/>
    </row>
    <row r="64" spans="2:11" ht="15" customHeight="1" x14ac:dyDescent="0.3">
      <c r="B64" s="261"/>
      <c r="C64" s="266"/>
      <c r="D64" s="383" t="s">
        <v>520</v>
      </c>
      <c r="E64" s="383"/>
      <c r="F64" s="383"/>
      <c r="G64" s="383"/>
      <c r="H64" s="383"/>
      <c r="I64" s="383"/>
      <c r="J64" s="383"/>
      <c r="K64" s="262"/>
    </row>
    <row r="65" spans="2:11" ht="15" customHeight="1" x14ac:dyDescent="0.3">
      <c r="B65" s="261"/>
      <c r="C65" s="266"/>
      <c r="D65" s="381" t="s">
        <v>521</v>
      </c>
      <c r="E65" s="381"/>
      <c r="F65" s="381"/>
      <c r="G65" s="381"/>
      <c r="H65" s="381"/>
      <c r="I65" s="381"/>
      <c r="J65" s="381"/>
      <c r="K65" s="262"/>
    </row>
    <row r="66" spans="2:11" ht="15" customHeight="1" x14ac:dyDescent="0.3">
      <c r="B66" s="261"/>
      <c r="C66" s="266"/>
      <c r="D66" s="381" t="s">
        <v>522</v>
      </c>
      <c r="E66" s="381"/>
      <c r="F66" s="381"/>
      <c r="G66" s="381"/>
      <c r="H66" s="381"/>
      <c r="I66" s="381"/>
      <c r="J66" s="381"/>
      <c r="K66" s="262"/>
    </row>
    <row r="67" spans="2:11" ht="15" customHeight="1" x14ac:dyDescent="0.3">
      <c r="B67" s="261"/>
      <c r="C67" s="266"/>
      <c r="D67" s="381" t="s">
        <v>523</v>
      </c>
      <c r="E67" s="381"/>
      <c r="F67" s="381"/>
      <c r="G67" s="381"/>
      <c r="H67" s="381"/>
      <c r="I67" s="381"/>
      <c r="J67" s="381"/>
      <c r="K67" s="262"/>
    </row>
    <row r="68" spans="2:11" ht="15" customHeight="1" x14ac:dyDescent="0.3">
      <c r="B68" s="261"/>
      <c r="C68" s="266"/>
      <c r="D68" s="381" t="s">
        <v>524</v>
      </c>
      <c r="E68" s="381"/>
      <c r="F68" s="381"/>
      <c r="G68" s="381"/>
      <c r="H68" s="381"/>
      <c r="I68" s="381"/>
      <c r="J68" s="381"/>
      <c r="K68" s="262"/>
    </row>
    <row r="69" spans="2:11" ht="12.75" customHeight="1" x14ac:dyDescent="0.3">
      <c r="B69" s="270"/>
      <c r="C69" s="271"/>
      <c r="D69" s="271"/>
      <c r="E69" s="271"/>
      <c r="F69" s="271"/>
      <c r="G69" s="271"/>
      <c r="H69" s="271"/>
      <c r="I69" s="271"/>
      <c r="J69" s="271"/>
      <c r="K69" s="272"/>
    </row>
    <row r="70" spans="2:11" ht="18.75" customHeight="1" x14ac:dyDescent="0.3">
      <c r="B70" s="273"/>
      <c r="C70" s="273"/>
      <c r="D70" s="273"/>
      <c r="E70" s="273"/>
      <c r="F70" s="273"/>
      <c r="G70" s="273"/>
      <c r="H70" s="273"/>
      <c r="I70" s="273"/>
      <c r="J70" s="273"/>
      <c r="K70" s="274"/>
    </row>
    <row r="71" spans="2:11" ht="18.75" customHeight="1" x14ac:dyDescent="0.3">
      <c r="B71" s="274"/>
      <c r="C71" s="274"/>
      <c r="D71" s="274"/>
      <c r="E71" s="274"/>
      <c r="F71" s="274"/>
      <c r="G71" s="274"/>
      <c r="H71" s="274"/>
      <c r="I71" s="274"/>
      <c r="J71" s="274"/>
      <c r="K71" s="274"/>
    </row>
    <row r="72" spans="2:11" ht="7.5" customHeight="1" x14ac:dyDescent="0.3">
      <c r="B72" s="275"/>
      <c r="C72" s="276"/>
      <c r="D72" s="276"/>
      <c r="E72" s="276"/>
      <c r="F72" s="276"/>
      <c r="G72" s="276"/>
      <c r="H72" s="276"/>
      <c r="I72" s="276"/>
      <c r="J72" s="276"/>
      <c r="K72" s="277"/>
    </row>
    <row r="73" spans="2:11" ht="45" customHeight="1" x14ac:dyDescent="0.3">
      <c r="B73" s="278"/>
      <c r="C73" s="382" t="s">
        <v>460</v>
      </c>
      <c r="D73" s="382"/>
      <c r="E73" s="382"/>
      <c r="F73" s="382"/>
      <c r="G73" s="382"/>
      <c r="H73" s="382"/>
      <c r="I73" s="382"/>
      <c r="J73" s="382"/>
      <c r="K73" s="279"/>
    </row>
    <row r="74" spans="2:11" ht="17.25" customHeight="1" x14ac:dyDescent="0.3">
      <c r="B74" s="278"/>
      <c r="C74" s="280" t="s">
        <v>525</v>
      </c>
      <c r="D74" s="280"/>
      <c r="E74" s="280"/>
      <c r="F74" s="280" t="s">
        <v>526</v>
      </c>
      <c r="G74" s="281"/>
      <c r="H74" s="280" t="s">
        <v>112</v>
      </c>
      <c r="I74" s="280" t="s">
        <v>64</v>
      </c>
      <c r="J74" s="280" t="s">
        <v>527</v>
      </c>
      <c r="K74" s="279"/>
    </row>
    <row r="75" spans="2:11" ht="17.25" customHeight="1" x14ac:dyDescent="0.3">
      <c r="B75" s="278"/>
      <c r="C75" s="282" t="s">
        <v>528</v>
      </c>
      <c r="D75" s="282"/>
      <c r="E75" s="282"/>
      <c r="F75" s="283" t="s">
        <v>529</v>
      </c>
      <c r="G75" s="284"/>
      <c r="H75" s="282"/>
      <c r="I75" s="282"/>
      <c r="J75" s="282" t="s">
        <v>530</v>
      </c>
      <c r="K75" s="279"/>
    </row>
    <row r="76" spans="2:11" ht="5.25" customHeight="1" x14ac:dyDescent="0.3">
      <c r="B76" s="278"/>
      <c r="C76" s="285"/>
      <c r="D76" s="285"/>
      <c r="E76" s="285"/>
      <c r="F76" s="285"/>
      <c r="G76" s="286"/>
      <c r="H76" s="285"/>
      <c r="I76" s="285"/>
      <c r="J76" s="285"/>
      <c r="K76" s="279"/>
    </row>
    <row r="77" spans="2:11" ht="15" customHeight="1" x14ac:dyDescent="0.3">
      <c r="B77" s="278"/>
      <c r="C77" s="268" t="s">
        <v>60</v>
      </c>
      <c r="D77" s="285"/>
      <c r="E77" s="285"/>
      <c r="F77" s="287" t="s">
        <v>531</v>
      </c>
      <c r="G77" s="286"/>
      <c r="H77" s="268" t="s">
        <v>532</v>
      </c>
      <c r="I77" s="268" t="s">
        <v>533</v>
      </c>
      <c r="J77" s="268">
        <v>20</v>
      </c>
      <c r="K77" s="279"/>
    </row>
    <row r="78" spans="2:11" ht="15" customHeight="1" x14ac:dyDescent="0.3">
      <c r="B78" s="278"/>
      <c r="C78" s="268" t="s">
        <v>534</v>
      </c>
      <c r="D78" s="268"/>
      <c r="E78" s="268"/>
      <c r="F78" s="287" t="s">
        <v>531</v>
      </c>
      <c r="G78" s="286"/>
      <c r="H78" s="268" t="s">
        <v>535</v>
      </c>
      <c r="I78" s="268" t="s">
        <v>533</v>
      </c>
      <c r="J78" s="268">
        <v>120</v>
      </c>
      <c r="K78" s="279"/>
    </row>
    <row r="79" spans="2:11" ht="15" customHeight="1" x14ac:dyDescent="0.3">
      <c r="B79" s="288"/>
      <c r="C79" s="268" t="s">
        <v>536</v>
      </c>
      <c r="D79" s="268"/>
      <c r="E79" s="268"/>
      <c r="F79" s="287" t="s">
        <v>537</v>
      </c>
      <c r="G79" s="286"/>
      <c r="H79" s="268" t="s">
        <v>538</v>
      </c>
      <c r="I79" s="268" t="s">
        <v>533</v>
      </c>
      <c r="J79" s="268">
        <v>50</v>
      </c>
      <c r="K79" s="279"/>
    </row>
    <row r="80" spans="2:11" ht="15" customHeight="1" x14ac:dyDescent="0.3">
      <c r="B80" s="288"/>
      <c r="C80" s="268" t="s">
        <v>539</v>
      </c>
      <c r="D80" s="268"/>
      <c r="E80" s="268"/>
      <c r="F80" s="287" t="s">
        <v>531</v>
      </c>
      <c r="G80" s="286"/>
      <c r="H80" s="268" t="s">
        <v>540</v>
      </c>
      <c r="I80" s="268" t="s">
        <v>541</v>
      </c>
      <c r="J80" s="268"/>
      <c r="K80" s="279"/>
    </row>
    <row r="81" spans="2:11" ht="15" customHeight="1" x14ac:dyDescent="0.3">
      <c r="B81" s="288"/>
      <c r="C81" s="289" t="s">
        <v>542</v>
      </c>
      <c r="D81" s="289"/>
      <c r="E81" s="289"/>
      <c r="F81" s="290" t="s">
        <v>537</v>
      </c>
      <c r="G81" s="289"/>
      <c r="H81" s="289" t="s">
        <v>543</v>
      </c>
      <c r="I81" s="289" t="s">
        <v>533</v>
      </c>
      <c r="J81" s="289">
        <v>15</v>
      </c>
      <c r="K81" s="279"/>
    </row>
    <row r="82" spans="2:11" ht="15" customHeight="1" x14ac:dyDescent="0.3">
      <c r="B82" s="288"/>
      <c r="C82" s="289" t="s">
        <v>544</v>
      </c>
      <c r="D82" s="289"/>
      <c r="E82" s="289"/>
      <c r="F82" s="290" t="s">
        <v>537</v>
      </c>
      <c r="G82" s="289"/>
      <c r="H82" s="289" t="s">
        <v>545</v>
      </c>
      <c r="I82" s="289" t="s">
        <v>533</v>
      </c>
      <c r="J82" s="289">
        <v>15</v>
      </c>
      <c r="K82" s="279"/>
    </row>
    <row r="83" spans="2:11" ht="15" customHeight="1" x14ac:dyDescent="0.3">
      <c r="B83" s="288"/>
      <c r="C83" s="289" t="s">
        <v>546</v>
      </c>
      <c r="D83" s="289"/>
      <c r="E83" s="289"/>
      <c r="F83" s="290" t="s">
        <v>537</v>
      </c>
      <c r="G83" s="289"/>
      <c r="H83" s="289" t="s">
        <v>547</v>
      </c>
      <c r="I83" s="289" t="s">
        <v>533</v>
      </c>
      <c r="J83" s="289">
        <v>20</v>
      </c>
      <c r="K83" s="279"/>
    </row>
    <row r="84" spans="2:11" ht="15" customHeight="1" x14ac:dyDescent="0.3">
      <c r="B84" s="288"/>
      <c r="C84" s="289" t="s">
        <v>548</v>
      </c>
      <c r="D84" s="289"/>
      <c r="E84" s="289"/>
      <c r="F84" s="290" t="s">
        <v>537</v>
      </c>
      <c r="G84" s="289"/>
      <c r="H84" s="289" t="s">
        <v>549</v>
      </c>
      <c r="I84" s="289" t="s">
        <v>533</v>
      </c>
      <c r="J84" s="289">
        <v>20</v>
      </c>
      <c r="K84" s="279"/>
    </row>
    <row r="85" spans="2:11" ht="15" customHeight="1" x14ac:dyDescent="0.3">
      <c r="B85" s="288"/>
      <c r="C85" s="268" t="s">
        <v>550</v>
      </c>
      <c r="D85" s="268"/>
      <c r="E85" s="268"/>
      <c r="F85" s="287" t="s">
        <v>537</v>
      </c>
      <c r="G85" s="286"/>
      <c r="H85" s="268" t="s">
        <v>551</v>
      </c>
      <c r="I85" s="268" t="s">
        <v>533</v>
      </c>
      <c r="J85" s="268">
        <v>50</v>
      </c>
      <c r="K85" s="279"/>
    </row>
    <row r="86" spans="2:11" ht="15" customHeight="1" x14ac:dyDescent="0.3">
      <c r="B86" s="288"/>
      <c r="C86" s="268" t="s">
        <v>552</v>
      </c>
      <c r="D86" s="268"/>
      <c r="E86" s="268"/>
      <c r="F86" s="287" t="s">
        <v>537</v>
      </c>
      <c r="G86" s="286"/>
      <c r="H86" s="268" t="s">
        <v>553</v>
      </c>
      <c r="I86" s="268" t="s">
        <v>533</v>
      </c>
      <c r="J86" s="268">
        <v>20</v>
      </c>
      <c r="K86" s="279"/>
    </row>
    <row r="87" spans="2:11" ht="15" customHeight="1" x14ac:dyDescent="0.3">
      <c r="B87" s="288"/>
      <c r="C87" s="268" t="s">
        <v>554</v>
      </c>
      <c r="D87" s="268"/>
      <c r="E87" s="268"/>
      <c r="F87" s="287" t="s">
        <v>537</v>
      </c>
      <c r="G87" s="286"/>
      <c r="H87" s="268" t="s">
        <v>555</v>
      </c>
      <c r="I87" s="268" t="s">
        <v>533</v>
      </c>
      <c r="J87" s="268">
        <v>20</v>
      </c>
      <c r="K87" s="279"/>
    </row>
    <row r="88" spans="2:11" ht="15" customHeight="1" x14ac:dyDescent="0.3">
      <c r="B88" s="288"/>
      <c r="C88" s="268" t="s">
        <v>556</v>
      </c>
      <c r="D88" s="268"/>
      <c r="E88" s="268"/>
      <c r="F88" s="287" t="s">
        <v>537</v>
      </c>
      <c r="G88" s="286"/>
      <c r="H88" s="268" t="s">
        <v>557</v>
      </c>
      <c r="I88" s="268" t="s">
        <v>533</v>
      </c>
      <c r="J88" s="268">
        <v>50</v>
      </c>
      <c r="K88" s="279"/>
    </row>
    <row r="89" spans="2:11" ht="15" customHeight="1" x14ac:dyDescent="0.3">
      <c r="B89" s="288"/>
      <c r="C89" s="268" t="s">
        <v>558</v>
      </c>
      <c r="D89" s="268"/>
      <c r="E89" s="268"/>
      <c r="F89" s="287" t="s">
        <v>537</v>
      </c>
      <c r="G89" s="286"/>
      <c r="H89" s="268" t="s">
        <v>558</v>
      </c>
      <c r="I89" s="268" t="s">
        <v>533</v>
      </c>
      <c r="J89" s="268">
        <v>50</v>
      </c>
      <c r="K89" s="279"/>
    </row>
    <row r="90" spans="2:11" ht="15" customHeight="1" x14ac:dyDescent="0.3">
      <c r="B90" s="288"/>
      <c r="C90" s="268" t="s">
        <v>117</v>
      </c>
      <c r="D90" s="268"/>
      <c r="E90" s="268"/>
      <c r="F90" s="287" t="s">
        <v>537</v>
      </c>
      <c r="G90" s="286"/>
      <c r="H90" s="268" t="s">
        <v>559</v>
      </c>
      <c r="I90" s="268" t="s">
        <v>533</v>
      </c>
      <c r="J90" s="268">
        <v>255</v>
      </c>
      <c r="K90" s="279"/>
    </row>
    <row r="91" spans="2:11" ht="15" customHeight="1" x14ac:dyDescent="0.3">
      <c r="B91" s="288"/>
      <c r="C91" s="268" t="s">
        <v>560</v>
      </c>
      <c r="D91" s="268"/>
      <c r="E91" s="268"/>
      <c r="F91" s="287" t="s">
        <v>531</v>
      </c>
      <c r="G91" s="286"/>
      <c r="H91" s="268" t="s">
        <v>561</v>
      </c>
      <c r="I91" s="268" t="s">
        <v>562</v>
      </c>
      <c r="J91" s="268"/>
      <c r="K91" s="279"/>
    </row>
    <row r="92" spans="2:11" ht="15" customHeight="1" x14ac:dyDescent="0.3">
      <c r="B92" s="288"/>
      <c r="C92" s="268" t="s">
        <v>563</v>
      </c>
      <c r="D92" s="268"/>
      <c r="E92" s="268"/>
      <c r="F92" s="287" t="s">
        <v>531</v>
      </c>
      <c r="G92" s="286"/>
      <c r="H92" s="268" t="s">
        <v>564</v>
      </c>
      <c r="I92" s="268" t="s">
        <v>565</v>
      </c>
      <c r="J92" s="268"/>
      <c r="K92" s="279"/>
    </row>
    <row r="93" spans="2:11" ht="15" customHeight="1" x14ac:dyDescent="0.3">
      <c r="B93" s="288"/>
      <c r="C93" s="268" t="s">
        <v>566</v>
      </c>
      <c r="D93" s="268"/>
      <c r="E93" s="268"/>
      <c r="F93" s="287" t="s">
        <v>531</v>
      </c>
      <c r="G93" s="286"/>
      <c r="H93" s="268" t="s">
        <v>566</v>
      </c>
      <c r="I93" s="268" t="s">
        <v>565</v>
      </c>
      <c r="J93" s="268"/>
      <c r="K93" s="279"/>
    </row>
    <row r="94" spans="2:11" ht="15" customHeight="1" x14ac:dyDescent="0.3">
      <c r="B94" s="288"/>
      <c r="C94" s="268" t="s">
        <v>45</v>
      </c>
      <c r="D94" s="268"/>
      <c r="E94" s="268"/>
      <c r="F94" s="287" t="s">
        <v>531</v>
      </c>
      <c r="G94" s="286"/>
      <c r="H94" s="268" t="s">
        <v>567</v>
      </c>
      <c r="I94" s="268" t="s">
        <v>565</v>
      </c>
      <c r="J94" s="268"/>
      <c r="K94" s="279"/>
    </row>
    <row r="95" spans="2:11" ht="15" customHeight="1" x14ac:dyDescent="0.3">
      <c r="B95" s="288"/>
      <c r="C95" s="268" t="s">
        <v>55</v>
      </c>
      <c r="D95" s="268"/>
      <c r="E95" s="268"/>
      <c r="F95" s="287" t="s">
        <v>531</v>
      </c>
      <c r="G95" s="286"/>
      <c r="H95" s="268" t="s">
        <v>568</v>
      </c>
      <c r="I95" s="268" t="s">
        <v>565</v>
      </c>
      <c r="J95" s="268"/>
      <c r="K95" s="279"/>
    </row>
    <row r="96" spans="2:11" ht="15" customHeight="1" x14ac:dyDescent="0.3">
      <c r="B96" s="291"/>
      <c r="C96" s="292"/>
      <c r="D96" s="292"/>
      <c r="E96" s="292"/>
      <c r="F96" s="292"/>
      <c r="G96" s="292"/>
      <c r="H96" s="292"/>
      <c r="I96" s="292"/>
      <c r="J96" s="292"/>
      <c r="K96" s="293"/>
    </row>
    <row r="97" spans="2:11" ht="18.75" customHeight="1" x14ac:dyDescent="0.3">
      <c r="B97" s="294"/>
      <c r="C97" s="295"/>
      <c r="D97" s="295"/>
      <c r="E97" s="295"/>
      <c r="F97" s="295"/>
      <c r="G97" s="295"/>
      <c r="H97" s="295"/>
      <c r="I97" s="295"/>
      <c r="J97" s="295"/>
      <c r="K97" s="294"/>
    </row>
    <row r="98" spans="2:11" ht="18.75" customHeight="1" x14ac:dyDescent="0.3">
      <c r="B98" s="274"/>
      <c r="C98" s="274"/>
      <c r="D98" s="274"/>
      <c r="E98" s="274"/>
      <c r="F98" s="274"/>
      <c r="G98" s="274"/>
      <c r="H98" s="274"/>
      <c r="I98" s="274"/>
      <c r="J98" s="274"/>
      <c r="K98" s="274"/>
    </row>
    <row r="99" spans="2:11" ht="7.5" customHeight="1" x14ac:dyDescent="0.3">
      <c r="B99" s="275"/>
      <c r="C99" s="276"/>
      <c r="D99" s="276"/>
      <c r="E99" s="276"/>
      <c r="F99" s="276"/>
      <c r="G99" s="276"/>
      <c r="H99" s="276"/>
      <c r="I99" s="276"/>
      <c r="J99" s="276"/>
      <c r="K99" s="277"/>
    </row>
    <row r="100" spans="2:11" ht="45" customHeight="1" x14ac:dyDescent="0.3">
      <c r="B100" s="278"/>
      <c r="C100" s="382" t="s">
        <v>569</v>
      </c>
      <c r="D100" s="382"/>
      <c r="E100" s="382"/>
      <c r="F100" s="382"/>
      <c r="G100" s="382"/>
      <c r="H100" s="382"/>
      <c r="I100" s="382"/>
      <c r="J100" s="382"/>
      <c r="K100" s="279"/>
    </row>
    <row r="101" spans="2:11" ht="17.25" customHeight="1" x14ac:dyDescent="0.3">
      <c r="B101" s="278"/>
      <c r="C101" s="280" t="s">
        <v>525</v>
      </c>
      <c r="D101" s="280"/>
      <c r="E101" s="280"/>
      <c r="F101" s="280" t="s">
        <v>526</v>
      </c>
      <c r="G101" s="281"/>
      <c r="H101" s="280" t="s">
        <v>112</v>
      </c>
      <c r="I101" s="280" t="s">
        <v>64</v>
      </c>
      <c r="J101" s="280" t="s">
        <v>527</v>
      </c>
      <c r="K101" s="279"/>
    </row>
    <row r="102" spans="2:11" ht="17.25" customHeight="1" x14ac:dyDescent="0.3">
      <c r="B102" s="278"/>
      <c r="C102" s="282" t="s">
        <v>528</v>
      </c>
      <c r="D102" s="282"/>
      <c r="E102" s="282"/>
      <c r="F102" s="283" t="s">
        <v>529</v>
      </c>
      <c r="G102" s="284"/>
      <c r="H102" s="282"/>
      <c r="I102" s="282"/>
      <c r="J102" s="282" t="s">
        <v>530</v>
      </c>
      <c r="K102" s="279"/>
    </row>
    <row r="103" spans="2:11" ht="5.25" customHeight="1" x14ac:dyDescent="0.3">
      <c r="B103" s="278"/>
      <c r="C103" s="280"/>
      <c r="D103" s="280"/>
      <c r="E103" s="280"/>
      <c r="F103" s="280"/>
      <c r="G103" s="296"/>
      <c r="H103" s="280"/>
      <c r="I103" s="280"/>
      <c r="J103" s="280"/>
      <c r="K103" s="279"/>
    </row>
    <row r="104" spans="2:11" ht="15" customHeight="1" x14ac:dyDescent="0.3">
      <c r="B104" s="278"/>
      <c r="C104" s="268" t="s">
        <v>60</v>
      </c>
      <c r="D104" s="285"/>
      <c r="E104" s="285"/>
      <c r="F104" s="287" t="s">
        <v>531</v>
      </c>
      <c r="G104" s="296"/>
      <c r="H104" s="268" t="s">
        <v>570</v>
      </c>
      <c r="I104" s="268" t="s">
        <v>533</v>
      </c>
      <c r="J104" s="268">
        <v>20</v>
      </c>
      <c r="K104" s="279"/>
    </row>
    <row r="105" spans="2:11" ht="15" customHeight="1" x14ac:dyDescent="0.3">
      <c r="B105" s="278"/>
      <c r="C105" s="268" t="s">
        <v>534</v>
      </c>
      <c r="D105" s="268"/>
      <c r="E105" s="268"/>
      <c r="F105" s="287" t="s">
        <v>531</v>
      </c>
      <c r="G105" s="268"/>
      <c r="H105" s="268" t="s">
        <v>570</v>
      </c>
      <c r="I105" s="268" t="s">
        <v>533</v>
      </c>
      <c r="J105" s="268">
        <v>120</v>
      </c>
      <c r="K105" s="279"/>
    </row>
    <row r="106" spans="2:11" ht="15" customHeight="1" x14ac:dyDescent="0.3">
      <c r="B106" s="288"/>
      <c r="C106" s="268" t="s">
        <v>536</v>
      </c>
      <c r="D106" s="268"/>
      <c r="E106" s="268"/>
      <c r="F106" s="287" t="s">
        <v>537</v>
      </c>
      <c r="G106" s="268"/>
      <c r="H106" s="268" t="s">
        <v>570</v>
      </c>
      <c r="I106" s="268" t="s">
        <v>533</v>
      </c>
      <c r="J106" s="268">
        <v>50</v>
      </c>
      <c r="K106" s="279"/>
    </row>
    <row r="107" spans="2:11" ht="15" customHeight="1" x14ac:dyDescent="0.3">
      <c r="B107" s="288"/>
      <c r="C107" s="268" t="s">
        <v>539</v>
      </c>
      <c r="D107" s="268"/>
      <c r="E107" s="268"/>
      <c r="F107" s="287" t="s">
        <v>531</v>
      </c>
      <c r="G107" s="268"/>
      <c r="H107" s="268" t="s">
        <v>570</v>
      </c>
      <c r="I107" s="268" t="s">
        <v>541</v>
      </c>
      <c r="J107" s="268"/>
      <c r="K107" s="279"/>
    </row>
    <row r="108" spans="2:11" ht="15" customHeight="1" x14ac:dyDescent="0.3">
      <c r="B108" s="288"/>
      <c r="C108" s="268" t="s">
        <v>550</v>
      </c>
      <c r="D108" s="268"/>
      <c r="E108" s="268"/>
      <c r="F108" s="287" t="s">
        <v>537</v>
      </c>
      <c r="G108" s="268"/>
      <c r="H108" s="268" t="s">
        <v>570</v>
      </c>
      <c r="I108" s="268" t="s">
        <v>533</v>
      </c>
      <c r="J108" s="268">
        <v>50</v>
      </c>
      <c r="K108" s="279"/>
    </row>
    <row r="109" spans="2:11" ht="15" customHeight="1" x14ac:dyDescent="0.3">
      <c r="B109" s="288"/>
      <c r="C109" s="268" t="s">
        <v>558</v>
      </c>
      <c r="D109" s="268"/>
      <c r="E109" s="268"/>
      <c r="F109" s="287" t="s">
        <v>537</v>
      </c>
      <c r="G109" s="268"/>
      <c r="H109" s="268" t="s">
        <v>570</v>
      </c>
      <c r="I109" s="268" t="s">
        <v>533</v>
      </c>
      <c r="J109" s="268">
        <v>50</v>
      </c>
      <c r="K109" s="279"/>
    </row>
    <row r="110" spans="2:11" ht="15" customHeight="1" x14ac:dyDescent="0.3">
      <c r="B110" s="288"/>
      <c r="C110" s="268" t="s">
        <v>556</v>
      </c>
      <c r="D110" s="268"/>
      <c r="E110" s="268"/>
      <c r="F110" s="287" t="s">
        <v>537</v>
      </c>
      <c r="G110" s="268"/>
      <c r="H110" s="268" t="s">
        <v>570</v>
      </c>
      <c r="I110" s="268" t="s">
        <v>533</v>
      </c>
      <c r="J110" s="268">
        <v>50</v>
      </c>
      <c r="K110" s="279"/>
    </row>
    <row r="111" spans="2:11" ht="15" customHeight="1" x14ac:dyDescent="0.3">
      <c r="B111" s="288"/>
      <c r="C111" s="268" t="s">
        <v>60</v>
      </c>
      <c r="D111" s="268"/>
      <c r="E111" s="268"/>
      <c r="F111" s="287" t="s">
        <v>531</v>
      </c>
      <c r="G111" s="268"/>
      <c r="H111" s="268" t="s">
        <v>571</v>
      </c>
      <c r="I111" s="268" t="s">
        <v>533</v>
      </c>
      <c r="J111" s="268">
        <v>20</v>
      </c>
      <c r="K111" s="279"/>
    </row>
    <row r="112" spans="2:11" ht="15" customHeight="1" x14ac:dyDescent="0.3">
      <c r="B112" s="288"/>
      <c r="C112" s="268" t="s">
        <v>572</v>
      </c>
      <c r="D112" s="268"/>
      <c r="E112" s="268"/>
      <c r="F112" s="287" t="s">
        <v>531</v>
      </c>
      <c r="G112" s="268"/>
      <c r="H112" s="268" t="s">
        <v>573</v>
      </c>
      <c r="I112" s="268" t="s">
        <v>533</v>
      </c>
      <c r="J112" s="268">
        <v>120</v>
      </c>
      <c r="K112" s="279"/>
    </row>
    <row r="113" spans="2:11" ht="15" customHeight="1" x14ac:dyDescent="0.3">
      <c r="B113" s="288"/>
      <c r="C113" s="268" t="s">
        <v>45</v>
      </c>
      <c r="D113" s="268"/>
      <c r="E113" s="268"/>
      <c r="F113" s="287" t="s">
        <v>531</v>
      </c>
      <c r="G113" s="268"/>
      <c r="H113" s="268" t="s">
        <v>574</v>
      </c>
      <c r="I113" s="268" t="s">
        <v>565</v>
      </c>
      <c r="J113" s="268"/>
      <c r="K113" s="279"/>
    </row>
    <row r="114" spans="2:11" ht="15" customHeight="1" x14ac:dyDescent="0.3">
      <c r="B114" s="288"/>
      <c r="C114" s="268" t="s">
        <v>55</v>
      </c>
      <c r="D114" s="268"/>
      <c r="E114" s="268"/>
      <c r="F114" s="287" t="s">
        <v>531</v>
      </c>
      <c r="G114" s="268"/>
      <c r="H114" s="268" t="s">
        <v>575</v>
      </c>
      <c r="I114" s="268" t="s">
        <v>565</v>
      </c>
      <c r="J114" s="268"/>
      <c r="K114" s="279"/>
    </row>
    <row r="115" spans="2:11" ht="15" customHeight="1" x14ac:dyDescent="0.3">
      <c r="B115" s="288"/>
      <c r="C115" s="268" t="s">
        <v>64</v>
      </c>
      <c r="D115" s="268"/>
      <c r="E115" s="268"/>
      <c r="F115" s="287" t="s">
        <v>531</v>
      </c>
      <c r="G115" s="268"/>
      <c r="H115" s="268" t="s">
        <v>576</v>
      </c>
      <c r="I115" s="268" t="s">
        <v>577</v>
      </c>
      <c r="J115" s="268"/>
      <c r="K115" s="279"/>
    </row>
    <row r="116" spans="2:11" ht="15" customHeight="1" x14ac:dyDescent="0.3">
      <c r="B116" s="291"/>
      <c r="C116" s="297"/>
      <c r="D116" s="297"/>
      <c r="E116" s="297"/>
      <c r="F116" s="297"/>
      <c r="G116" s="297"/>
      <c r="H116" s="297"/>
      <c r="I116" s="297"/>
      <c r="J116" s="297"/>
      <c r="K116" s="293"/>
    </row>
    <row r="117" spans="2:11" ht="18.75" customHeight="1" x14ac:dyDescent="0.3">
      <c r="B117" s="298"/>
      <c r="C117" s="265"/>
      <c r="D117" s="265"/>
      <c r="E117" s="265"/>
      <c r="F117" s="299"/>
      <c r="G117" s="265"/>
      <c r="H117" s="265"/>
      <c r="I117" s="265"/>
      <c r="J117" s="265"/>
      <c r="K117" s="298"/>
    </row>
    <row r="118" spans="2:11" ht="18.75" customHeight="1" x14ac:dyDescent="0.3"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</row>
    <row r="119" spans="2:11" ht="7.5" customHeight="1" x14ac:dyDescent="0.3">
      <c r="B119" s="300"/>
      <c r="C119" s="301"/>
      <c r="D119" s="301"/>
      <c r="E119" s="301"/>
      <c r="F119" s="301"/>
      <c r="G119" s="301"/>
      <c r="H119" s="301"/>
      <c r="I119" s="301"/>
      <c r="J119" s="301"/>
      <c r="K119" s="302"/>
    </row>
    <row r="120" spans="2:11" ht="45" customHeight="1" x14ac:dyDescent="0.3">
      <c r="B120" s="303"/>
      <c r="C120" s="379" t="s">
        <v>578</v>
      </c>
      <c r="D120" s="379"/>
      <c r="E120" s="379"/>
      <c r="F120" s="379"/>
      <c r="G120" s="379"/>
      <c r="H120" s="379"/>
      <c r="I120" s="379"/>
      <c r="J120" s="379"/>
      <c r="K120" s="304"/>
    </row>
    <row r="121" spans="2:11" ht="17.25" customHeight="1" x14ac:dyDescent="0.3">
      <c r="B121" s="305"/>
      <c r="C121" s="280" t="s">
        <v>525</v>
      </c>
      <c r="D121" s="280"/>
      <c r="E121" s="280"/>
      <c r="F121" s="280" t="s">
        <v>526</v>
      </c>
      <c r="G121" s="281"/>
      <c r="H121" s="280" t="s">
        <v>112</v>
      </c>
      <c r="I121" s="280" t="s">
        <v>64</v>
      </c>
      <c r="J121" s="280" t="s">
        <v>527</v>
      </c>
      <c r="K121" s="306"/>
    </row>
    <row r="122" spans="2:11" ht="17.25" customHeight="1" x14ac:dyDescent="0.3">
      <c r="B122" s="305"/>
      <c r="C122" s="282" t="s">
        <v>528</v>
      </c>
      <c r="D122" s="282"/>
      <c r="E122" s="282"/>
      <c r="F122" s="283" t="s">
        <v>529</v>
      </c>
      <c r="G122" s="284"/>
      <c r="H122" s="282"/>
      <c r="I122" s="282"/>
      <c r="J122" s="282" t="s">
        <v>530</v>
      </c>
      <c r="K122" s="306"/>
    </row>
    <row r="123" spans="2:11" ht="5.25" customHeight="1" x14ac:dyDescent="0.3">
      <c r="B123" s="307"/>
      <c r="C123" s="285"/>
      <c r="D123" s="285"/>
      <c r="E123" s="285"/>
      <c r="F123" s="285"/>
      <c r="G123" s="268"/>
      <c r="H123" s="285"/>
      <c r="I123" s="285"/>
      <c r="J123" s="285"/>
      <c r="K123" s="308"/>
    </row>
    <row r="124" spans="2:11" ht="15" customHeight="1" x14ac:dyDescent="0.3">
      <c r="B124" s="307"/>
      <c r="C124" s="268" t="s">
        <v>534</v>
      </c>
      <c r="D124" s="285"/>
      <c r="E124" s="285"/>
      <c r="F124" s="287" t="s">
        <v>531</v>
      </c>
      <c r="G124" s="268"/>
      <c r="H124" s="268" t="s">
        <v>570</v>
      </c>
      <c r="I124" s="268" t="s">
        <v>533</v>
      </c>
      <c r="J124" s="268">
        <v>120</v>
      </c>
      <c r="K124" s="309"/>
    </row>
    <row r="125" spans="2:11" ht="15" customHeight="1" x14ac:dyDescent="0.3">
      <c r="B125" s="307"/>
      <c r="C125" s="268" t="s">
        <v>579</v>
      </c>
      <c r="D125" s="268"/>
      <c r="E125" s="268"/>
      <c r="F125" s="287" t="s">
        <v>531</v>
      </c>
      <c r="G125" s="268"/>
      <c r="H125" s="268" t="s">
        <v>580</v>
      </c>
      <c r="I125" s="268" t="s">
        <v>533</v>
      </c>
      <c r="J125" s="268" t="s">
        <v>581</v>
      </c>
      <c r="K125" s="309"/>
    </row>
    <row r="126" spans="2:11" ht="15" customHeight="1" x14ac:dyDescent="0.3">
      <c r="B126" s="307"/>
      <c r="C126" s="268" t="s">
        <v>480</v>
      </c>
      <c r="D126" s="268"/>
      <c r="E126" s="268"/>
      <c r="F126" s="287" t="s">
        <v>531</v>
      </c>
      <c r="G126" s="268"/>
      <c r="H126" s="268" t="s">
        <v>582</v>
      </c>
      <c r="I126" s="268" t="s">
        <v>533</v>
      </c>
      <c r="J126" s="268" t="s">
        <v>581</v>
      </c>
      <c r="K126" s="309"/>
    </row>
    <row r="127" spans="2:11" ht="15" customHeight="1" x14ac:dyDescent="0.3">
      <c r="B127" s="307"/>
      <c r="C127" s="268" t="s">
        <v>542</v>
      </c>
      <c r="D127" s="268"/>
      <c r="E127" s="268"/>
      <c r="F127" s="287" t="s">
        <v>537</v>
      </c>
      <c r="G127" s="268"/>
      <c r="H127" s="268" t="s">
        <v>543</v>
      </c>
      <c r="I127" s="268" t="s">
        <v>533</v>
      </c>
      <c r="J127" s="268">
        <v>15</v>
      </c>
      <c r="K127" s="309"/>
    </row>
    <row r="128" spans="2:11" ht="15" customHeight="1" x14ac:dyDescent="0.3">
      <c r="B128" s="307"/>
      <c r="C128" s="289" t="s">
        <v>544</v>
      </c>
      <c r="D128" s="289"/>
      <c r="E128" s="289"/>
      <c r="F128" s="290" t="s">
        <v>537</v>
      </c>
      <c r="G128" s="289"/>
      <c r="H128" s="289" t="s">
        <v>545</v>
      </c>
      <c r="I128" s="289" t="s">
        <v>533</v>
      </c>
      <c r="J128" s="289">
        <v>15</v>
      </c>
      <c r="K128" s="309"/>
    </row>
    <row r="129" spans="2:11" ht="15" customHeight="1" x14ac:dyDescent="0.3">
      <c r="B129" s="307"/>
      <c r="C129" s="289" t="s">
        <v>546</v>
      </c>
      <c r="D129" s="289"/>
      <c r="E129" s="289"/>
      <c r="F129" s="290" t="s">
        <v>537</v>
      </c>
      <c r="G129" s="289"/>
      <c r="H129" s="289" t="s">
        <v>547</v>
      </c>
      <c r="I129" s="289" t="s">
        <v>533</v>
      </c>
      <c r="J129" s="289">
        <v>20</v>
      </c>
      <c r="K129" s="309"/>
    </row>
    <row r="130" spans="2:11" ht="15" customHeight="1" x14ac:dyDescent="0.3">
      <c r="B130" s="307"/>
      <c r="C130" s="289" t="s">
        <v>548</v>
      </c>
      <c r="D130" s="289"/>
      <c r="E130" s="289"/>
      <c r="F130" s="290" t="s">
        <v>537</v>
      </c>
      <c r="G130" s="289"/>
      <c r="H130" s="289" t="s">
        <v>549</v>
      </c>
      <c r="I130" s="289" t="s">
        <v>533</v>
      </c>
      <c r="J130" s="289">
        <v>20</v>
      </c>
      <c r="K130" s="309"/>
    </row>
    <row r="131" spans="2:11" ht="15" customHeight="1" x14ac:dyDescent="0.3">
      <c r="B131" s="307"/>
      <c r="C131" s="268" t="s">
        <v>536</v>
      </c>
      <c r="D131" s="268"/>
      <c r="E131" s="268"/>
      <c r="F131" s="287" t="s">
        <v>537</v>
      </c>
      <c r="G131" s="268"/>
      <c r="H131" s="268" t="s">
        <v>570</v>
      </c>
      <c r="I131" s="268" t="s">
        <v>533</v>
      </c>
      <c r="J131" s="268">
        <v>50</v>
      </c>
      <c r="K131" s="309"/>
    </row>
    <row r="132" spans="2:11" ht="15" customHeight="1" x14ac:dyDescent="0.3">
      <c r="B132" s="307"/>
      <c r="C132" s="268" t="s">
        <v>550</v>
      </c>
      <c r="D132" s="268"/>
      <c r="E132" s="268"/>
      <c r="F132" s="287" t="s">
        <v>537</v>
      </c>
      <c r="G132" s="268"/>
      <c r="H132" s="268" t="s">
        <v>570</v>
      </c>
      <c r="I132" s="268" t="s">
        <v>533</v>
      </c>
      <c r="J132" s="268">
        <v>50</v>
      </c>
      <c r="K132" s="309"/>
    </row>
    <row r="133" spans="2:11" ht="15" customHeight="1" x14ac:dyDescent="0.3">
      <c r="B133" s="307"/>
      <c r="C133" s="268" t="s">
        <v>556</v>
      </c>
      <c r="D133" s="268"/>
      <c r="E133" s="268"/>
      <c r="F133" s="287" t="s">
        <v>537</v>
      </c>
      <c r="G133" s="268"/>
      <c r="H133" s="268" t="s">
        <v>570</v>
      </c>
      <c r="I133" s="268" t="s">
        <v>533</v>
      </c>
      <c r="J133" s="268">
        <v>50</v>
      </c>
      <c r="K133" s="309"/>
    </row>
    <row r="134" spans="2:11" ht="15" customHeight="1" x14ac:dyDescent="0.3">
      <c r="B134" s="307"/>
      <c r="C134" s="268" t="s">
        <v>558</v>
      </c>
      <c r="D134" s="268"/>
      <c r="E134" s="268"/>
      <c r="F134" s="287" t="s">
        <v>537</v>
      </c>
      <c r="G134" s="268"/>
      <c r="H134" s="268" t="s">
        <v>570</v>
      </c>
      <c r="I134" s="268" t="s">
        <v>533</v>
      </c>
      <c r="J134" s="268">
        <v>50</v>
      </c>
      <c r="K134" s="309"/>
    </row>
    <row r="135" spans="2:11" ht="15" customHeight="1" x14ac:dyDescent="0.3">
      <c r="B135" s="307"/>
      <c r="C135" s="268" t="s">
        <v>117</v>
      </c>
      <c r="D135" s="268"/>
      <c r="E135" s="268"/>
      <c r="F135" s="287" t="s">
        <v>537</v>
      </c>
      <c r="G135" s="268"/>
      <c r="H135" s="268" t="s">
        <v>583</v>
      </c>
      <c r="I135" s="268" t="s">
        <v>533</v>
      </c>
      <c r="J135" s="268">
        <v>255</v>
      </c>
      <c r="K135" s="309"/>
    </row>
    <row r="136" spans="2:11" ht="15" customHeight="1" x14ac:dyDescent="0.3">
      <c r="B136" s="307"/>
      <c r="C136" s="268" t="s">
        <v>560</v>
      </c>
      <c r="D136" s="268"/>
      <c r="E136" s="268"/>
      <c r="F136" s="287" t="s">
        <v>531</v>
      </c>
      <c r="G136" s="268"/>
      <c r="H136" s="268" t="s">
        <v>584</v>
      </c>
      <c r="I136" s="268" t="s">
        <v>562</v>
      </c>
      <c r="J136" s="268"/>
      <c r="K136" s="309"/>
    </row>
    <row r="137" spans="2:11" ht="15" customHeight="1" x14ac:dyDescent="0.3">
      <c r="B137" s="307"/>
      <c r="C137" s="268" t="s">
        <v>563</v>
      </c>
      <c r="D137" s="268"/>
      <c r="E137" s="268"/>
      <c r="F137" s="287" t="s">
        <v>531</v>
      </c>
      <c r="G137" s="268"/>
      <c r="H137" s="268" t="s">
        <v>585</v>
      </c>
      <c r="I137" s="268" t="s">
        <v>565</v>
      </c>
      <c r="J137" s="268"/>
      <c r="K137" s="309"/>
    </row>
    <row r="138" spans="2:11" ht="15" customHeight="1" x14ac:dyDescent="0.3">
      <c r="B138" s="307"/>
      <c r="C138" s="268" t="s">
        <v>566</v>
      </c>
      <c r="D138" s="268"/>
      <c r="E138" s="268"/>
      <c r="F138" s="287" t="s">
        <v>531</v>
      </c>
      <c r="G138" s="268"/>
      <c r="H138" s="268" t="s">
        <v>566</v>
      </c>
      <c r="I138" s="268" t="s">
        <v>565</v>
      </c>
      <c r="J138" s="268"/>
      <c r="K138" s="309"/>
    </row>
    <row r="139" spans="2:11" ht="15" customHeight="1" x14ac:dyDescent="0.3">
      <c r="B139" s="307"/>
      <c r="C139" s="268" t="s">
        <v>45</v>
      </c>
      <c r="D139" s="268"/>
      <c r="E139" s="268"/>
      <c r="F139" s="287" t="s">
        <v>531</v>
      </c>
      <c r="G139" s="268"/>
      <c r="H139" s="268" t="s">
        <v>586</v>
      </c>
      <c r="I139" s="268" t="s">
        <v>565</v>
      </c>
      <c r="J139" s="268"/>
      <c r="K139" s="309"/>
    </row>
    <row r="140" spans="2:11" ht="15" customHeight="1" x14ac:dyDescent="0.3">
      <c r="B140" s="307"/>
      <c r="C140" s="268" t="s">
        <v>587</v>
      </c>
      <c r="D140" s="268"/>
      <c r="E140" s="268"/>
      <c r="F140" s="287" t="s">
        <v>531</v>
      </c>
      <c r="G140" s="268"/>
      <c r="H140" s="268" t="s">
        <v>588</v>
      </c>
      <c r="I140" s="268" t="s">
        <v>565</v>
      </c>
      <c r="J140" s="268"/>
      <c r="K140" s="309"/>
    </row>
    <row r="141" spans="2:11" ht="15" customHeight="1" x14ac:dyDescent="0.3">
      <c r="B141" s="310"/>
      <c r="C141" s="311"/>
      <c r="D141" s="311"/>
      <c r="E141" s="311"/>
      <c r="F141" s="311"/>
      <c r="G141" s="311"/>
      <c r="H141" s="311"/>
      <c r="I141" s="311"/>
      <c r="J141" s="311"/>
      <c r="K141" s="312"/>
    </row>
    <row r="142" spans="2:11" ht="18.75" customHeight="1" x14ac:dyDescent="0.3">
      <c r="B142" s="265"/>
      <c r="C142" s="265"/>
      <c r="D142" s="265"/>
      <c r="E142" s="265"/>
      <c r="F142" s="299"/>
      <c r="G142" s="265"/>
      <c r="H142" s="265"/>
      <c r="I142" s="265"/>
      <c r="J142" s="265"/>
      <c r="K142" s="265"/>
    </row>
    <row r="143" spans="2:11" ht="18.75" customHeight="1" x14ac:dyDescent="0.3">
      <c r="B143" s="274"/>
      <c r="C143" s="274"/>
      <c r="D143" s="274"/>
      <c r="E143" s="274"/>
      <c r="F143" s="274"/>
      <c r="G143" s="274"/>
      <c r="H143" s="274"/>
      <c r="I143" s="274"/>
      <c r="J143" s="274"/>
      <c r="K143" s="274"/>
    </row>
    <row r="144" spans="2:11" ht="7.5" customHeight="1" x14ac:dyDescent="0.3">
      <c r="B144" s="275"/>
      <c r="C144" s="276"/>
      <c r="D144" s="276"/>
      <c r="E144" s="276"/>
      <c r="F144" s="276"/>
      <c r="G144" s="276"/>
      <c r="H144" s="276"/>
      <c r="I144" s="276"/>
      <c r="J144" s="276"/>
      <c r="K144" s="277"/>
    </row>
    <row r="145" spans="2:11" ht="45" customHeight="1" x14ac:dyDescent="0.3">
      <c r="B145" s="278"/>
      <c r="C145" s="382" t="s">
        <v>589</v>
      </c>
      <c r="D145" s="382"/>
      <c r="E145" s="382"/>
      <c r="F145" s="382"/>
      <c r="G145" s="382"/>
      <c r="H145" s="382"/>
      <c r="I145" s="382"/>
      <c r="J145" s="382"/>
      <c r="K145" s="279"/>
    </row>
    <row r="146" spans="2:11" ht="17.25" customHeight="1" x14ac:dyDescent="0.3">
      <c r="B146" s="278"/>
      <c r="C146" s="280" t="s">
        <v>525</v>
      </c>
      <c r="D146" s="280"/>
      <c r="E146" s="280"/>
      <c r="F146" s="280" t="s">
        <v>526</v>
      </c>
      <c r="G146" s="281"/>
      <c r="H146" s="280" t="s">
        <v>112</v>
      </c>
      <c r="I146" s="280" t="s">
        <v>64</v>
      </c>
      <c r="J146" s="280" t="s">
        <v>527</v>
      </c>
      <c r="K146" s="279"/>
    </row>
    <row r="147" spans="2:11" ht="17.25" customHeight="1" x14ac:dyDescent="0.3">
      <c r="B147" s="278"/>
      <c r="C147" s="282" t="s">
        <v>528</v>
      </c>
      <c r="D147" s="282"/>
      <c r="E147" s="282"/>
      <c r="F147" s="283" t="s">
        <v>529</v>
      </c>
      <c r="G147" s="284"/>
      <c r="H147" s="282"/>
      <c r="I147" s="282"/>
      <c r="J147" s="282" t="s">
        <v>530</v>
      </c>
      <c r="K147" s="279"/>
    </row>
    <row r="148" spans="2:11" ht="5.25" customHeight="1" x14ac:dyDescent="0.3">
      <c r="B148" s="288"/>
      <c r="C148" s="285"/>
      <c r="D148" s="285"/>
      <c r="E148" s="285"/>
      <c r="F148" s="285"/>
      <c r="G148" s="286"/>
      <c r="H148" s="285"/>
      <c r="I148" s="285"/>
      <c r="J148" s="285"/>
      <c r="K148" s="309"/>
    </row>
    <row r="149" spans="2:11" ht="15" customHeight="1" x14ac:dyDescent="0.3">
      <c r="B149" s="288"/>
      <c r="C149" s="313" t="s">
        <v>534</v>
      </c>
      <c r="D149" s="268"/>
      <c r="E149" s="268"/>
      <c r="F149" s="314" t="s">
        <v>531</v>
      </c>
      <c r="G149" s="268"/>
      <c r="H149" s="313" t="s">
        <v>570</v>
      </c>
      <c r="I149" s="313" t="s">
        <v>533</v>
      </c>
      <c r="J149" s="313">
        <v>120</v>
      </c>
      <c r="K149" s="309"/>
    </row>
    <row r="150" spans="2:11" ht="15" customHeight="1" x14ac:dyDescent="0.3">
      <c r="B150" s="288"/>
      <c r="C150" s="313" t="s">
        <v>579</v>
      </c>
      <c r="D150" s="268"/>
      <c r="E150" s="268"/>
      <c r="F150" s="314" t="s">
        <v>531</v>
      </c>
      <c r="G150" s="268"/>
      <c r="H150" s="313" t="s">
        <v>590</v>
      </c>
      <c r="I150" s="313" t="s">
        <v>533</v>
      </c>
      <c r="J150" s="313" t="s">
        <v>581</v>
      </c>
      <c r="K150" s="309"/>
    </row>
    <row r="151" spans="2:11" ht="15" customHeight="1" x14ac:dyDescent="0.3">
      <c r="B151" s="288"/>
      <c r="C151" s="313" t="s">
        <v>480</v>
      </c>
      <c r="D151" s="268"/>
      <c r="E151" s="268"/>
      <c r="F151" s="314" t="s">
        <v>531</v>
      </c>
      <c r="G151" s="268"/>
      <c r="H151" s="313" t="s">
        <v>591</v>
      </c>
      <c r="I151" s="313" t="s">
        <v>533</v>
      </c>
      <c r="J151" s="313" t="s">
        <v>581</v>
      </c>
      <c r="K151" s="309"/>
    </row>
    <row r="152" spans="2:11" ht="15" customHeight="1" x14ac:dyDescent="0.3">
      <c r="B152" s="288"/>
      <c r="C152" s="313" t="s">
        <v>536</v>
      </c>
      <c r="D152" s="268"/>
      <c r="E152" s="268"/>
      <c r="F152" s="314" t="s">
        <v>537</v>
      </c>
      <c r="G152" s="268"/>
      <c r="H152" s="313" t="s">
        <v>570</v>
      </c>
      <c r="I152" s="313" t="s">
        <v>533</v>
      </c>
      <c r="J152" s="313">
        <v>50</v>
      </c>
      <c r="K152" s="309"/>
    </row>
    <row r="153" spans="2:11" ht="15" customHeight="1" x14ac:dyDescent="0.3">
      <c r="B153" s="288"/>
      <c r="C153" s="313" t="s">
        <v>539</v>
      </c>
      <c r="D153" s="268"/>
      <c r="E153" s="268"/>
      <c r="F153" s="314" t="s">
        <v>531</v>
      </c>
      <c r="G153" s="268"/>
      <c r="H153" s="313" t="s">
        <v>570</v>
      </c>
      <c r="I153" s="313" t="s">
        <v>541</v>
      </c>
      <c r="J153" s="313"/>
      <c r="K153" s="309"/>
    </row>
    <row r="154" spans="2:11" ht="15" customHeight="1" x14ac:dyDescent="0.3">
      <c r="B154" s="288"/>
      <c r="C154" s="313" t="s">
        <v>550</v>
      </c>
      <c r="D154" s="268"/>
      <c r="E154" s="268"/>
      <c r="F154" s="314" t="s">
        <v>537</v>
      </c>
      <c r="G154" s="268"/>
      <c r="H154" s="313" t="s">
        <v>570</v>
      </c>
      <c r="I154" s="313" t="s">
        <v>533</v>
      </c>
      <c r="J154" s="313">
        <v>50</v>
      </c>
      <c r="K154" s="309"/>
    </row>
    <row r="155" spans="2:11" ht="15" customHeight="1" x14ac:dyDescent="0.3">
      <c r="B155" s="288"/>
      <c r="C155" s="313" t="s">
        <v>558</v>
      </c>
      <c r="D155" s="268"/>
      <c r="E155" s="268"/>
      <c r="F155" s="314" t="s">
        <v>537</v>
      </c>
      <c r="G155" s="268"/>
      <c r="H155" s="313" t="s">
        <v>570</v>
      </c>
      <c r="I155" s="313" t="s">
        <v>533</v>
      </c>
      <c r="J155" s="313">
        <v>50</v>
      </c>
      <c r="K155" s="309"/>
    </row>
    <row r="156" spans="2:11" ht="15" customHeight="1" x14ac:dyDescent="0.3">
      <c r="B156" s="288"/>
      <c r="C156" s="313" t="s">
        <v>556</v>
      </c>
      <c r="D156" s="268"/>
      <c r="E156" s="268"/>
      <c r="F156" s="314" t="s">
        <v>537</v>
      </c>
      <c r="G156" s="268"/>
      <c r="H156" s="313" t="s">
        <v>570</v>
      </c>
      <c r="I156" s="313" t="s">
        <v>533</v>
      </c>
      <c r="J156" s="313">
        <v>50</v>
      </c>
      <c r="K156" s="309"/>
    </row>
    <row r="157" spans="2:11" ht="15" customHeight="1" x14ac:dyDescent="0.3">
      <c r="B157" s="288"/>
      <c r="C157" s="313" t="s">
        <v>92</v>
      </c>
      <c r="D157" s="268"/>
      <c r="E157" s="268"/>
      <c r="F157" s="314" t="s">
        <v>531</v>
      </c>
      <c r="G157" s="268"/>
      <c r="H157" s="313" t="s">
        <v>592</v>
      </c>
      <c r="I157" s="313" t="s">
        <v>533</v>
      </c>
      <c r="J157" s="313" t="s">
        <v>593</v>
      </c>
      <c r="K157" s="309"/>
    </row>
    <row r="158" spans="2:11" ht="15" customHeight="1" x14ac:dyDescent="0.3">
      <c r="B158" s="288"/>
      <c r="C158" s="313" t="s">
        <v>594</v>
      </c>
      <c r="D158" s="268"/>
      <c r="E158" s="268"/>
      <c r="F158" s="314" t="s">
        <v>531</v>
      </c>
      <c r="G158" s="268"/>
      <c r="H158" s="313" t="s">
        <v>595</v>
      </c>
      <c r="I158" s="313" t="s">
        <v>565</v>
      </c>
      <c r="J158" s="313"/>
      <c r="K158" s="309"/>
    </row>
    <row r="159" spans="2:11" ht="15" customHeight="1" x14ac:dyDescent="0.3">
      <c r="B159" s="315"/>
      <c r="C159" s="297"/>
      <c r="D159" s="297"/>
      <c r="E159" s="297"/>
      <c r="F159" s="297"/>
      <c r="G159" s="297"/>
      <c r="H159" s="297"/>
      <c r="I159" s="297"/>
      <c r="J159" s="297"/>
      <c r="K159" s="316"/>
    </row>
    <row r="160" spans="2:11" ht="18.75" customHeight="1" x14ac:dyDescent="0.3">
      <c r="B160" s="265"/>
      <c r="C160" s="268"/>
      <c r="D160" s="268"/>
      <c r="E160" s="268"/>
      <c r="F160" s="287"/>
      <c r="G160" s="268"/>
      <c r="H160" s="268"/>
      <c r="I160" s="268"/>
      <c r="J160" s="268"/>
      <c r="K160" s="265"/>
    </row>
    <row r="161" spans="2:11" ht="18.75" customHeight="1" x14ac:dyDescent="0.3"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</row>
    <row r="162" spans="2:11" ht="7.5" customHeight="1" x14ac:dyDescent="0.3">
      <c r="B162" s="255"/>
      <c r="C162" s="256"/>
      <c r="D162" s="256"/>
      <c r="E162" s="256"/>
      <c r="F162" s="256"/>
      <c r="G162" s="256"/>
      <c r="H162" s="256"/>
      <c r="I162" s="256"/>
      <c r="J162" s="256"/>
      <c r="K162" s="257"/>
    </row>
    <row r="163" spans="2:11" ht="45" customHeight="1" x14ac:dyDescent="0.3">
      <c r="B163" s="258"/>
      <c r="C163" s="379" t="s">
        <v>596</v>
      </c>
      <c r="D163" s="379"/>
      <c r="E163" s="379"/>
      <c r="F163" s="379"/>
      <c r="G163" s="379"/>
      <c r="H163" s="379"/>
      <c r="I163" s="379"/>
      <c r="J163" s="379"/>
      <c r="K163" s="259"/>
    </row>
    <row r="164" spans="2:11" ht="17.25" customHeight="1" x14ac:dyDescent="0.3">
      <c r="B164" s="258"/>
      <c r="C164" s="280" t="s">
        <v>525</v>
      </c>
      <c r="D164" s="280"/>
      <c r="E164" s="280"/>
      <c r="F164" s="280" t="s">
        <v>526</v>
      </c>
      <c r="G164" s="317"/>
      <c r="H164" s="318" t="s">
        <v>112</v>
      </c>
      <c r="I164" s="318" t="s">
        <v>64</v>
      </c>
      <c r="J164" s="280" t="s">
        <v>527</v>
      </c>
      <c r="K164" s="259"/>
    </row>
    <row r="165" spans="2:11" ht="17.25" customHeight="1" x14ac:dyDescent="0.3">
      <c r="B165" s="261"/>
      <c r="C165" s="282" t="s">
        <v>528</v>
      </c>
      <c r="D165" s="282"/>
      <c r="E165" s="282"/>
      <c r="F165" s="283" t="s">
        <v>529</v>
      </c>
      <c r="G165" s="319"/>
      <c r="H165" s="320"/>
      <c r="I165" s="320"/>
      <c r="J165" s="282" t="s">
        <v>530</v>
      </c>
      <c r="K165" s="262"/>
    </row>
    <row r="166" spans="2:11" ht="5.25" customHeight="1" x14ac:dyDescent="0.3">
      <c r="B166" s="288"/>
      <c r="C166" s="285"/>
      <c r="D166" s="285"/>
      <c r="E166" s="285"/>
      <c r="F166" s="285"/>
      <c r="G166" s="286"/>
      <c r="H166" s="285"/>
      <c r="I166" s="285"/>
      <c r="J166" s="285"/>
      <c r="K166" s="309"/>
    </row>
    <row r="167" spans="2:11" ht="15" customHeight="1" x14ac:dyDescent="0.3">
      <c r="B167" s="288"/>
      <c r="C167" s="268" t="s">
        <v>534</v>
      </c>
      <c r="D167" s="268"/>
      <c r="E167" s="268"/>
      <c r="F167" s="287" t="s">
        <v>531</v>
      </c>
      <c r="G167" s="268"/>
      <c r="H167" s="268" t="s">
        <v>570</v>
      </c>
      <c r="I167" s="268" t="s">
        <v>533</v>
      </c>
      <c r="J167" s="268">
        <v>120</v>
      </c>
      <c r="K167" s="309"/>
    </row>
    <row r="168" spans="2:11" ht="15" customHeight="1" x14ac:dyDescent="0.3">
      <c r="B168" s="288"/>
      <c r="C168" s="268" t="s">
        <v>579</v>
      </c>
      <c r="D168" s="268"/>
      <c r="E168" s="268"/>
      <c r="F168" s="287" t="s">
        <v>531</v>
      </c>
      <c r="G168" s="268"/>
      <c r="H168" s="268" t="s">
        <v>580</v>
      </c>
      <c r="I168" s="268" t="s">
        <v>533</v>
      </c>
      <c r="J168" s="268" t="s">
        <v>581</v>
      </c>
      <c r="K168" s="309"/>
    </row>
    <row r="169" spans="2:11" ht="15" customHeight="1" x14ac:dyDescent="0.3">
      <c r="B169" s="288"/>
      <c r="C169" s="268" t="s">
        <v>480</v>
      </c>
      <c r="D169" s="268"/>
      <c r="E169" s="268"/>
      <c r="F169" s="287" t="s">
        <v>531</v>
      </c>
      <c r="G169" s="268"/>
      <c r="H169" s="268" t="s">
        <v>597</v>
      </c>
      <c r="I169" s="268" t="s">
        <v>533</v>
      </c>
      <c r="J169" s="268" t="s">
        <v>581</v>
      </c>
      <c r="K169" s="309"/>
    </row>
    <row r="170" spans="2:11" ht="15" customHeight="1" x14ac:dyDescent="0.3">
      <c r="B170" s="288"/>
      <c r="C170" s="268" t="s">
        <v>536</v>
      </c>
      <c r="D170" s="268"/>
      <c r="E170" s="268"/>
      <c r="F170" s="287" t="s">
        <v>537</v>
      </c>
      <c r="G170" s="268"/>
      <c r="H170" s="268" t="s">
        <v>597</v>
      </c>
      <c r="I170" s="268" t="s">
        <v>533</v>
      </c>
      <c r="J170" s="268">
        <v>50</v>
      </c>
      <c r="K170" s="309"/>
    </row>
    <row r="171" spans="2:11" ht="15" customHeight="1" x14ac:dyDescent="0.3">
      <c r="B171" s="288"/>
      <c r="C171" s="268" t="s">
        <v>539</v>
      </c>
      <c r="D171" s="268"/>
      <c r="E171" s="268"/>
      <c r="F171" s="287" t="s">
        <v>531</v>
      </c>
      <c r="G171" s="268"/>
      <c r="H171" s="268" t="s">
        <v>597</v>
      </c>
      <c r="I171" s="268" t="s">
        <v>541</v>
      </c>
      <c r="J171" s="268"/>
      <c r="K171" s="309"/>
    </row>
    <row r="172" spans="2:11" ht="15" customHeight="1" x14ac:dyDescent="0.3">
      <c r="B172" s="288"/>
      <c r="C172" s="268" t="s">
        <v>550</v>
      </c>
      <c r="D172" s="268"/>
      <c r="E172" s="268"/>
      <c r="F172" s="287" t="s">
        <v>537</v>
      </c>
      <c r="G172" s="268"/>
      <c r="H172" s="268" t="s">
        <v>597</v>
      </c>
      <c r="I172" s="268" t="s">
        <v>533</v>
      </c>
      <c r="J172" s="268">
        <v>50</v>
      </c>
      <c r="K172" s="309"/>
    </row>
    <row r="173" spans="2:11" ht="15" customHeight="1" x14ac:dyDescent="0.3">
      <c r="B173" s="288"/>
      <c r="C173" s="268" t="s">
        <v>558</v>
      </c>
      <c r="D173" s="268"/>
      <c r="E173" s="268"/>
      <c r="F173" s="287" t="s">
        <v>537</v>
      </c>
      <c r="G173" s="268"/>
      <c r="H173" s="268" t="s">
        <v>597</v>
      </c>
      <c r="I173" s="268" t="s">
        <v>533</v>
      </c>
      <c r="J173" s="268">
        <v>50</v>
      </c>
      <c r="K173" s="309"/>
    </row>
    <row r="174" spans="2:11" ht="15" customHeight="1" x14ac:dyDescent="0.3">
      <c r="B174" s="288"/>
      <c r="C174" s="268" t="s">
        <v>556</v>
      </c>
      <c r="D174" s="268"/>
      <c r="E174" s="268"/>
      <c r="F174" s="287" t="s">
        <v>537</v>
      </c>
      <c r="G174" s="268"/>
      <c r="H174" s="268" t="s">
        <v>597</v>
      </c>
      <c r="I174" s="268" t="s">
        <v>533</v>
      </c>
      <c r="J174" s="268">
        <v>50</v>
      </c>
      <c r="K174" s="309"/>
    </row>
    <row r="175" spans="2:11" ht="15" customHeight="1" x14ac:dyDescent="0.3">
      <c r="B175" s="288"/>
      <c r="C175" s="268" t="s">
        <v>111</v>
      </c>
      <c r="D175" s="268"/>
      <c r="E175" s="268"/>
      <c r="F175" s="287" t="s">
        <v>531</v>
      </c>
      <c r="G175" s="268"/>
      <c r="H175" s="268" t="s">
        <v>598</v>
      </c>
      <c r="I175" s="268" t="s">
        <v>599</v>
      </c>
      <c r="J175" s="268"/>
      <c r="K175" s="309"/>
    </row>
    <row r="176" spans="2:11" ht="15" customHeight="1" x14ac:dyDescent="0.3">
      <c r="B176" s="288"/>
      <c r="C176" s="268" t="s">
        <v>64</v>
      </c>
      <c r="D176" s="268"/>
      <c r="E176" s="268"/>
      <c r="F176" s="287" t="s">
        <v>531</v>
      </c>
      <c r="G176" s="268"/>
      <c r="H176" s="268" t="s">
        <v>600</v>
      </c>
      <c r="I176" s="268" t="s">
        <v>601</v>
      </c>
      <c r="J176" s="268">
        <v>1</v>
      </c>
      <c r="K176" s="309"/>
    </row>
    <row r="177" spans="2:11" ht="15" customHeight="1" x14ac:dyDescent="0.3">
      <c r="B177" s="288"/>
      <c r="C177" s="268" t="s">
        <v>60</v>
      </c>
      <c r="D177" s="268"/>
      <c r="E177" s="268"/>
      <c r="F177" s="287" t="s">
        <v>531</v>
      </c>
      <c r="G177" s="268"/>
      <c r="H177" s="268" t="s">
        <v>602</v>
      </c>
      <c r="I177" s="268" t="s">
        <v>533</v>
      </c>
      <c r="J177" s="268">
        <v>20</v>
      </c>
      <c r="K177" s="309"/>
    </row>
    <row r="178" spans="2:11" ht="15" customHeight="1" x14ac:dyDescent="0.3">
      <c r="B178" s="288"/>
      <c r="C178" s="268" t="s">
        <v>112</v>
      </c>
      <c r="D178" s="268"/>
      <c r="E178" s="268"/>
      <c r="F178" s="287" t="s">
        <v>531</v>
      </c>
      <c r="G178" s="268"/>
      <c r="H178" s="268" t="s">
        <v>603</v>
      </c>
      <c r="I178" s="268" t="s">
        <v>533</v>
      </c>
      <c r="J178" s="268">
        <v>255</v>
      </c>
      <c r="K178" s="309"/>
    </row>
    <row r="179" spans="2:11" ht="15" customHeight="1" x14ac:dyDescent="0.3">
      <c r="B179" s="288"/>
      <c r="C179" s="268" t="s">
        <v>113</v>
      </c>
      <c r="D179" s="268"/>
      <c r="E179" s="268"/>
      <c r="F179" s="287" t="s">
        <v>531</v>
      </c>
      <c r="G179" s="268"/>
      <c r="H179" s="268" t="s">
        <v>496</v>
      </c>
      <c r="I179" s="268" t="s">
        <v>533</v>
      </c>
      <c r="J179" s="268">
        <v>10</v>
      </c>
      <c r="K179" s="309"/>
    </row>
    <row r="180" spans="2:11" ht="15" customHeight="1" x14ac:dyDescent="0.3">
      <c r="B180" s="288"/>
      <c r="C180" s="268" t="s">
        <v>114</v>
      </c>
      <c r="D180" s="268"/>
      <c r="E180" s="268"/>
      <c r="F180" s="287" t="s">
        <v>531</v>
      </c>
      <c r="G180" s="268"/>
      <c r="H180" s="268" t="s">
        <v>604</v>
      </c>
      <c r="I180" s="268" t="s">
        <v>565</v>
      </c>
      <c r="J180" s="268"/>
      <c r="K180" s="309"/>
    </row>
    <row r="181" spans="2:11" ht="15" customHeight="1" x14ac:dyDescent="0.3">
      <c r="B181" s="288"/>
      <c r="C181" s="268" t="s">
        <v>605</v>
      </c>
      <c r="D181" s="268"/>
      <c r="E181" s="268"/>
      <c r="F181" s="287" t="s">
        <v>531</v>
      </c>
      <c r="G181" s="268"/>
      <c r="H181" s="268" t="s">
        <v>606</v>
      </c>
      <c r="I181" s="268" t="s">
        <v>565</v>
      </c>
      <c r="J181" s="268"/>
      <c r="K181" s="309"/>
    </row>
    <row r="182" spans="2:11" ht="15" customHeight="1" x14ac:dyDescent="0.3">
      <c r="B182" s="288"/>
      <c r="C182" s="268" t="s">
        <v>594</v>
      </c>
      <c r="D182" s="268"/>
      <c r="E182" s="268"/>
      <c r="F182" s="287" t="s">
        <v>531</v>
      </c>
      <c r="G182" s="268"/>
      <c r="H182" s="268" t="s">
        <v>607</v>
      </c>
      <c r="I182" s="268" t="s">
        <v>565</v>
      </c>
      <c r="J182" s="268"/>
      <c r="K182" s="309"/>
    </row>
    <row r="183" spans="2:11" ht="15" customHeight="1" x14ac:dyDescent="0.3">
      <c r="B183" s="288"/>
      <c r="C183" s="268" t="s">
        <v>116</v>
      </c>
      <c r="D183" s="268"/>
      <c r="E183" s="268"/>
      <c r="F183" s="287" t="s">
        <v>537</v>
      </c>
      <c r="G183" s="268"/>
      <c r="H183" s="268" t="s">
        <v>608</v>
      </c>
      <c r="I183" s="268" t="s">
        <v>533</v>
      </c>
      <c r="J183" s="268">
        <v>50</v>
      </c>
      <c r="K183" s="309"/>
    </row>
    <row r="184" spans="2:11" ht="15" customHeight="1" x14ac:dyDescent="0.3">
      <c r="B184" s="288"/>
      <c r="C184" s="268" t="s">
        <v>609</v>
      </c>
      <c r="D184" s="268"/>
      <c r="E184" s="268"/>
      <c r="F184" s="287" t="s">
        <v>537</v>
      </c>
      <c r="G184" s="268"/>
      <c r="H184" s="268" t="s">
        <v>610</v>
      </c>
      <c r="I184" s="268" t="s">
        <v>611</v>
      </c>
      <c r="J184" s="268"/>
      <c r="K184" s="309"/>
    </row>
    <row r="185" spans="2:11" ht="15" customHeight="1" x14ac:dyDescent="0.3">
      <c r="B185" s="288"/>
      <c r="C185" s="268" t="s">
        <v>612</v>
      </c>
      <c r="D185" s="268"/>
      <c r="E185" s="268"/>
      <c r="F185" s="287" t="s">
        <v>537</v>
      </c>
      <c r="G185" s="268"/>
      <c r="H185" s="268" t="s">
        <v>613</v>
      </c>
      <c r="I185" s="268" t="s">
        <v>611</v>
      </c>
      <c r="J185" s="268"/>
      <c r="K185" s="309"/>
    </row>
    <row r="186" spans="2:11" ht="15" customHeight="1" x14ac:dyDescent="0.3">
      <c r="B186" s="288"/>
      <c r="C186" s="268" t="s">
        <v>614</v>
      </c>
      <c r="D186" s="268"/>
      <c r="E186" s="268"/>
      <c r="F186" s="287" t="s">
        <v>537</v>
      </c>
      <c r="G186" s="268"/>
      <c r="H186" s="268" t="s">
        <v>615</v>
      </c>
      <c r="I186" s="268" t="s">
        <v>611</v>
      </c>
      <c r="J186" s="268"/>
      <c r="K186" s="309"/>
    </row>
    <row r="187" spans="2:11" ht="15" customHeight="1" x14ac:dyDescent="0.3">
      <c r="B187" s="288"/>
      <c r="C187" s="321" t="s">
        <v>616</v>
      </c>
      <c r="D187" s="268"/>
      <c r="E187" s="268"/>
      <c r="F187" s="287" t="s">
        <v>537</v>
      </c>
      <c r="G187" s="268"/>
      <c r="H187" s="268" t="s">
        <v>617</v>
      </c>
      <c r="I187" s="268" t="s">
        <v>618</v>
      </c>
      <c r="J187" s="322" t="s">
        <v>619</v>
      </c>
      <c r="K187" s="309"/>
    </row>
    <row r="188" spans="2:11" ht="15" customHeight="1" x14ac:dyDescent="0.3">
      <c r="B188" s="288"/>
      <c r="C188" s="273" t="s">
        <v>49</v>
      </c>
      <c r="D188" s="268"/>
      <c r="E188" s="268"/>
      <c r="F188" s="287" t="s">
        <v>531</v>
      </c>
      <c r="G188" s="268"/>
      <c r="H188" s="265" t="s">
        <v>620</v>
      </c>
      <c r="I188" s="268" t="s">
        <v>621</v>
      </c>
      <c r="J188" s="268"/>
      <c r="K188" s="309"/>
    </row>
    <row r="189" spans="2:11" ht="15" customHeight="1" x14ac:dyDescent="0.3">
      <c r="B189" s="288"/>
      <c r="C189" s="273" t="s">
        <v>622</v>
      </c>
      <c r="D189" s="268"/>
      <c r="E189" s="268"/>
      <c r="F189" s="287" t="s">
        <v>531</v>
      </c>
      <c r="G189" s="268"/>
      <c r="H189" s="268" t="s">
        <v>623</v>
      </c>
      <c r="I189" s="268" t="s">
        <v>565</v>
      </c>
      <c r="J189" s="268"/>
      <c r="K189" s="309"/>
    </row>
    <row r="190" spans="2:11" ht="15" customHeight="1" x14ac:dyDescent="0.3">
      <c r="B190" s="288"/>
      <c r="C190" s="273" t="s">
        <v>624</v>
      </c>
      <c r="D190" s="268"/>
      <c r="E190" s="268"/>
      <c r="F190" s="287" t="s">
        <v>531</v>
      </c>
      <c r="G190" s="268"/>
      <c r="H190" s="268" t="s">
        <v>625</v>
      </c>
      <c r="I190" s="268" t="s">
        <v>565</v>
      </c>
      <c r="J190" s="268"/>
      <c r="K190" s="309"/>
    </row>
    <row r="191" spans="2:11" ht="15" customHeight="1" x14ac:dyDescent="0.3">
      <c r="B191" s="288"/>
      <c r="C191" s="273" t="s">
        <v>626</v>
      </c>
      <c r="D191" s="268"/>
      <c r="E191" s="268"/>
      <c r="F191" s="287" t="s">
        <v>537</v>
      </c>
      <c r="G191" s="268"/>
      <c r="H191" s="268" t="s">
        <v>627</v>
      </c>
      <c r="I191" s="268" t="s">
        <v>565</v>
      </c>
      <c r="J191" s="268"/>
      <c r="K191" s="309"/>
    </row>
    <row r="192" spans="2:11" ht="15" customHeight="1" x14ac:dyDescent="0.3">
      <c r="B192" s="315"/>
      <c r="C192" s="323"/>
      <c r="D192" s="297"/>
      <c r="E192" s="297"/>
      <c r="F192" s="297"/>
      <c r="G192" s="297"/>
      <c r="H192" s="297"/>
      <c r="I192" s="297"/>
      <c r="J192" s="297"/>
      <c r="K192" s="316"/>
    </row>
    <row r="193" spans="2:11" ht="18.75" customHeight="1" x14ac:dyDescent="0.3">
      <c r="B193" s="265"/>
      <c r="C193" s="268"/>
      <c r="D193" s="268"/>
      <c r="E193" s="268"/>
      <c r="F193" s="287"/>
      <c r="G193" s="268"/>
      <c r="H193" s="268"/>
      <c r="I193" s="268"/>
      <c r="J193" s="268"/>
      <c r="K193" s="265"/>
    </row>
    <row r="194" spans="2:11" ht="18.75" customHeight="1" x14ac:dyDescent="0.3">
      <c r="B194" s="265"/>
      <c r="C194" s="268"/>
      <c r="D194" s="268"/>
      <c r="E194" s="268"/>
      <c r="F194" s="287"/>
      <c r="G194" s="268"/>
      <c r="H194" s="268"/>
      <c r="I194" s="268"/>
      <c r="J194" s="268"/>
      <c r="K194" s="265"/>
    </row>
    <row r="195" spans="2:11" ht="18.75" customHeight="1" x14ac:dyDescent="0.3"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</row>
    <row r="196" spans="2:11" x14ac:dyDescent="0.3">
      <c r="B196" s="255"/>
      <c r="C196" s="256"/>
      <c r="D196" s="256"/>
      <c r="E196" s="256"/>
      <c r="F196" s="256"/>
      <c r="G196" s="256"/>
      <c r="H196" s="256"/>
      <c r="I196" s="256"/>
      <c r="J196" s="256"/>
      <c r="K196" s="257"/>
    </row>
    <row r="197" spans="2:11" ht="21" x14ac:dyDescent="0.3">
      <c r="B197" s="258"/>
      <c r="C197" s="379" t="s">
        <v>628</v>
      </c>
      <c r="D197" s="379"/>
      <c r="E197" s="379"/>
      <c r="F197" s="379"/>
      <c r="G197" s="379"/>
      <c r="H197" s="379"/>
      <c r="I197" s="379"/>
      <c r="J197" s="379"/>
      <c r="K197" s="259"/>
    </row>
    <row r="198" spans="2:11" ht="25.5" customHeight="1" x14ac:dyDescent="0.3">
      <c r="B198" s="258"/>
      <c r="C198" s="324" t="s">
        <v>629</v>
      </c>
      <c r="D198" s="324"/>
      <c r="E198" s="324"/>
      <c r="F198" s="324" t="s">
        <v>630</v>
      </c>
      <c r="G198" s="325"/>
      <c r="H198" s="380" t="s">
        <v>631</v>
      </c>
      <c r="I198" s="380"/>
      <c r="J198" s="380"/>
      <c r="K198" s="259"/>
    </row>
    <row r="199" spans="2:11" ht="5.25" customHeight="1" x14ac:dyDescent="0.3">
      <c r="B199" s="288"/>
      <c r="C199" s="285"/>
      <c r="D199" s="285"/>
      <c r="E199" s="285"/>
      <c r="F199" s="285"/>
      <c r="G199" s="268"/>
      <c r="H199" s="285"/>
      <c r="I199" s="285"/>
      <c r="J199" s="285"/>
      <c r="K199" s="309"/>
    </row>
    <row r="200" spans="2:11" ht="15" customHeight="1" x14ac:dyDescent="0.3">
      <c r="B200" s="288"/>
      <c r="C200" s="268" t="s">
        <v>621</v>
      </c>
      <c r="D200" s="268"/>
      <c r="E200" s="268"/>
      <c r="F200" s="287" t="s">
        <v>50</v>
      </c>
      <c r="G200" s="268"/>
      <c r="H200" s="378" t="s">
        <v>632</v>
      </c>
      <c r="I200" s="378"/>
      <c r="J200" s="378"/>
      <c r="K200" s="309"/>
    </row>
    <row r="201" spans="2:11" ht="15" customHeight="1" x14ac:dyDescent="0.3">
      <c r="B201" s="288"/>
      <c r="C201" s="294"/>
      <c r="D201" s="268"/>
      <c r="E201" s="268"/>
      <c r="F201" s="287" t="s">
        <v>51</v>
      </c>
      <c r="G201" s="268"/>
      <c r="H201" s="378" t="s">
        <v>633</v>
      </c>
      <c r="I201" s="378"/>
      <c r="J201" s="378"/>
      <c r="K201" s="309"/>
    </row>
    <row r="202" spans="2:11" ht="15" customHeight="1" x14ac:dyDescent="0.3">
      <c r="B202" s="288"/>
      <c r="C202" s="294"/>
      <c r="D202" s="268"/>
      <c r="E202" s="268"/>
      <c r="F202" s="287" t="s">
        <v>54</v>
      </c>
      <c r="G202" s="268"/>
      <c r="H202" s="378" t="s">
        <v>634</v>
      </c>
      <c r="I202" s="378"/>
      <c r="J202" s="378"/>
      <c r="K202" s="309"/>
    </row>
    <row r="203" spans="2:11" ht="15" customHeight="1" x14ac:dyDescent="0.3">
      <c r="B203" s="288"/>
      <c r="C203" s="268"/>
      <c r="D203" s="268"/>
      <c r="E203" s="268"/>
      <c r="F203" s="287" t="s">
        <v>52</v>
      </c>
      <c r="G203" s="268"/>
      <c r="H203" s="378" t="s">
        <v>635</v>
      </c>
      <c r="I203" s="378"/>
      <c r="J203" s="378"/>
      <c r="K203" s="309"/>
    </row>
    <row r="204" spans="2:11" ht="15" customHeight="1" x14ac:dyDescent="0.3">
      <c r="B204" s="288"/>
      <c r="C204" s="268"/>
      <c r="D204" s="268"/>
      <c r="E204" s="268"/>
      <c r="F204" s="287" t="s">
        <v>53</v>
      </c>
      <c r="G204" s="268"/>
      <c r="H204" s="378" t="s">
        <v>636</v>
      </c>
      <c r="I204" s="378"/>
      <c r="J204" s="378"/>
      <c r="K204" s="309"/>
    </row>
    <row r="205" spans="2:11" ht="15" customHeight="1" x14ac:dyDescent="0.3">
      <c r="B205" s="288"/>
      <c r="C205" s="268"/>
      <c r="D205" s="268"/>
      <c r="E205" s="268"/>
      <c r="F205" s="287"/>
      <c r="G205" s="268"/>
      <c r="H205" s="268"/>
      <c r="I205" s="268"/>
      <c r="J205" s="268"/>
      <c r="K205" s="309"/>
    </row>
    <row r="206" spans="2:11" ht="15" customHeight="1" x14ac:dyDescent="0.3">
      <c r="B206" s="288"/>
      <c r="C206" s="268" t="s">
        <v>577</v>
      </c>
      <c r="D206" s="268"/>
      <c r="E206" s="268"/>
      <c r="F206" s="287" t="s">
        <v>85</v>
      </c>
      <c r="G206" s="268"/>
      <c r="H206" s="378" t="s">
        <v>637</v>
      </c>
      <c r="I206" s="378"/>
      <c r="J206" s="378"/>
      <c r="K206" s="309"/>
    </row>
    <row r="207" spans="2:11" ht="15" customHeight="1" x14ac:dyDescent="0.3">
      <c r="B207" s="288"/>
      <c r="C207" s="294"/>
      <c r="D207" s="268"/>
      <c r="E207" s="268"/>
      <c r="F207" s="287" t="s">
        <v>474</v>
      </c>
      <c r="G207" s="268"/>
      <c r="H207" s="378" t="s">
        <v>475</v>
      </c>
      <c r="I207" s="378"/>
      <c r="J207" s="378"/>
      <c r="K207" s="309"/>
    </row>
    <row r="208" spans="2:11" ht="15" customHeight="1" x14ac:dyDescent="0.3">
      <c r="B208" s="288"/>
      <c r="C208" s="268"/>
      <c r="D208" s="268"/>
      <c r="E208" s="268"/>
      <c r="F208" s="287" t="s">
        <v>472</v>
      </c>
      <c r="G208" s="268"/>
      <c r="H208" s="378" t="s">
        <v>638</v>
      </c>
      <c r="I208" s="378"/>
      <c r="J208" s="378"/>
      <c r="K208" s="309"/>
    </row>
    <row r="209" spans="2:11" ht="15" customHeight="1" x14ac:dyDescent="0.3">
      <c r="B209" s="326"/>
      <c r="C209" s="294"/>
      <c r="D209" s="294"/>
      <c r="E209" s="294"/>
      <c r="F209" s="287" t="s">
        <v>476</v>
      </c>
      <c r="G209" s="273"/>
      <c r="H209" s="377" t="s">
        <v>477</v>
      </c>
      <c r="I209" s="377"/>
      <c r="J209" s="377"/>
      <c r="K209" s="327"/>
    </row>
    <row r="210" spans="2:11" ht="15" customHeight="1" x14ac:dyDescent="0.3">
      <c r="B210" s="326"/>
      <c r="C210" s="294"/>
      <c r="D210" s="294"/>
      <c r="E210" s="294"/>
      <c r="F210" s="287" t="s">
        <v>478</v>
      </c>
      <c r="G210" s="273"/>
      <c r="H210" s="377" t="s">
        <v>639</v>
      </c>
      <c r="I210" s="377"/>
      <c r="J210" s="377"/>
      <c r="K210" s="327"/>
    </row>
    <row r="211" spans="2:11" ht="15" customHeight="1" x14ac:dyDescent="0.3">
      <c r="B211" s="326"/>
      <c r="C211" s="294"/>
      <c r="D211" s="294"/>
      <c r="E211" s="294"/>
      <c r="F211" s="328"/>
      <c r="G211" s="273"/>
      <c r="H211" s="329"/>
      <c r="I211" s="329"/>
      <c r="J211" s="329"/>
      <c r="K211" s="327"/>
    </row>
    <row r="212" spans="2:11" ht="15" customHeight="1" x14ac:dyDescent="0.3">
      <c r="B212" s="326"/>
      <c r="C212" s="268" t="s">
        <v>601</v>
      </c>
      <c r="D212" s="294"/>
      <c r="E212" s="294"/>
      <c r="F212" s="287">
        <v>1</v>
      </c>
      <c r="G212" s="273"/>
      <c r="H212" s="377" t="s">
        <v>640</v>
      </c>
      <c r="I212" s="377"/>
      <c r="J212" s="377"/>
      <c r="K212" s="327"/>
    </row>
    <row r="213" spans="2:11" ht="15" customHeight="1" x14ac:dyDescent="0.3">
      <c r="B213" s="326"/>
      <c r="C213" s="294"/>
      <c r="D213" s="294"/>
      <c r="E213" s="294"/>
      <c r="F213" s="287">
        <v>2</v>
      </c>
      <c r="G213" s="273"/>
      <c r="H213" s="377" t="s">
        <v>641</v>
      </c>
      <c r="I213" s="377"/>
      <c r="J213" s="377"/>
      <c r="K213" s="327"/>
    </row>
    <row r="214" spans="2:11" ht="15" customHeight="1" x14ac:dyDescent="0.3">
      <c r="B214" s="326"/>
      <c r="C214" s="294"/>
      <c r="D214" s="294"/>
      <c r="E214" s="294"/>
      <c r="F214" s="287">
        <v>3</v>
      </c>
      <c r="G214" s="273"/>
      <c r="H214" s="377" t="s">
        <v>642</v>
      </c>
      <c r="I214" s="377"/>
      <c r="J214" s="377"/>
      <c r="K214" s="327"/>
    </row>
    <row r="215" spans="2:11" ht="15" customHeight="1" x14ac:dyDescent="0.3">
      <c r="B215" s="326"/>
      <c r="C215" s="294"/>
      <c r="D215" s="294"/>
      <c r="E215" s="294"/>
      <c r="F215" s="287">
        <v>4</v>
      </c>
      <c r="G215" s="273"/>
      <c r="H215" s="377" t="s">
        <v>643</v>
      </c>
      <c r="I215" s="377"/>
      <c r="J215" s="377"/>
      <c r="K215" s="327"/>
    </row>
    <row r="216" spans="2:11" ht="12.75" customHeight="1" x14ac:dyDescent="0.3">
      <c r="B216" s="330"/>
      <c r="C216" s="331"/>
      <c r="D216" s="331"/>
      <c r="E216" s="331"/>
      <c r="F216" s="331"/>
      <c r="G216" s="331"/>
      <c r="H216" s="331"/>
      <c r="I216" s="331"/>
      <c r="J216" s="331"/>
      <c r="K216" s="332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H210:J210"/>
    <mergeCell ref="H212:J212"/>
    <mergeCell ref="H213:J213"/>
    <mergeCell ref="H214:J214"/>
    <mergeCell ref="H215:J215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D1.1. - Oprava přípojky k...</vt:lpstr>
      <vt:lpstr>Pokyny pro vyplnění</vt:lpstr>
      <vt:lpstr>'D1.1. - Oprava přípojky k...'!Názvy_tisku</vt:lpstr>
      <vt:lpstr>'Rekapitulace stavby'!Názvy_tisku</vt:lpstr>
      <vt:lpstr>'D1.1. - Oprava přípojky k...'!Oblast_tisku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Lang</dc:creator>
  <cp:lastModifiedBy>stverak</cp:lastModifiedBy>
  <dcterms:created xsi:type="dcterms:W3CDTF">2017-08-07T09:03:10Z</dcterms:created>
  <dcterms:modified xsi:type="dcterms:W3CDTF">2017-08-07T09:41:39Z</dcterms:modified>
</cp:coreProperties>
</file>