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Pol'!$A$1:$U$253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50" i="1"/>
  <c r="AD243" i="12"/>
  <c r="G39" i="1" s="1"/>
  <c r="G40" i="1" s="1"/>
  <c r="G25" i="1" s="1"/>
  <c r="G26" i="1" s="1"/>
  <c r="G9" i="12"/>
  <c r="G8" i="12" s="1"/>
  <c r="I47" i="1" s="1"/>
  <c r="I9" i="12"/>
  <c r="I8" i="12" s="1"/>
  <c r="K9" i="12"/>
  <c r="K8" i="12" s="1"/>
  <c r="O9" i="12"/>
  <c r="O8" i="12" s="1"/>
  <c r="Q9" i="12"/>
  <c r="Q8" i="12" s="1"/>
  <c r="U9" i="12"/>
  <c r="U8" i="12" s="1"/>
  <c r="G14" i="12"/>
  <c r="I48" i="1" s="1"/>
  <c r="G15" i="12"/>
  <c r="M15" i="12" s="1"/>
  <c r="M14" i="12" s="1"/>
  <c r="I15" i="12"/>
  <c r="I14" i="12" s="1"/>
  <c r="K15" i="12"/>
  <c r="K14" i="12" s="1"/>
  <c r="O15" i="12"/>
  <c r="O14" i="12" s="1"/>
  <c r="Q15" i="12"/>
  <c r="Q14" i="12" s="1"/>
  <c r="U15" i="12"/>
  <c r="U14" i="12" s="1"/>
  <c r="G18" i="12"/>
  <c r="I18" i="12"/>
  <c r="K18" i="12"/>
  <c r="M18" i="12"/>
  <c r="O18" i="12"/>
  <c r="Q18" i="12"/>
  <c r="U18" i="12"/>
  <c r="G27" i="12"/>
  <c r="M27" i="12" s="1"/>
  <c r="I27" i="12"/>
  <c r="K27" i="12"/>
  <c r="O27" i="12"/>
  <c r="Q27" i="12"/>
  <c r="U27" i="12"/>
  <c r="G31" i="12"/>
  <c r="M31" i="12" s="1"/>
  <c r="I31" i="12"/>
  <c r="K31" i="12"/>
  <c r="O31" i="12"/>
  <c r="Q31" i="12"/>
  <c r="U31" i="12"/>
  <c r="G36" i="12"/>
  <c r="I36" i="12"/>
  <c r="K36" i="12"/>
  <c r="M36" i="12"/>
  <c r="O36" i="12"/>
  <c r="Q36" i="12"/>
  <c r="U36" i="12"/>
  <c r="G37" i="12"/>
  <c r="M37" i="12" s="1"/>
  <c r="I37" i="12"/>
  <c r="K37" i="12"/>
  <c r="O37" i="12"/>
  <c r="Q37" i="12"/>
  <c r="U37" i="12"/>
  <c r="G43" i="12"/>
  <c r="M43" i="12" s="1"/>
  <c r="I43" i="12"/>
  <c r="K43" i="12"/>
  <c r="O43" i="12"/>
  <c r="Q43" i="12"/>
  <c r="U43" i="12"/>
  <c r="G45" i="12"/>
  <c r="M45" i="12" s="1"/>
  <c r="I45" i="12"/>
  <c r="K45" i="12"/>
  <c r="O45" i="12"/>
  <c r="Q45" i="12"/>
  <c r="U45" i="12"/>
  <c r="G47" i="12"/>
  <c r="M47" i="12" s="1"/>
  <c r="I47" i="12"/>
  <c r="K47" i="12"/>
  <c r="O47" i="12"/>
  <c r="Q47" i="12"/>
  <c r="U47" i="12"/>
  <c r="G49" i="12"/>
  <c r="I49" i="12"/>
  <c r="K49" i="12"/>
  <c r="M49" i="12"/>
  <c r="O49" i="12"/>
  <c r="Q49" i="12"/>
  <c r="U49" i="12"/>
  <c r="G50" i="12"/>
  <c r="I50" i="12"/>
  <c r="K50" i="12"/>
  <c r="M50" i="12"/>
  <c r="O50" i="12"/>
  <c r="Q50" i="12"/>
  <c r="U50" i="12"/>
  <c r="G51" i="12"/>
  <c r="M51" i="12" s="1"/>
  <c r="I51" i="12"/>
  <c r="K51" i="12"/>
  <c r="O51" i="12"/>
  <c r="Q51" i="12"/>
  <c r="U51" i="12"/>
  <c r="G55" i="12"/>
  <c r="I55" i="12"/>
  <c r="K55" i="12"/>
  <c r="M55" i="12"/>
  <c r="O55" i="12"/>
  <c r="Q55" i="12"/>
  <c r="U55" i="12"/>
  <c r="G56" i="12"/>
  <c r="M56" i="12" s="1"/>
  <c r="I56" i="12"/>
  <c r="K56" i="12"/>
  <c r="O56" i="12"/>
  <c r="Q56" i="12"/>
  <c r="U56" i="12"/>
  <c r="G61" i="12"/>
  <c r="M61" i="12" s="1"/>
  <c r="I61" i="12"/>
  <c r="K61" i="12"/>
  <c r="O61" i="12"/>
  <c r="Q61" i="12"/>
  <c r="U61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72" i="12"/>
  <c r="I72" i="12"/>
  <c r="K72" i="12"/>
  <c r="M72" i="12"/>
  <c r="O72" i="12"/>
  <c r="Q72" i="12"/>
  <c r="U72" i="12"/>
  <c r="G73" i="12"/>
  <c r="M73" i="12" s="1"/>
  <c r="I73" i="12"/>
  <c r="K73" i="12"/>
  <c r="O73" i="12"/>
  <c r="Q73" i="12"/>
  <c r="U73" i="12"/>
  <c r="G76" i="12"/>
  <c r="M76" i="12" s="1"/>
  <c r="I76" i="12"/>
  <c r="K76" i="12"/>
  <c r="O76" i="12"/>
  <c r="Q76" i="12"/>
  <c r="U76" i="12"/>
  <c r="G78" i="12"/>
  <c r="I78" i="12"/>
  <c r="K78" i="12"/>
  <c r="M78" i="12"/>
  <c r="O78" i="12"/>
  <c r="Q78" i="12"/>
  <c r="U78" i="12"/>
  <c r="G80" i="12"/>
  <c r="M80" i="12" s="1"/>
  <c r="I80" i="12"/>
  <c r="K80" i="12"/>
  <c r="O80" i="12"/>
  <c r="Q80" i="12"/>
  <c r="U80" i="12"/>
  <c r="G82" i="12"/>
  <c r="Q82" i="12"/>
  <c r="G83" i="12"/>
  <c r="M83" i="12" s="1"/>
  <c r="M82" i="12" s="1"/>
  <c r="I83" i="12"/>
  <c r="I82" i="12" s="1"/>
  <c r="K83" i="12"/>
  <c r="K82" i="12" s="1"/>
  <c r="O83" i="12"/>
  <c r="O82" i="12" s="1"/>
  <c r="Q83" i="12"/>
  <c r="U83" i="12"/>
  <c r="U82" i="12" s="1"/>
  <c r="K86" i="12"/>
  <c r="G87" i="12"/>
  <c r="G86" i="12" s="1"/>
  <c r="I51" i="1" s="1"/>
  <c r="I87" i="12"/>
  <c r="I86" i="12" s="1"/>
  <c r="K87" i="12"/>
  <c r="O87" i="12"/>
  <c r="O86" i="12" s="1"/>
  <c r="Q87" i="12"/>
  <c r="Q86" i="12" s="1"/>
  <c r="U87" i="12"/>
  <c r="U86" i="12" s="1"/>
  <c r="G90" i="12"/>
  <c r="M90" i="12" s="1"/>
  <c r="I90" i="12"/>
  <c r="K90" i="12"/>
  <c r="K89" i="12" s="1"/>
  <c r="O90" i="12"/>
  <c r="Q90" i="12"/>
  <c r="U90" i="12"/>
  <c r="G92" i="12"/>
  <c r="I92" i="12"/>
  <c r="K92" i="12"/>
  <c r="M92" i="12"/>
  <c r="O92" i="12"/>
  <c r="Q92" i="12"/>
  <c r="U92" i="12"/>
  <c r="G93" i="12"/>
  <c r="I93" i="12"/>
  <c r="K93" i="12"/>
  <c r="O93" i="12"/>
  <c r="Q93" i="12"/>
  <c r="U93" i="12"/>
  <c r="G95" i="12"/>
  <c r="M95" i="12" s="1"/>
  <c r="I95" i="12"/>
  <c r="K95" i="12"/>
  <c r="O95" i="12"/>
  <c r="Q95" i="12"/>
  <c r="U95" i="12"/>
  <c r="G96" i="12"/>
  <c r="M96" i="12" s="1"/>
  <c r="I96" i="12"/>
  <c r="K96" i="12"/>
  <c r="O96" i="12"/>
  <c r="Q96" i="12"/>
  <c r="U96" i="12"/>
  <c r="G98" i="12"/>
  <c r="I98" i="12"/>
  <c r="K98" i="12"/>
  <c r="M98" i="12"/>
  <c r="O98" i="12"/>
  <c r="Q98" i="12"/>
  <c r="U98" i="12"/>
  <c r="G99" i="12"/>
  <c r="I99" i="12"/>
  <c r="K99" i="12"/>
  <c r="M99" i="12"/>
  <c r="O99" i="12"/>
  <c r="O89" i="12" s="1"/>
  <c r="Q99" i="12"/>
  <c r="U99" i="12"/>
  <c r="G102" i="12"/>
  <c r="M102" i="12" s="1"/>
  <c r="I102" i="12"/>
  <c r="K102" i="12"/>
  <c r="O102" i="12"/>
  <c r="Q102" i="12"/>
  <c r="Q89" i="12" s="1"/>
  <c r="U102" i="12"/>
  <c r="G104" i="12"/>
  <c r="M104" i="12" s="1"/>
  <c r="I104" i="12"/>
  <c r="K104" i="12"/>
  <c r="O104" i="12"/>
  <c r="Q104" i="12"/>
  <c r="U104" i="12"/>
  <c r="G105" i="12"/>
  <c r="M105" i="12" s="1"/>
  <c r="I105" i="12"/>
  <c r="K105" i="12"/>
  <c r="O105" i="12"/>
  <c r="Q105" i="12"/>
  <c r="U105" i="12"/>
  <c r="O106" i="12"/>
  <c r="G107" i="12"/>
  <c r="M107" i="12" s="1"/>
  <c r="I107" i="12"/>
  <c r="K107" i="12"/>
  <c r="K106" i="12" s="1"/>
  <c r="O107" i="12"/>
  <c r="Q107" i="12"/>
  <c r="U107" i="12"/>
  <c r="G108" i="12"/>
  <c r="M108" i="12" s="1"/>
  <c r="I108" i="12"/>
  <c r="K108" i="12"/>
  <c r="O108" i="12"/>
  <c r="Q108" i="12"/>
  <c r="U108" i="12"/>
  <c r="G110" i="12"/>
  <c r="I110" i="12"/>
  <c r="K110" i="12"/>
  <c r="M110" i="12"/>
  <c r="O110" i="12"/>
  <c r="Q110" i="12"/>
  <c r="U110" i="12"/>
  <c r="G112" i="12"/>
  <c r="I112" i="12"/>
  <c r="I111" i="12" s="1"/>
  <c r="K112" i="12"/>
  <c r="M112" i="12"/>
  <c r="O112" i="12"/>
  <c r="Q112" i="12"/>
  <c r="Q111" i="12" s="1"/>
  <c r="U112" i="12"/>
  <c r="G114" i="12"/>
  <c r="M114" i="12" s="1"/>
  <c r="M111" i="12" s="1"/>
  <c r="I114" i="12"/>
  <c r="K114" i="12"/>
  <c r="O114" i="12"/>
  <c r="O111" i="12" s="1"/>
  <c r="Q114" i="12"/>
  <c r="U114" i="12"/>
  <c r="G117" i="12"/>
  <c r="I117" i="12"/>
  <c r="K117" i="12"/>
  <c r="O117" i="12"/>
  <c r="Q117" i="12"/>
  <c r="U117" i="12"/>
  <c r="G119" i="12"/>
  <c r="M119" i="12" s="1"/>
  <c r="I119" i="12"/>
  <c r="K119" i="12"/>
  <c r="O119" i="12"/>
  <c r="Q119" i="12"/>
  <c r="U119" i="12"/>
  <c r="G120" i="12"/>
  <c r="M120" i="12" s="1"/>
  <c r="I120" i="12"/>
  <c r="K120" i="12"/>
  <c r="O120" i="12"/>
  <c r="Q120" i="12"/>
  <c r="U120" i="12"/>
  <c r="G121" i="12"/>
  <c r="I121" i="12"/>
  <c r="K121" i="12"/>
  <c r="M121" i="12"/>
  <c r="O121" i="12"/>
  <c r="Q121" i="12"/>
  <c r="U121" i="12"/>
  <c r="G122" i="12"/>
  <c r="I122" i="12"/>
  <c r="K122" i="12"/>
  <c r="M122" i="12"/>
  <c r="O122" i="12"/>
  <c r="Q122" i="12"/>
  <c r="U122" i="12"/>
  <c r="G123" i="12"/>
  <c r="M123" i="12" s="1"/>
  <c r="I123" i="12"/>
  <c r="K123" i="12"/>
  <c r="O123" i="12"/>
  <c r="Q123" i="12"/>
  <c r="U123" i="12"/>
  <c r="G124" i="12"/>
  <c r="M124" i="12" s="1"/>
  <c r="I124" i="12"/>
  <c r="K124" i="12"/>
  <c r="O124" i="12"/>
  <c r="Q124" i="12"/>
  <c r="U124" i="12"/>
  <c r="G125" i="12"/>
  <c r="M125" i="12" s="1"/>
  <c r="I125" i="12"/>
  <c r="K125" i="12"/>
  <c r="O125" i="12"/>
  <c r="Q125" i="12"/>
  <c r="U125" i="12"/>
  <c r="G126" i="12"/>
  <c r="M126" i="12" s="1"/>
  <c r="I126" i="12"/>
  <c r="K126" i="12"/>
  <c r="O126" i="12"/>
  <c r="Q126" i="12"/>
  <c r="U126" i="12"/>
  <c r="G128" i="12"/>
  <c r="M128" i="12" s="1"/>
  <c r="I128" i="12"/>
  <c r="K128" i="12"/>
  <c r="O128" i="12"/>
  <c r="Q128" i="12"/>
  <c r="U128" i="12"/>
  <c r="G129" i="12"/>
  <c r="M129" i="12" s="1"/>
  <c r="I129" i="12"/>
  <c r="K129" i="12"/>
  <c r="O129" i="12"/>
  <c r="Q129" i="12"/>
  <c r="U129" i="12"/>
  <c r="G130" i="12"/>
  <c r="M130" i="12" s="1"/>
  <c r="I130" i="12"/>
  <c r="K130" i="12"/>
  <c r="O130" i="12"/>
  <c r="Q130" i="12"/>
  <c r="U130" i="12"/>
  <c r="G131" i="12"/>
  <c r="I56" i="1" s="1"/>
  <c r="K131" i="12"/>
  <c r="G132" i="12"/>
  <c r="I132" i="12"/>
  <c r="I131" i="12" s="1"/>
  <c r="K132" i="12"/>
  <c r="M132" i="12"/>
  <c r="M131" i="12" s="1"/>
  <c r="O132" i="12"/>
  <c r="O131" i="12" s="1"/>
  <c r="Q132" i="12"/>
  <c r="Q131" i="12" s="1"/>
  <c r="U132" i="12"/>
  <c r="U131" i="12" s="1"/>
  <c r="U133" i="12"/>
  <c r="G134" i="12"/>
  <c r="I134" i="12"/>
  <c r="I133" i="12" s="1"/>
  <c r="K134" i="12"/>
  <c r="K133" i="12" s="1"/>
  <c r="M134" i="12"/>
  <c r="O134" i="12"/>
  <c r="Q134" i="12"/>
  <c r="Q133" i="12" s="1"/>
  <c r="U134" i="12"/>
  <c r="G136" i="12"/>
  <c r="G133" i="12" s="1"/>
  <c r="I57" i="1" s="1"/>
  <c r="I136" i="12"/>
  <c r="K136" i="12"/>
  <c r="O136" i="12"/>
  <c r="O133" i="12" s="1"/>
  <c r="Q136" i="12"/>
  <c r="U136" i="12"/>
  <c r="G137" i="12"/>
  <c r="G138" i="12"/>
  <c r="M138" i="12" s="1"/>
  <c r="I138" i="12"/>
  <c r="I137" i="12" s="1"/>
  <c r="K138" i="12"/>
  <c r="K137" i="12" s="1"/>
  <c r="O138" i="12"/>
  <c r="Q138" i="12"/>
  <c r="U138" i="12"/>
  <c r="U137" i="12" s="1"/>
  <c r="G139" i="12"/>
  <c r="I139" i="12"/>
  <c r="K139" i="12"/>
  <c r="M139" i="12"/>
  <c r="O139" i="12"/>
  <c r="Q139" i="12"/>
  <c r="U139" i="12"/>
  <c r="G140" i="12"/>
  <c r="M140" i="12" s="1"/>
  <c r="I140" i="12"/>
  <c r="K140" i="12"/>
  <c r="O140" i="12"/>
  <c r="Q140" i="12"/>
  <c r="Q137" i="12" s="1"/>
  <c r="U140" i="12"/>
  <c r="G142" i="12"/>
  <c r="I142" i="12"/>
  <c r="K142" i="12"/>
  <c r="O142" i="12"/>
  <c r="Q142" i="12"/>
  <c r="U142" i="12"/>
  <c r="G145" i="12"/>
  <c r="M145" i="12" s="1"/>
  <c r="I145" i="12"/>
  <c r="K145" i="12"/>
  <c r="O145" i="12"/>
  <c r="Q145" i="12"/>
  <c r="U145" i="12"/>
  <c r="G146" i="12"/>
  <c r="M146" i="12" s="1"/>
  <c r="I146" i="12"/>
  <c r="K146" i="12"/>
  <c r="O146" i="12"/>
  <c r="Q146" i="12"/>
  <c r="U146" i="12"/>
  <c r="G147" i="12"/>
  <c r="M147" i="12" s="1"/>
  <c r="I147" i="12"/>
  <c r="K147" i="12"/>
  <c r="O147" i="12"/>
  <c r="Q147" i="12"/>
  <c r="U147" i="12"/>
  <c r="G150" i="12"/>
  <c r="M150" i="12" s="1"/>
  <c r="I150" i="12"/>
  <c r="K150" i="12"/>
  <c r="O150" i="12"/>
  <c r="Q150" i="12"/>
  <c r="U150" i="12"/>
  <c r="G151" i="12"/>
  <c r="M151" i="12" s="1"/>
  <c r="I151" i="12"/>
  <c r="K151" i="12"/>
  <c r="O151" i="12"/>
  <c r="Q151" i="12"/>
  <c r="U151" i="12"/>
  <c r="G152" i="12"/>
  <c r="M152" i="12" s="1"/>
  <c r="I152" i="12"/>
  <c r="K152" i="12"/>
  <c r="O152" i="12"/>
  <c r="Q152" i="12"/>
  <c r="U152" i="12"/>
  <c r="G155" i="12"/>
  <c r="M155" i="12" s="1"/>
  <c r="I155" i="12"/>
  <c r="K155" i="12"/>
  <c r="O155" i="12"/>
  <c r="Q155" i="12"/>
  <c r="U155" i="12"/>
  <c r="G156" i="12"/>
  <c r="M156" i="12" s="1"/>
  <c r="I156" i="12"/>
  <c r="K156" i="12"/>
  <c r="O156" i="12"/>
  <c r="Q156" i="12"/>
  <c r="U156" i="12"/>
  <c r="G157" i="12"/>
  <c r="I157" i="12"/>
  <c r="K157" i="12"/>
  <c r="M157" i="12"/>
  <c r="O157" i="12"/>
  <c r="Q157" i="12"/>
  <c r="U157" i="12"/>
  <c r="G158" i="12"/>
  <c r="M158" i="12" s="1"/>
  <c r="I158" i="12"/>
  <c r="K158" i="12"/>
  <c r="O158" i="12"/>
  <c r="Q158" i="12"/>
  <c r="U158" i="12"/>
  <c r="G159" i="12"/>
  <c r="M159" i="12" s="1"/>
  <c r="I159" i="12"/>
  <c r="K159" i="12"/>
  <c r="O159" i="12"/>
  <c r="Q159" i="12"/>
  <c r="U159" i="12"/>
  <c r="G160" i="12"/>
  <c r="M160" i="12" s="1"/>
  <c r="I160" i="12"/>
  <c r="K160" i="12"/>
  <c r="O160" i="12"/>
  <c r="Q160" i="12"/>
  <c r="U160" i="12"/>
  <c r="G161" i="12"/>
  <c r="I161" i="12"/>
  <c r="K161" i="12"/>
  <c r="M161" i="12"/>
  <c r="O161" i="12"/>
  <c r="Q161" i="12"/>
  <c r="U161" i="12"/>
  <c r="G162" i="12"/>
  <c r="I162" i="12"/>
  <c r="K162" i="12"/>
  <c r="M162" i="12"/>
  <c r="O162" i="12"/>
  <c r="Q162" i="12"/>
  <c r="U162" i="12"/>
  <c r="G163" i="12"/>
  <c r="M163" i="12" s="1"/>
  <c r="I163" i="12"/>
  <c r="K163" i="12"/>
  <c r="O163" i="12"/>
  <c r="Q163" i="12"/>
  <c r="Q141" i="12" s="1"/>
  <c r="U163" i="12"/>
  <c r="G164" i="12"/>
  <c r="M164" i="12" s="1"/>
  <c r="I164" i="12"/>
  <c r="K164" i="12"/>
  <c r="O164" i="12"/>
  <c r="Q164" i="12"/>
  <c r="U164" i="12"/>
  <c r="G165" i="12"/>
  <c r="M165" i="12" s="1"/>
  <c r="I165" i="12"/>
  <c r="K165" i="12"/>
  <c r="O165" i="12"/>
  <c r="Q165" i="12"/>
  <c r="U165" i="12"/>
  <c r="G166" i="12"/>
  <c r="M166" i="12" s="1"/>
  <c r="I166" i="12"/>
  <c r="K166" i="12"/>
  <c r="O166" i="12"/>
  <c r="Q166" i="12"/>
  <c r="U166" i="12"/>
  <c r="G167" i="12"/>
  <c r="M167" i="12" s="1"/>
  <c r="I167" i="12"/>
  <c r="K167" i="12"/>
  <c r="O167" i="12"/>
  <c r="Q167" i="12"/>
  <c r="U167" i="12"/>
  <c r="G168" i="12"/>
  <c r="M168" i="12" s="1"/>
  <c r="I168" i="12"/>
  <c r="K168" i="12"/>
  <c r="O168" i="12"/>
  <c r="Q168" i="12"/>
  <c r="U168" i="12"/>
  <c r="G169" i="12"/>
  <c r="M169" i="12" s="1"/>
  <c r="I169" i="12"/>
  <c r="K169" i="12"/>
  <c r="O169" i="12"/>
  <c r="Q169" i="12"/>
  <c r="U169" i="12"/>
  <c r="G170" i="12"/>
  <c r="M170" i="12" s="1"/>
  <c r="I170" i="12"/>
  <c r="K170" i="12"/>
  <c r="O170" i="12"/>
  <c r="Q170" i="12"/>
  <c r="U170" i="12"/>
  <c r="G173" i="12"/>
  <c r="M173" i="12" s="1"/>
  <c r="I173" i="12"/>
  <c r="K173" i="12"/>
  <c r="O173" i="12"/>
  <c r="Q173" i="12"/>
  <c r="U173" i="12"/>
  <c r="G175" i="12"/>
  <c r="M175" i="12" s="1"/>
  <c r="I175" i="12"/>
  <c r="K175" i="12"/>
  <c r="O175" i="12"/>
  <c r="Q175" i="12"/>
  <c r="U175" i="12"/>
  <c r="G177" i="12"/>
  <c r="I177" i="12"/>
  <c r="K177" i="12"/>
  <c r="M177" i="12"/>
  <c r="O177" i="12"/>
  <c r="Q177" i="12"/>
  <c r="U177" i="12"/>
  <c r="G179" i="12"/>
  <c r="M179" i="12" s="1"/>
  <c r="I179" i="12"/>
  <c r="K179" i="12"/>
  <c r="O179" i="12"/>
  <c r="Q179" i="12"/>
  <c r="U179" i="12"/>
  <c r="G180" i="12"/>
  <c r="M180" i="12" s="1"/>
  <c r="I180" i="12"/>
  <c r="K180" i="12"/>
  <c r="O180" i="12"/>
  <c r="Q180" i="12"/>
  <c r="U180" i="12"/>
  <c r="G181" i="12"/>
  <c r="M181" i="12" s="1"/>
  <c r="I181" i="12"/>
  <c r="K181" i="12"/>
  <c r="O181" i="12"/>
  <c r="Q181" i="12"/>
  <c r="U181" i="12"/>
  <c r="G182" i="12"/>
  <c r="M182" i="12" s="1"/>
  <c r="I182" i="12"/>
  <c r="K182" i="12"/>
  <c r="O182" i="12"/>
  <c r="Q182" i="12"/>
  <c r="U182" i="12"/>
  <c r="G183" i="12"/>
  <c r="I183" i="12"/>
  <c r="K183" i="12"/>
  <c r="M183" i="12"/>
  <c r="O183" i="12"/>
  <c r="Q183" i="12"/>
  <c r="U183" i="12"/>
  <c r="G184" i="12"/>
  <c r="M184" i="12" s="1"/>
  <c r="I184" i="12"/>
  <c r="K184" i="12"/>
  <c r="O184" i="12"/>
  <c r="Q184" i="12"/>
  <c r="U184" i="12"/>
  <c r="G185" i="12"/>
  <c r="M185" i="12" s="1"/>
  <c r="I185" i="12"/>
  <c r="K185" i="12"/>
  <c r="O185" i="12"/>
  <c r="Q185" i="12"/>
  <c r="U185" i="12"/>
  <c r="G186" i="12"/>
  <c r="M186" i="12" s="1"/>
  <c r="I186" i="12"/>
  <c r="K186" i="12"/>
  <c r="O186" i="12"/>
  <c r="Q186" i="12"/>
  <c r="U186" i="12"/>
  <c r="G187" i="12"/>
  <c r="M187" i="12" s="1"/>
  <c r="I187" i="12"/>
  <c r="K187" i="12"/>
  <c r="O187" i="12"/>
  <c r="Q187" i="12"/>
  <c r="U187" i="12"/>
  <c r="G188" i="12"/>
  <c r="M188" i="12" s="1"/>
  <c r="I188" i="12"/>
  <c r="K188" i="12"/>
  <c r="O188" i="12"/>
  <c r="Q188" i="12"/>
  <c r="U188" i="12"/>
  <c r="G189" i="12"/>
  <c r="I189" i="12"/>
  <c r="K189" i="12"/>
  <c r="M189" i="12"/>
  <c r="O189" i="12"/>
  <c r="Q189" i="12"/>
  <c r="U189" i="12"/>
  <c r="G190" i="12"/>
  <c r="M190" i="12" s="1"/>
  <c r="I190" i="12"/>
  <c r="K190" i="12"/>
  <c r="O190" i="12"/>
  <c r="Q190" i="12"/>
  <c r="U190" i="12"/>
  <c r="G193" i="12"/>
  <c r="I193" i="12"/>
  <c r="K193" i="12"/>
  <c r="M193" i="12"/>
  <c r="O193" i="12"/>
  <c r="Q193" i="12"/>
  <c r="U193" i="12"/>
  <c r="G196" i="12"/>
  <c r="M196" i="12" s="1"/>
  <c r="I196" i="12"/>
  <c r="K196" i="12"/>
  <c r="O196" i="12"/>
  <c r="Q196" i="12"/>
  <c r="U196" i="12"/>
  <c r="G197" i="12"/>
  <c r="M197" i="12" s="1"/>
  <c r="I197" i="12"/>
  <c r="K197" i="12"/>
  <c r="O197" i="12"/>
  <c r="Q197" i="12"/>
  <c r="U197" i="12"/>
  <c r="G198" i="12"/>
  <c r="M198" i="12" s="1"/>
  <c r="I198" i="12"/>
  <c r="K198" i="12"/>
  <c r="O198" i="12"/>
  <c r="Q198" i="12"/>
  <c r="U198" i="12"/>
  <c r="G199" i="12"/>
  <c r="M199" i="12" s="1"/>
  <c r="I199" i="12"/>
  <c r="K199" i="12"/>
  <c r="O199" i="12"/>
  <c r="Q199" i="12"/>
  <c r="U199" i="12"/>
  <c r="G200" i="12"/>
  <c r="M200" i="12" s="1"/>
  <c r="I200" i="12"/>
  <c r="K200" i="12"/>
  <c r="O200" i="12"/>
  <c r="Q200" i="12"/>
  <c r="U200" i="12"/>
  <c r="G201" i="12"/>
  <c r="M201" i="12" s="1"/>
  <c r="I201" i="12"/>
  <c r="K201" i="12"/>
  <c r="O201" i="12"/>
  <c r="Q201" i="12"/>
  <c r="U201" i="12"/>
  <c r="G202" i="12"/>
  <c r="M202" i="12" s="1"/>
  <c r="I202" i="12"/>
  <c r="K202" i="12"/>
  <c r="O202" i="12"/>
  <c r="Q202" i="12"/>
  <c r="U202" i="12"/>
  <c r="G207" i="12"/>
  <c r="I207" i="12"/>
  <c r="K207" i="12"/>
  <c r="M207" i="12"/>
  <c r="O207" i="12"/>
  <c r="Q207" i="12"/>
  <c r="U207" i="12"/>
  <c r="G208" i="12"/>
  <c r="M208" i="12" s="1"/>
  <c r="I208" i="12"/>
  <c r="K208" i="12"/>
  <c r="O208" i="12"/>
  <c r="Q208" i="12"/>
  <c r="U208" i="12"/>
  <c r="G210" i="12"/>
  <c r="M210" i="12" s="1"/>
  <c r="I210" i="12"/>
  <c r="K210" i="12"/>
  <c r="O210" i="12"/>
  <c r="Q210" i="12"/>
  <c r="U210" i="12"/>
  <c r="G212" i="12"/>
  <c r="M212" i="12" s="1"/>
  <c r="I212" i="12"/>
  <c r="K212" i="12"/>
  <c r="O212" i="12"/>
  <c r="Q212" i="12"/>
  <c r="U212" i="12"/>
  <c r="G214" i="12"/>
  <c r="M214" i="12" s="1"/>
  <c r="I214" i="12"/>
  <c r="K214" i="12"/>
  <c r="O214" i="12"/>
  <c r="Q214" i="12"/>
  <c r="U214" i="12"/>
  <c r="G215" i="12"/>
  <c r="M215" i="12" s="1"/>
  <c r="I215" i="12"/>
  <c r="K215" i="12"/>
  <c r="O215" i="12"/>
  <c r="Q215" i="12"/>
  <c r="U215" i="12"/>
  <c r="G216" i="12"/>
  <c r="I216" i="12"/>
  <c r="K216" i="12"/>
  <c r="M216" i="12"/>
  <c r="O216" i="12"/>
  <c r="Q216" i="12"/>
  <c r="U216" i="12"/>
  <c r="G217" i="12"/>
  <c r="M217" i="12" s="1"/>
  <c r="I217" i="12"/>
  <c r="K217" i="12"/>
  <c r="O217" i="12"/>
  <c r="Q217" i="12"/>
  <c r="U217" i="12"/>
  <c r="G219" i="12"/>
  <c r="I219" i="12"/>
  <c r="K219" i="12"/>
  <c r="O219" i="12"/>
  <c r="O218" i="12" s="1"/>
  <c r="Q219" i="12"/>
  <c r="Q218" i="12" s="1"/>
  <c r="U219" i="12"/>
  <c r="G221" i="12"/>
  <c r="I221" i="12"/>
  <c r="K221" i="12"/>
  <c r="M221" i="12"/>
  <c r="O221" i="12"/>
  <c r="Q221" i="12"/>
  <c r="U221" i="12"/>
  <c r="G222" i="12"/>
  <c r="M222" i="12" s="1"/>
  <c r="I222" i="12"/>
  <c r="K222" i="12"/>
  <c r="O222" i="12"/>
  <c r="Q222" i="12"/>
  <c r="U222" i="12"/>
  <c r="G224" i="12"/>
  <c r="M224" i="12" s="1"/>
  <c r="I224" i="12"/>
  <c r="I218" i="12" s="1"/>
  <c r="K224" i="12"/>
  <c r="O224" i="12"/>
  <c r="Q224" i="12"/>
  <c r="U224" i="12"/>
  <c r="U225" i="12"/>
  <c r="G226" i="12"/>
  <c r="M226" i="12" s="1"/>
  <c r="I226" i="12"/>
  <c r="K226" i="12"/>
  <c r="K225" i="12" s="1"/>
  <c r="O226" i="12"/>
  <c r="Q226" i="12"/>
  <c r="Q225" i="12" s="1"/>
  <c r="U226" i="12"/>
  <c r="G228" i="12"/>
  <c r="I228" i="12"/>
  <c r="I225" i="12" s="1"/>
  <c r="K228" i="12"/>
  <c r="O228" i="12"/>
  <c r="O225" i="12" s="1"/>
  <c r="Q228" i="12"/>
  <c r="U228" i="12"/>
  <c r="I230" i="12"/>
  <c r="O230" i="12"/>
  <c r="G231" i="12"/>
  <c r="M231" i="12" s="1"/>
  <c r="I231" i="12"/>
  <c r="K231" i="12"/>
  <c r="O231" i="12"/>
  <c r="Q231" i="12"/>
  <c r="U231" i="12"/>
  <c r="U230" i="12" s="1"/>
  <c r="G232" i="12"/>
  <c r="M232" i="12" s="1"/>
  <c r="I232" i="12"/>
  <c r="K232" i="12"/>
  <c r="O232" i="12"/>
  <c r="Q232" i="12"/>
  <c r="Q230" i="12" s="1"/>
  <c r="U232" i="12"/>
  <c r="G233" i="12"/>
  <c r="I64" i="1" s="1"/>
  <c r="I18" i="1" s="1"/>
  <c r="K233" i="12"/>
  <c r="O233" i="12"/>
  <c r="G234" i="12"/>
  <c r="M234" i="12" s="1"/>
  <c r="M233" i="12" s="1"/>
  <c r="I234" i="12"/>
  <c r="I233" i="12" s="1"/>
  <c r="K234" i="12"/>
  <c r="O234" i="12"/>
  <c r="Q234" i="12"/>
  <c r="Q233" i="12" s="1"/>
  <c r="U234" i="12"/>
  <c r="U233" i="12" s="1"/>
  <c r="G236" i="12"/>
  <c r="M236" i="12" s="1"/>
  <c r="I236" i="12"/>
  <c r="K236" i="12"/>
  <c r="K235" i="12" s="1"/>
  <c r="O236" i="12"/>
  <c r="Q236" i="12"/>
  <c r="U236" i="12"/>
  <c r="G237" i="12"/>
  <c r="I237" i="12"/>
  <c r="I235" i="12" s="1"/>
  <c r="K237" i="12"/>
  <c r="M237" i="12"/>
  <c r="O237" i="12"/>
  <c r="Q237" i="12"/>
  <c r="U237" i="12"/>
  <c r="G238" i="12"/>
  <c r="M238" i="12" s="1"/>
  <c r="I238" i="12"/>
  <c r="K238" i="12"/>
  <c r="O238" i="12"/>
  <c r="Q238" i="12"/>
  <c r="U238" i="12"/>
  <c r="G239" i="12"/>
  <c r="M239" i="12" s="1"/>
  <c r="I239" i="12"/>
  <c r="K239" i="12"/>
  <c r="O239" i="12"/>
  <c r="Q239" i="12"/>
  <c r="U239" i="12"/>
  <c r="G240" i="12"/>
  <c r="I240" i="12"/>
  <c r="K240" i="12"/>
  <c r="M240" i="12"/>
  <c r="O240" i="12"/>
  <c r="Q240" i="12"/>
  <c r="U240" i="12"/>
  <c r="G241" i="12"/>
  <c r="M241" i="12" s="1"/>
  <c r="I241" i="12"/>
  <c r="K241" i="12"/>
  <c r="O241" i="12"/>
  <c r="Q241" i="12"/>
  <c r="U241" i="12"/>
  <c r="I20" i="1"/>
  <c r="G27" i="1"/>
  <c r="J28" i="1"/>
  <c r="J26" i="1"/>
  <c r="G38" i="1"/>
  <c r="F38" i="1"/>
  <c r="H32" i="1"/>
  <c r="J23" i="1"/>
  <c r="J24" i="1"/>
  <c r="J25" i="1"/>
  <c r="J27" i="1"/>
  <c r="E24" i="1"/>
  <c r="E26" i="1"/>
  <c r="G225" i="12" l="1"/>
  <c r="I62" i="1" s="1"/>
  <c r="U178" i="12"/>
  <c r="U141" i="12"/>
  <c r="U116" i="12"/>
  <c r="K111" i="12"/>
  <c r="G106" i="12"/>
  <c r="I53" i="1" s="1"/>
  <c r="Q17" i="12"/>
  <c r="AC243" i="12"/>
  <c r="F39" i="1" s="1"/>
  <c r="Q235" i="12"/>
  <c r="O235" i="12"/>
  <c r="G230" i="12"/>
  <c r="I63" i="1" s="1"/>
  <c r="K218" i="12"/>
  <c r="I141" i="12"/>
  <c r="M137" i="12"/>
  <c r="O116" i="12"/>
  <c r="O17" i="12"/>
  <c r="U235" i="12"/>
  <c r="I178" i="12"/>
  <c r="Q116" i="12"/>
  <c r="Q106" i="12"/>
  <c r="K230" i="12"/>
  <c r="G218" i="12"/>
  <c r="I61" i="1" s="1"/>
  <c r="K178" i="12"/>
  <c r="O141" i="12"/>
  <c r="K141" i="12"/>
  <c r="I116" i="12"/>
  <c r="U111" i="12"/>
  <c r="G111" i="12"/>
  <c r="I54" i="1" s="1"/>
  <c r="U106" i="12"/>
  <c r="Q178" i="12"/>
  <c r="U17" i="12"/>
  <c r="G178" i="12"/>
  <c r="I60" i="1" s="1"/>
  <c r="K116" i="12"/>
  <c r="G89" i="12"/>
  <c r="I52" i="1" s="1"/>
  <c r="G235" i="12"/>
  <c r="I65" i="1" s="1"/>
  <c r="I19" i="1" s="1"/>
  <c r="M230" i="12"/>
  <c r="M228" i="12"/>
  <c r="M225" i="12" s="1"/>
  <c r="G141" i="12"/>
  <c r="I59" i="1" s="1"/>
  <c r="I17" i="1" s="1"/>
  <c r="I106" i="12"/>
  <c r="I89" i="12"/>
  <c r="M87" i="12"/>
  <c r="M86" i="12" s="1"/>
  <c r="I17" i="12"/>
  <c r="G17" i="12"/>
  <c r="I49" i="1" s="1"/>
  <c r="I16" i="1" s="1"/>
  <c r="I21" i="1" s="1"/>
  <c r="O178" i="12"/>
  <c r="G116" i="12"/>
  <c r="I55" i="1" s="1"/>
  <c r="U89" i="12"/>
  <c r="K17" i="12"/>
  <c r="U218" i="12"/>
  <c r="O137" i="12"/>
  <c r="M17" i="12"/>
  <c r="M235" i="12"/>
  <c r="M178" i="12"/>
  <c r="M106" i="12"/>
  <c r="M219" i="12"/>
  <c r="M218" i="12" s="1"/>
  <c r="M142" i="12"/>
  <c r="M141" i="12" s="1"/>
  <c r="M136" i="12"/>
  <c r="M133" i="12" s="1"/>
  <c r="M117" i="12"/>
  <c r="M116" i="12" s="1"/>
  <c r="M93" i="12"/>
  <c r="M89" i="12" s="1"/>
  <c r="M9" i="12"/>
  <c r="M8" i="12" s="1"/>
  <c r="I66" i="1" l="1"/>
  <c r="G243" i="12"/>
  <c r="F40" i="1"/>
  <c r="H39" i="1"/>
  <c r="G23" i="1" l="1"/>
  <c r="G28" i="1"/>
  <c r="H40" i="1"/>
  <c r="I39" i="1"/>
  <c r="I40" i="1" s="1"/>
  <c r="J39" i="1" s="1"/>
  <c r="J40" i="1" s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<sst xmlns="http://schemas.openxmlformats.org/spreadsheetml/2006/main" count="937" uniqueCount="480">
  <si>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</si>
  <si>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</si>
  <si>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</si>
  <si>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</si>
  <si>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</si>
  <si>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</si>
  <si>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</si>
  <si>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</si>
  <si>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</si>
  <si>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</si>
  <si>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</si>
  <si>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</si>
  <si>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</si>
  <si>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</si>
  <si>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</si>
  <si>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</si>
  <si>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</si>
  <si>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</si>
  <si>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</si>
  <si>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</si>
  <si>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</si>
  <si>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</si>
  <si>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</si>
  <si>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</si>
  <si>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</si>
  <si>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</si>
  <si>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</si>
  <si>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</si>
  <si>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</si>
  <si>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</si>
  <si>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</si>
  <si>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</si>
  <si>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</si>
  <si>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</si>
  <si>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</si>
  <si>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</si>
  <si>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</si>
  <si>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</si>
  <si>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</si>
  <si>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</si>
  <si>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</si>
  <si>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</si>
  <si>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</si>
  <si>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Krnov</t>
  </si>
  <si>
    <t>Rozpočet:</t>
  </si>
  <si>
    <t>Misto</t>
  </si>
  <si>
    <t>Karel Lang</t>
  </si>
  <si>
    <t>Město Krnov</t>
  </si>
  <si>
    <t>Hlavní náměstí 1</t>
  </si>
  <si>
    <t>79401</t>
  </si>
  <si>
    <t>Ing. Grigorios Akritidis</t>
  </si>
  <si>
    <t>88652548</t>
  </si>
  <si>
    <t>Celkem za stavbu</t>
  </si>
  <si>
    <t>CZK</t>
  </si>
  <si>
    <t>Rekapitulace dílů</t>
  </si>
  <si>
    <t>Typ dílu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</si>
  <si>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</si>
  <si>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</si>
  <si>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</si>
  <si>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</si>
  <si>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</si>
  <si>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</si>
  <si>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</si>
  <si>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</si>
  <si>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</si>
  <si>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</si>
  <si>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</si>
  <si>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</si>
  <si>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</si>
  <si>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</si>
  <si>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</si>
  <si>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</si>
  <si>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</si>
  <si>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</si>
  <si>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</si>
  <si>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</si>
  <si>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721</t>
  </si>
  <si>
    <t>Vnitřní kanalizace</t>
  </si>
  <si>
    <t>762</t>
  </si>
  <si>
    <t>Konstrukce tesařské</t>
  </si>
  <si>
    <t>764</t>
  </si>
  <si>
    <t>Konstrukce klempířské</t>
  </si>
  <si>
    <t>767</t>
  </si>
  <si>
    <t>Konstrukce zámečnické</t>
  </si>
  <si>
    <t>771</t>
  </si>
  <si>
    <t>Podlahy z dlaždic a obklady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</si>
  <si>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</si>
  <si>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</si>
  <si>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</si>
  <si>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</si>
  <si>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</si>
  <si>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</si>
  <si>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</si>
  <si>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</si>
  <si>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</si>
  <si>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</si>
  <si>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</si>
  <si>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</si>
  <si>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</si>
  <si>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</si>
  <si>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</si>
  <si>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</si>
  <si>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</si>
  <si>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</si>
  <si>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</si>
  <si>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</si>
  <si>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</si>
  <si>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</si>
  <si>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</si>
  <si>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</si>
  <si>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</si>
  <si>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</si>
  <si>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</si>
  <si>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</si>
  <si>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</si>
  <si>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</si>
  <si>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</si>
  <si>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</si>
  <si>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</si>
  <si>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</si>
  <si>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</si>
  <si>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602011188RSX</t>
  </si>
  <si>
    <t>Omítka stěn tenkovrstvá silikonová barevná, zatíraná, zrnitost 1,0 mm</t>
  </si>
  <si>
    <t>m2</t>
  </si>
  <si>
    <t>POL1_0</t>
  </si>
  <si>
    <t>římsa:27,7</t>
  </si>
  <si>
    <t>VV</t>
  </si>
  <si>
    <t>boky balkonů:11,76</t>
  </si>
  <si>
    <t>balkony xps:5,28</t>
  </si>
  <si>
    <t>římsa bok střechy:3*0,5</t>
  </si>
  <si>
    <t>612425931R00</t>
  </si>
  <si>
    <t>Omítka vápenná vnitřního ostění - štuková</t>
  </si>
  <si>
    <t>omítka nové dveře- vnitřní strana:5,1*0,3+6,35*0,3+5,1*0,3+5,86*0,3+5,95*0,3</t>
  </si>
  <si>
    <t>622904112R00</t>
  </si>
  <si>
    <t>Očištění fasád tlakovou vodou složitost 1 - 2</t>
  </si>
  <si>
    <t>plocha fasády:952,98</t>
  </si>
  <si>
    <t>plocha sokl:32,17</t>
  </si>
  <si>
    <t>plocha římsa:27,7</t>
  </si>
  <si>
    <t>odpočet okna:-242,82</t>
  </si>
  <si>
    <t>ostění okna a dveře:81,56+9,9</t>
  </si>
  <si>
    <t>nadpraží okna:26,44+3,7</t>
  </si>
  <si>
    <t>podhled balkonů:0,76*2,65*4+0,76*2,05*8</t>
  </si>
  <si>
    <t>bok střechy:3</t>
  </si>
  <si>
    <t>622481211RTX</t>
  </si>
  <si>
    <t xml:space="preserve">Montáž výztužné sítě (perlinky) do stěrky-stěny, včetně výztužné sítě a stěrkového tmelu </t>
  </si>
  <si>
    <t>sokl:32,17</t>
  </si>
  <si>
    <t>římsa:27,27</t>
  </si>
  <si>
    <t>boky balkonů:(0,76+0,76+2,65)*0,26*4+(0,76+0,76+2,05)*0,26*8</t>
  </si>
  <si>
    <t>622325834RTX</t>
  </si>
  <si>
    <t>Zatepl.systém fasáda, miner.desky PV 140 mm,, omítka silikonová , zrno 1 mm</t>
  </si>
  <si>
    <t>odpočet okna, dveře:-242,82</t>
  </si>
  <si>
    <t>odpočet XPS na balkonech:-5,28</t>
  </si>
  <si>
    <t>622471931R00</t>
  </si>
  <si>
    <t>Příplatek za vícebarevné provádění</t>
  </si>
  <si>
    <t>622325853RTX</t>
  </si>
  <si>
    <t>Zatepl.systém ostění, miner.desky PV 20 mm omítka, silikonová , zrno 1 mm</t>
  </si>
  <si>
    <t>ostění okna boky:81,56</t>
  </si>
  <si>
    <t>ostění dveře boky:9,9</t>
  </si>
  <si>
    <t>nadpraží okna:40,78</t>
  </si>
  <si>
    <t>nadpraží dveře:3,7</t>
  </si>
  <si>
    <t>ostění sokl dveře:2,81</t>
  </si>
  <si>
    <t>622325830RTX</t>
  </si>
  <si>
    <t>Zatepl.systém podhled miner.desky PV 50 mm, omítka, , , silikonová, zrno 1 mm</t>
  </si>
  <si>
    <t>spodky balkonů:0,6*2,65*4+0,6*2,05*8</t>
  </si>
  <si>
    <t>622325524RVX</t>
  </si>
  <si>
    <t>Zateplovací systém, sokl, XPS tl. 140 mm, zakončený stěrkou s výztužnou tkaninou</t>
  </si>
  <si>
    <t>balkony:1,8*0,3*4+1,3*0,3*8</t>
  </si>
  <si>
    <t>620991121R00</t>
  </si>
  <si>
    <t>Zakrývání výplní vnějších otvorů z lešení</t>
  </si>
  <si>
    <t>okna+ dveře:242,82</t>
  </si>
  <si>
    <t>622300152R00</t>
  </si>
  <si>
    <t>Montáž dilatační lišty</t>
  </si>
  <si>
    <t>m</t>
  </si>
  <si>
    <t>283502866RX</t>
  </si>
  <si>
    <t>dilatační lišta s tkaninou 5 mm, univerzální dilatační profil, tl. omítky 5 mm, délka 2 m</t>
  </si>
  <si>
    <t>POL3_0</t>
  </si>
  <si>
    <t>622300151R00</t>
  </si>
  <si>
    <t>Montáž soklové lišty</t>
  </si>
  <si>
    <t>spodek:7,66+3,4+36,99+2+4,4</t>
  </si>
  <si>
    <t>odpočet otvorů:-1,67-1,5-1,55-10,9-1,4-1,45</t>
  </si>
  <si>
    <t>bok střecha:3</t>
  </si>
  <si>
    <t>553927491AR</t>
  </si>
  <si>
    <t>Profil soklový ETICS š. 140 mm, lišta soklová Al, tl. 1,0 mm</t>
  </si>
  <si>
    <t>kus</t>
  </si>
  <si>
    <t>622421491R00</t>
  </si>
  <si>
    <t>Doplňky zatepl. systémů, rohová lišta s okapničkou</t>
  </si>
  <si>
    <t>nadpraží okna:145,63</t>
  </si>
  <si>
    <t>nadpraží dveře:7,4</t>
  </si>
  <si>
    <t>průchod:1,67</t>
  </si>
  <si>
    <t>elektroskříně:06+1+0,6+0,8</t>
  </si>
  <si>
    <t>622481292R00</t>
  </si>
  <si>
    <t>Montáž výztužné lišty okenní a podparapetní</t>
  </si>
  <si>
    <t>parapety:117,99</t>
  </si>
  <si>
    <t>elektroskříně:0,6+1+0,8+0,6+0,2</t>
  </si>
  <si>
    <t>283502835RX</t>
  </si>
  <si>
    <t xml:space="preserve"> parapetní lišta s tkaninou, délka 2 m</t>
  </si>
  <si>
    <t>622481291R00</t>
  </si>
  <si>
    <t>Montáž výztužné lišty rohové a dilatační</t>
  </si>
  <si>
    <t>boky okna:291,28</t>
  </si>
  <si>
    <t>boky dveře:19,8</t>
  </si>
  <si>
    <t>balkony:(0,6*2+2,65)*4+(0,6*2+2,06)*8</t>
  </si>
  <si>
    <t>elektroskříně:4+0,8+0,6+0,2</t>
  </si>
  <si>
    <t>průchod:4,14</t>
  </si>
  <si>
    <t>bok střechy:2</t>
  </si>
  <si>
    <t>55392760R</t>
  </si>
  <si>
    <t>Lišta rohová s tkaninou 10/10 / 2,5 m, rohová PVC lišta s tkaninou pro zateplení</t>
  </si>
  <si>
    <t>622300155R00</t>
  </si>
  <si>
    <t>Montáž lišty pro ukončení omítky</t>
  </si>
  <si>
    <t>ostění boky:291,28+19,18</t>
  </si>
  <si>
    <t>nadpraží:145,63+7,4</t>
  </si>
  <si>
    <t>28350147R</t>
  </si>
  <si>
    <t>Profil okenní a dveřní připojovací 6 mm l=2400mm, APU lišta, samolepicí</t>
  </si>
  <si>
    <t>463,49/2,4*1,1</t>
  </si>
  <si>
    <t>62R01</t>
  </si>
  <si>
    <t>D+M Budka pro rorýsy dřevocementová, nátěr sladit s barvou fasády</t>
  </si>
  <si>
    <t>ks</t>
  </si>
  <si>
    <t>Schwegler budka 17 nebo budka 1A:3</t>
  </si>
  <si>
    <t>622421131R00</t>
  </si>
  <si>
    <t>Omítka vnější stěn, MVC, hladká, složitost 1-2</t>
  </si>
  <si>
    <t>sokl 20%:32,17*0,2</t>
  </si>
  <si>
    <t>632418110R0X</t>
  </si>
  <si>
    <t>Potěr ze SMS , ruční zpracování, tl. 10 mm</t>
  </si>
  <si>
    <t>vyrovnání pod parapety:117,99*0,28</t>
  </si>
  <si>
    <t>úprava vstupů u nových dveří:1,5*0,2*2*5</t>
  </si>
  <si>
    <t>642944221R00</t>
  </si>
  <si>
    <t>Osazení ocelových zárubní dodatečně nad 2,5 m2.</t>
  </si>
  <si>
    <t>nové dveře- montáž rámů:5</t>
  </si>
  <si>
    <t>941941042R00</t>
  </si>
  <si>
    <t>Montáž lešení leh.řad.s podlahami,š.1,2 m, H 30 m</t>
  </si>
  <si>
    <t>8*18+4*18+37*18+2*18+4*18-12*3</t>
  </si>
  <si>
    <t>941941842R00</t>
  </si>
  <si>
    <t>Demontáž lešení leh.řad.s podlahami,š.1,2 m,H 30 m</t>
  </si>
  <si>
    <t>941941292R00</t>
  </si>
  <si>
    <t>Příplatek za každý měsíc použití lešení k pol.1042</t>
  </si>
  <si>
    <t>3 měsíce:954*3</t>
  </si>
  <si>
    <t>944944011R00</t>
  </si>
  <si>
    <t>Montáž ochranné sítě z umělých vláken</t>
  </si>
  <si>
    <t>944944031R00</t>
  </si>
  <si>
    <t>Příplatek za každý měsíc použití sítí k pol. 4011</t>
  </si>
  <si>
    <t>954*3</t>
  </si>
  <si>
    <t>944944081R00</t>
  </si>
  <si>
    <t>Demontáž ochranné sítě z umělých vláken</t>
  </si>
  <si>
    <t>944945013R00</t>
  </si>
  <si>
    <t>Montáž záchytné stříšky H 4,5 m, šířky nad 2 m</t>
  </si>
  <si>
    <t>dveře:2*5</t>
  </si>
  <si>
    <t>průchod:2</t>
  </si>
  <si>
    <t>944945193R00</t>
  </si>
  <si>
    <t>Příplatek za každý měsíc použ.stříšky, k pol. 5013</t>
  </si>
  <si>
    <t>12*3</t>
  </si>
  <si>
    <t>944945813R00</t>
  </si>
  <si>
    <t>Demontáž záchytné stříšky H 4,5 m, šířky nad 2 m</t>
  </si>
  <si>
    <t>94R01</t>
  </si>
  <si>
    <t>Zajištění střechy bufetu po dobu požívání lešení, Geotextilie, OSB desky</t>
  </si>
  <si>
    <t>Soubor</t>
  </si>
  <si>
    <t>953946111R00</t>
  </si>
  <si>
    <t xml:space="preserve">Osazení ventilačních mřížek </t>
  </si>
  <si>
    <t>95R01</t>
  </si>
  <si>
    <t>Kovová mřížka SMP 450 žaluziová</t>
  </si>
  <si>
    <t>barevně sladit s fasádou:1</t>
  </si>
  <si>
    <t>95R02</t>
  </si>
  <si>
    <t>Demontáž a zpětná montáž čísel popisných, (tabulky dodávka investor)</t>
  </si>
  <si>
    <t>kpl</t>
  </si>
  <si>
    <t>968071125R00</t>
  </si>
  <si>
    <t>Vyvěšení, zavěšení kovových křídel dveří pl. 2 m2</t>
  </si>
  <si>
    <t>bourané dveře:10</t>
  </si>
  <si>
    <t>968072456R00</t>
  </si>
  <si>
    <t>Vybourání kovových dveřních zárubní pl. nad 2 m2</t>
  </si>
  <si>
    <t>1,5*2,3+1,55*2,4+1,5*2,3+1,4*2,23+1,45*2,25</t>
  </si>
  <si>
    <t>978015231R00</t>
  </si>
  <si>
    <t>Otlučení omítek vnějších MVC v složit.1-4 do 20 %</t>
  </si>
  <si>
    <t>sokl:27,27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</si>
  <si>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</si>
  <si>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</si>
  <si>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</si>
  <si>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</si>
  <si>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</si>
  <si>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979011211R00</t>
  </si>
  <si>
    <t>Svislá doprava suti a vybour. hmot za 2.NP nošením</t>
  </si>
  <si>
    <t>979011219R00</t>
  </si>
  <si>
    <t>Přípl.k svislé dopr.suti za každé další NP nošením</t>
  </si>
  <si>
    <t>979087112R00</t>
  </si>
  <si>
    <t>Nakládání suti na dopravní prostředky</t>
  </si>
  <si>
    <t>979083513R00</t>
  </si>
  <si>
    <t>Vodorovné přemístění suti do 1 km</t>
  </si>
  <si>
    <t>979083117R00</t>
  </si>
  <si>
    <t>Vodorovné přemístění suti na skládku do 6000 m</t>
  </si>
  <si>
    <t>979083191R00</t>
  </si>
  <si>
    <t>Příplatek za dalších započatých 1000 m nad 6000 m</t>
  </si>
  <si>
    <t>Skládka Skrochovice cca 13 km:2,2*7</t>
  </si>
  <si>
    <t>979093111R00</t>
  </si>
  <si>
    <t>Uložení suti na skládku bez zhutnění</t>
  </si>
  <si>
    <t>979990141R00</t>
  </si>
  <si>
    <t>Poplatek za skládku suti - polystyren+omítka</t>
  </si>
  <si>
    <t>979990101R00</t>
  </si>
  <si>
    <t>Poplatek za skládku suti - směs betonu a cihel</t>
  </si>
  <si>
    <t>999281151R00</t>
  </si>
  <si>
    <t>Přesun hmot pro opravy a údržbu do v. 25 m,nošením</t>
  </si>
  <si>
    <t>721300932R00</t>
  </si>
  <si>
    <t>Pročištění připojovacího potrubí šikmého do DN 110</t>
  </si>
  <si>
    <t>od lapačů po šachtu:20*2</t>
  </si>
  <si>
    <t>998721203R00</t>
  </si>
  <si>
    <t>Přesun hmot pro vnitřní kanalizaci, výšky do 24 m</t>
  </si>
  <si>
    <t>762991111R00</t>
  </si>
  <si>
    <t>Montáž a demontáž stavebního vrátku</t>
  </si>
  <si>
    <t>762991121R00</t>
  </si>
  <si>
    <t>Pronájem lanového stavebního vrátku</t>
  </si>
  <si>
    <t>den</t>
  </si>
  <si>
    <t>998762203R00</t>
  </si>
  <si>
    <t>Přesun hmot pro tesařské konstrukce, výšky do 24 m</t>
  </si>
  <si>
    <t>764352821R00</t>
  </si>
  <si>
    <t>Demontáž žlabů půlkruh. rovných, rš 500 mm, do 45°</t>
  </si>
  <si>
    <t>žlaby:7,66+3,4+36,99+2+4,4</t>
  </si>
  <si>
    <t>764351837R00</t>
  </si>
  <si>
    <t>Demontáž háků, sklon do 45°</t>
  </si>
  <si>
    <t>764359811R00</t>
  </si>
  <si>
    <t>Demontáž kotlíku kónického, sklon do 45°</t>
  </si>
  <si>
    <t>764454803R00</t>
  </si>
  <si>
    <t>Demontáž odpadních trub kruhových,D 150 mm</t>
  </si>
  <si>
    <t>svody 2 ks:18*2</t>
  </si>
  <si>
    <t>svod na střechu:2</t>
  </si>
  <si>
    <t>764453844R00</t>
  </si>
  <si>
    <t>Demontáž kolen horních dvojitých,120 a 150 mm</t>
  </si>
  <si>
    <t>764410850R00</t>
  </si>
  <si>
    <t>Demontáž oplechování parapetů,rš od 100 do 330 mm</t>
  </si>
  <si>
    <t>764908303R00</t>
  </si>
  <si>
    <t>Lindab, oplechování parapetů, rš 330 mm</t>
  </si>
  <si>
    <t>okna:117,99</t>
  </si>
  <si>
    <t>elektroskříně:3,2</t>
  </si>
  <si>
    <t>764252491R00</t>
  </si>
  <si>
    <t>Montáž žlabů z Ti Zn podokapních půlkruhových</t>
  </si>
  <si>
    <t>553442000RX</t>
  </si>
  <si>
    <t>Žlab podokapní půlkulatý TiZn rš 500 mm</t>
  </si>
  <si>
    <t>5534425000RX</t>
  </si>
  <si>
    <t>Roh žlabu půlkulatého TiZn  vnější 90° rš 500, lisovaný z jednoho kusu,</t>
  </si>
  <si>
    <t>764252494R00</t>
  </si>
  <si>
    <t>Montáž čel žlabů z Ti Zn půlkruhových</t>
  </si>
  <si>
    <t>5534420600RX</t>
  </si>
  <si>
    <t>Čelo žlabu půlkulatého TiZn rš 500, levé,</t>
  </si>
  <si>
    <t>5534420700Rx</t>
  </si>
  <si>
    <t>Čelo žlabu půlkulatého TiZn rš 500, pravé,</t>
  </si>
  <si>
    <t>764259491R00</t>
  </si>
  <si>
    <t>Montáž kotlíku z Ti Zn kulatého</t>
  </si>
  <si>
    <t>5534425300RX</t>
  </si>
  <si>
    <t>Kotlík závěsný půlkulatý tvar G svislý 500/150, TiZn</t>
  </si>
  <si>
    <t>764252492R00</t>
  </si>
  <si>
    <t>Montáž háků z Ti Zn půlkruhových</t>
  </si>
  <si>
    <t>553442340RX</t>
  </si>
  <si>
    <t>Hák  půlkul. žlabu rš 500 mm, TiZn</t>
  </si>
  <si>
    <t>764554491R00</t>
  </si>
  <si>
    <t>Montáž trub Ti Zn odpadních kruhových</t>
  </si>
  <si>
    <t>5534426000RX</t>
  </si>
  <si>
    <t>Svod kruhový vysokofrekvenčně svařovaný 150/2 m, TiZn</t>
  </si>
  <si>
    <t>5534425790RX</t>
  </si>
  <si>
    <t>Koleno kruhové 60° TiZn 150</t>
  </si>
  <si>
    <t>764554492R00</t>
  </si>
  <si>
    <t>Montáž zděře (objímky) Ti Zn kruhové</t>
  </si>
  <si>
    <t>5534426200RX</t>
  </si>
  <si>
    <t>Objímka kulatého svodu 150, TiZn</t>
  </si>
  <si>
    <t>764908308R0X</t>
  </si>
  <si>
    <t>Poplastovaný plech, oplechování parapetů, rš 400 mm, enkolit</t>
  </si>
  <si>
    <t>okna:82,2</t>
  </si>
  <si>
    <t>skříně elektro:1,6</t>
  </si>
  <si>
    <t>553420563R</t>
  </si>
  <si>
    <t>Boční krytka parapetu š.260 - 360 mm - Al</t>
  </si>
  <si>
    <t>87*2</t>
  </si>
  <si>
    <t>764R01</t>
  </si>
  <si>
    <t>Demontáž a montáž NOVÝCH hrotů, proti holubům,na žlab, materiál polykarbonát/nerez</t>
  </si>
  <si>
    <t>57,45</t>
  </si>
  <si>
    <t>998764203R00</t>
  </si>
  <si>
    <t>Přesun hmot pro klempířské konstr., výšky do 24 m</t>
  </si>
  <si>
    <t>767641120R00</t>
  </si>
  <si>
    <t>Dokončení okování dveří,oc.zárub.,otvíravých 2kříd</t>
  </si>
  <si>
    <t>767R01</t>
  </si>
  <si>
    <t>Dveře vchodové  Al rozměr 1,5*2,3 m, 2kř., kování koule-klika, FAB, el. vrátný</t>
  </si>
  <si>
    <t>767R02</t>
  </si>
  <si>
    <t xml:space="preserve">Dveře vchodové  Al rozměr 1,55*2,4 m 2kř., kování koule-klika, FAB, </t>
  </si>
  <si>
    <t>767R03</t>
  </si>
  <si>
    <t>Dveře chodové Al rozměr 1,5*2,3 m 2kř., kování koule-klika, FAB, el. vrátný</t>
  </si>
  <si>
    <t>767R04</t>
  </si>
  <si>
    <t xml:space="preserve">Dveře vchodové Al rozměr 1,44*2,23 m 2kř., kování koule-klika, FAB, </t>
  </si>
  <si>
    <t>767R05</t>
  </si>
  <si>
    <t>Dveře vchodové Al, rozměr 1,45*2,25 m 2kř., kování koule-klika, FAB, el. vrátný</t>
  </si>
  <si>
    <t>767649191R00</t>
  </si>
  <si>
    <t>Montáž doplňků dveří, samozavírače hydraulického</t>
  </si>
  <si>
    <t>54917025RR</t>
  </si>
  <si>
    <t>Zavírač dveří hydraulický GEZE TS3000</t>
  </si>
  <si>
    <t>767R06</t>
  </si>
  <si>
    <t>Úprava balkonového zábradlí- menší, očištění, osdmaštění , 1x základ, 2x email</t>
  </si>
  <si>
    <t>767R07</t>
  </si>
  <si>
    <t>Úprava balkonového zábradlí-větší, očištění, odmaštění 1x základ, 2x email</t>
  </si>
  <si>
    <t>767R08</t>
  </si>
  <si>
    <t>Demontáž mříží, repase, nátěr,, prodloužení úchytů pro zpětnou montáž</t>
  </si>
  <si>
    <t>767662120R00</t>
  </si>
  <si>
    <t>Montáž mříží pevných - svařováním</t>
  </si>
  <si>
    <t>okna:2,2*1,6*5+2,25*1,6</t>
  </si>
  <si>
    <t>dveře:1,55*2,4</t>
  </si>
  <si>
    <t>767R09</t>
  </si>
  <si>
    <t>Demontáž ventilačních mřížek</t>
  </si>
  <si>
    <t>malé mřížky:30*3+1</t>
  </si>
  <si>
    <t>žaluziová 45x45 cm:1</t>
  </si>
  <si>
    <t>767811100R00</t>
  </si>
  <si>
    <t>Montáž větracích mřížek, typ VM</t>
  </si>
  <si>
    <t>767R10</t>
  </si>
  <si>
    <t>mřížka větrací plast VM 200x200 UB bílá se žaluzií, nátěr sladit s fasádou</t>
  </si>
  <si>
    <t>767R11</t>
  </si>
  <si>
    <t>D+M Prodloužení prům. 100 mm pro osazení mřížek , v KZS</t>
  </si>
  <si>
    <t>767R12</t>
  </si>
  <si>
    <t>D+M skleněná stříška 108x90 cm, nerez táhla, kalené nebo lepené sklo</t>
  </si>
  <si>
    <t>767R13</t>
  </si>
  <si>
    <t>Demontáž+ zpětná montáž konzol satelitu</t>
  </si>
  <si>
    <t>767R14</t>
  </si>
  <si>
    <t xml:space="preserve">Nespecifikované práce při zateplení, odstranění konzol, DMT+ montáž sušáků v oknech </t>
  </si>
  <si>
    <t>HZS</t>
  </si>
  <si>
    <t>767995108R00</t>
  </si>
  <si>
    <t>Výroba a montáž kov. atypických konstr. nad 500 kg</t>
  </si>
  <si>
    <t>kg</t>
  </si>
  <si>
    <t>U120:1,9*13,4*2</t>
  </si>
  <si>
    <t>TR 89/5:4,5*6*10,4</t>
  </si>
  <si>
    <t>HEA 280:12*3*76,4</t>
  </si>
  <si>
    <t>L60/60/5:1,5*28*4,57</t>
  </si>
  <si>
    <t>13486335R</t>
  </si>
  <si>
    <t>Tyč průřezu HEA 280, hrubé, jakost oceli S235, 11375</t>
  </si>
  <si>
    <t>13384430R</t>
  </si>
  <si>
    <t>Tyč průřezu U 120, střední, jakost oceli S235, 11375</t>
  </si>
  <si>
    <t>50,92*1,1*0,001</t>
  </si>
  <si>
    <t>14125397RR</t>
  </si>
  <si>
    <t>Trubka bezešvá hladká jakost 11353.0  D 89x5 mm</t>
  </si>
  <si>
    <t>4,5*6*1,1</t>
  </si>
  <si>
    <t>15411745RX</t>
  </si>
  <si>
    <t>Profil L rovnoramenný 11375  60x60x5 mm</t>
  </si>
  <si>
    <t>191,94*0,001*1,1</t>
  </si>
  <si>
    <t>767R15</t>
  </si>
  <si>
    <t>Náklady na pronájem jeřábu pro montáž konstrukce, pro vynesení lešení nad budovu bufetu</t>
  </si>
  <si>
    <t>767R16</t>
  </si>
  <si>
    <t>Rezerva pro příp. opravu střešního pláště bufetu, + případné využítí vnitřních podpěr</t>
  </si>
  <si>
    <t>767R17</t>
  </si>
  <si>
    <t>Demontáž stříšek nad dveřmi</t>
  </si>
  <si>
    <t>998767203R00</t>
  </si>
  <si>
    <t>Přesun hmot pro zámečnické konstr., výšky do 24 m</t>
  </si>
  <si>
    <t>771475014R00</t>
  </si>
  <si>
    <t>Obklad soklíků keram.rovných, tmel,výška 10 cm</t>
  </si>
  <si>
    <t>2,65*4+2,05*8</t>
  </si>
  <si>
    <t>771578012R0X</t>
  </si>
  <si>
    <t xml:space="preserve">Výplň spáry silikonem </t>
  </si>
  <si>
    <t>597642410R</t>
  </si>
  <si>
    <t>Dlažba Taurus Granit matná sokl 300x80x9 mm, Rio Negro</t>
  </si>
  <si>
    <t>27/0,3*1,1</t>
  </si>
  <si>
    <t>998771203R00</t>
  </si>
  <si>
    <t>Přesun hmot pro podlahy z dlaždic, výšky do 24 m</t>
  </si>
  <si>
    <t>783814120R00</t>
  </si>
  <si>
    <t>Nátěr olejový betonových povrchů 2x + 1x email</t>
  </si>
  <si>
    <t>nátěr soklu:32,17</t>
  </si>
  <si>
    <t>783225100R00</t>
  </si>
  <si>
    <t>Nátěr syntetický kovových konstrukcí 2x + 1x email</t>
  </si>
  <si>
    <t>elektroskříně:0,3*0,5*2+0,5*0,5*2+0,6*06+0,8*0,8</t>
  </si>
  <si>
    <t>784191201R00</t>
  </si>
  <si>
    <t>Penetrace podkladu hloubková Primalex 1x</t>
  </si>
  <si>
    <t>784195212R00</t>
  </si>
  <si>
    <t>Malba Primalex Plus, bílá, bez penetrace, 2 x</t>
  </si>
  <si>
    <t>M21R01</t>
  </si>
  <si>
    <t>Elektromontáže+ hromosvod, viz samostatný rozpočet</t>
  </si>
  <si>
    <t>soubor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</si>
  <si>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</si>
  <si>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</si>
  <si>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</si>
  <si>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</si>
  <si>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</si>
  <si>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</si>
  <si>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VN1</t>
  </si>
  <si>
    <t>Mimostavrništní doprava</t>
  </si>
  <si>
    <t>VN2</t>
  </si>
  <si>
    <t>Oplocení staveniště</t>
  </si>
  <si>
    <t>VN3</t>
  </si>
  <si>
    <t>Náklady na mobilní WC</t>
  </si>
  <si>
    <t/>
  </si>
  <si>
    <t>SUM</t>
  </si>
  <si>
    <t>POPUZIV</t>
  </si>
  <si>
    <t>END</t>
  </si>
  <si>
    <t>Krnově</t>
  </si>
  <si>
    <t>SO01- Zateplení východní fasády objektu na p.č. 145,208 a 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</si>
</sst>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" fontId="3" fillId="5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D2" sqref="D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03" t="s">
        <v>42</v>
      </c>
      <c r="C1" s="204"/>
      <c r="D1" s="204"/>
      <c r="E1" s="204"/>
      <c r="F1" s="204"/>
      <c r="G1" s="204"/>
      <c r="H1" s="204"/>
      <c r="I1" s="204"/>
      <c r="J1" s="205"/>
    </row>
    <row r="2" spans="1:15" ht="23.25" customHeight="1" x14ac:dyDescent="0.2">
      <c r="A2" s="4"/>
      <c r="B2" s="81" t="s">
        <v>40</v>
      </c>
      <c r="C2" s="82"/>
      <c r="D2" s="229" t="s">
        <v>479</v>
      </c>
      <c r="E2" s="230"/>
      <c r="F2" s="230"/>
      <c r="G2" s="230"/>
      <c r="H2" s="230"/>
      <c r="I2" s="230"/>
      <c r="J2" s="231"/>
      <c r="O2" s="2"/>
    </row>
    <row r="3" spans="1:15" ht="23.25" customHeight="1" x14ac:dyDescent="0.2">
      <c r="A3" s="4"/>
      <c r="B3" s="83" t="s">
        <v>45</v>
      </c>
      <c r="C3" s="84"/>
      <c r="D3" s="222" t="s">
        <v>43</v>
      </c>
      <c r="E3" s="223"/>
      <c r="F3" s="223"/>
      <c r="G3" s="223"/>
      <c r="H3" s="223"/>
      <c r="I3" s="223"/>
      <c r="J3" s="224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 t="s">
        <v>48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49</v>
      </c>
      <c r="D7" s="80" t="s">
        <v>43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3" t="s">
        <v>50</v>
      </c>
      <c r="E11" s="233"/>
      <c r="F11" s="233"/>
      <c r="G11" s="233"/>
      <c r="H11" s="28" t="s">
        <v>33</v>
      </c>
      <c r="I11" s="94" t="s">
        <v>51</v>
      </c>
      <c r="J11" s="11"/>
    </row>
    <row r="12" spans="1:15" ht="15.75" customHeight="1" x14ac:dyDescent="0.2">
      <c r="A12" s="4"/>
      <c r="B12" s="41"/>
      <c r="C12" s="26"/>
      <c r="D12" s="220"/>
      <c r="E12" s="220"/>
      <c r="F12" s="220"/>
      <c r="G12" s="220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21"/>
      <c r="E13" s="221"/>
      <c r="F13" s="221"/>
      <c r="G13" s="221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46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2"/>
      <c r="F15" s="232"/>
      <c r="G15" s="217"/>
      <c r="H15" s="217"/>
      <c r="I15" s="217" t="s">
        <v>28</v>
      </c>
      <c r="J15" s="218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2"/>
      <c r="F16" s="219"/>
      <c r="G16" s="212"/>
      <c r="H16" s="219"/>
      <c r="I16" s="212">
        <f>SUMIF(F47:F65,A16,I47:I65)+SUMIF(F47:F65,"PSU",I47:I65)</f>
        <v>0</v>
      </c>
      <c r="J16" s="213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2"/>
      <c r="F17" s="219"/>
      <c r="G17" s="212"/>
      <c r="H17" s="219"/>
      <c r="I17" s="212">
        <f>SUMIF(F47:F65,A17,I47:I65)</f>
        <v>0</v>
      </c>
      <c r="J17" s="213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2"/>
      <c r="F18" s="219"/>
      <c r="G18" s="212"/>
      <c r="H18" s="219"/>
      <c r="I18" s="212">
        <f>SUMIF(F47:F65,A18,I47:I65)</f>
        <v>0</v>
      </c>
      <c r="J18" s="213"/>
    </row>
    <row r="19" spans="1:10" ht="23.25" customHeight="1" x14ac:dyDescent="0.2">
      <c r="A19" s="141" t="s">
        <v>92</v>
      </c>
      <c r="B19" s="142" t="s">
        <v>26</v>
      </c>
      <c r="C19" s="58"/>
      <c r="D19" s="59"/>
      <c r="E19" s="212"/>
      <c r="F19" s="219"/>
      <c r="G19" s="212"/>
      <c r="H19" s="219"/>
      <c r="I19" s="212">
        <f>SUMIF(F47:F65,A19,I47:I65)</f>
        <v>0</v>
      </c>
      <c r="J19" s="213"/>
    </row>
    <row r="20" spans="1:10" ht="23.25" customHeight="1" x14ac:dyDescent="0.2">
      <c r="A20" s="141" t="s">
        <v>93</v>
      </c>
      <c r="B20" s="142" t="s">
        <v>27</v>
      </c>
      <c r="C20" s="58"/>
      <c r="D20" s="59"/>
      <c r="E20" s="212"/>
      <c r="F20" s="219"/>
      <c r="G20" s="212"/>
      <c r="H20" s="219"/>
      <c r="I20" s="212">
        <f>SUMIF(F47:F65,A20,I47:I65)</f>
        <v>0</v>
      </c>
      <c r="J20" s="213"/>
    </row>
    <row r="21" spans="1:10" ht="23.25" customHeight="1" x14ac:dyDescent="0.2">
      <c r="A21" s="4"/>
      <c r="B21" s="74" t="s">
        <v>28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5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10">
        <f>ZakladDPHSniVypocet</f>
        <v>0</v>
      </c>
      <c r="H23" s="211"/>
      <c r="I23" s="21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5">
        <f>ZakladDPHSni*SazbaDPH1/100</f>
        <v>0</v>
      </c>
      <c r="H24" s="236"/>
      <c r="I24" s="23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10">
        <f>ZakladDPHZaklVypocet</f>
        <v>0</v>
      </c>
      <c r="H25" s="211"/>
      <c r="I25" s="21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06">
        <f>ZakladDPHZakl*SazbaDPH2/100</f>
        <v>0</v>
      </c>
      <c r="H26" s="207"/>
      <c r="I26" s="207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08">
        <f>0</f>
        <v>0</v>
      </c>
      <c r="H27" s="208"/>
      <c r="I27" s="208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16">
        <f>ZakladDPHSniVypocet+ZakladDPHZaklVypocet</f>
        <v>0</v>
      </c>
      <c r="H28" s="216"/>
      <c r="I28" s="216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09">
        <f>ZakladDPHSni+DPHSni+ZakladDPHZakl+DPHZakl+Zaokrouhleni</f>
        <v>0</v>
      </c>
      <c r="H29" s="209"/>
      <c r="I29" s="209"/>
      <c r="J29" s="119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 t="s">
        <v>478</v>
      </c>
      <c r="E32" s="39"/>
      <c r="F32" s="19" t="s">
        <v>9</v>
      </c>
      <c r="G32" s="39"/>
      <c r="H32" s="40">
        <f ca="1">TODAY()</f>
        <v>42936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4" t="s">
        <v>2</v>
      </c>
      <c r="E35" s="23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/>
      <c r="C39" s="237"/>
      <c r="D39" s="238"/>
      <c r="E39" s="238"/>
      <c r="F39" s="108">
        <f>' Pol'!AC243</f>
        <v>0</v>
      </c>
      <c r="G39" s="109">
        <f>' Pol'!AD243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39" t="s">
        <v>52</v>
      </c>
      <c r="C40" s="240"/>
      <c r="D40" s="240"/>
      <c r="E40" s="24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54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55</v>
      </c>
      <c r="G46" s="129"/>
      <c r="H46" s="129"/>
      <c r="I46" s="242" t="s">
        <v>28</v>
      </c>
      <c r="J46" s="242"/>
    </row>
    <row r="47" spans="1:10" ht="25.5" customHeight="1" x14ac:dyDescent="0.2">
      <c r="A47" s="122"/>
      <c r="B47" s="130" t="s">
        <v>56</v>
      </c>
      <c r="C47" s="244" t="s">
        <v>57</v>
      </c>
      <c r="D47" s="245"/>
      <c r="E47" s="245"/>
      <c r="F47" s="132" t="s">
        <v>23</v>
      </c>
      <c r="G47" s="133"/>
      <c r="H47" s="133"/>
      <c r="I47" s="243">
        <f>' Pol'!G8</f>
        <v>0</v>
      </c>
      <c r="J47" s="243"/>
    </row>
    <row r="48" spans="1:10" ht="25.5" customHeight="1" x14ac:dyDescent="0.2">
      <c r="A48" s="122"/>
      <c r="B48" s="124" t="s">
        <v>58</v>
      </c>
      <c r="C48" s="227" t="s">
        <v>59</v>
      </c>
      <c r="D48" s="228"/>
      <c r="E48" s="228"/>
      <c r="F48" s="134" t="s">
        <v>23</v>
      </c>
      <c r="G48" s="135"/>
      <c r="H48" s="135"/>
      <c r="I48" s="226">
        <f>' Pol'!G14</f>
        <v>0</v>
      </c>
      <c r="J48" s="226"/>
    </row>
    <row r="49" spans="1:10" ht="25.5" customHeight="1" x14ac:dyDescent="0.2">
      <c r="A49" s="122"/>
      <c r="B49" s="124" t="s">
        <v>60</v>
      </c>
      <c r="C49" s="227" t="s">
        <v>61</v>
      </c>
      <c r="D49" s="228"/>
      <c r="E49" s="228"/>
      <c r="F49" s="134" t="s">
        <v>23</v>
      </c>
      <c r="G49" s="135"/>
      <c r="H49" s="135"/>
      <c r="I49" s="226">
        <f>' Pol'!G17</f>
        <v>0</v>
      </c>
      <c r="J49" s="226"/>
    </row>
    <row r="50" spans="1:10" ht="25.5" customHeight="1" x14ac:dyDescent="0.2">
      <c r="A50" s="122"/>
      <c r="B50" s="124" t="s">
        <v>62</v>
      </c>
      <c r="C50" s="227" t="s">
        <v>63</v>
      </c>
      <c r="D50" s="228"/>
      <c r="E50" s="228"/>
      <c r="F50" s="134" t="s">
        <v>23</v>
      </c>
      <c r="G50" s="135"/>
      <c r="H50" s="135"/>
      <c r="I50" s="226">
        <f>' Pol'!G82</f>
        <v>0</v>
      </c>
      <c r="J50" s="226"/>
    </row>
    <row r="51" spans="1:10" ht="25.5" customHeight="1" x14ac:dyDescent="0.2">
      <c r="A51" s="122"/>
      <c r="B51" s="124" t="s">
        <v>64</v>
      </c>
      <c r="C51" s="227" t="s">
        <v>65</v>
      </c>
      <c r="D51" s="228"/>
      <c r="E51" s="228"/>
      <c r="F51" s="134" t="s">
        <v>23</v>
      </c>
      <c r="G51" s="135"/>
      <c r="H51" s="135"/>
      <c r="I51" s="226">
        <f>' Pol'!G86</f>
        <v>0</v>
      </c>
      <c r="J51" s="226"/>
    </row>
    <row r="52" spans="1:10" ht="25.5" customHeight="1" x14ac:dyDescent="0.2">
      <c r="A52" s="122"/>
      <c r="B52" s="124" t="s">
        <v>66</v>
      </c>
      <c r="C52" s="227" t="s">
        <v>67</v>
      </c>
      <c r="D52" s="228"/>
      <c r="E52" s="228"/>
      <c r="F52" s="134" t="s">
        <v>23</v>
      </c>
      <c r="G52" s="135"/>
      <c r="H52" s="135"/>
      <c r="I52" s="226">
        <f>' Pol'!G89</f>
        <v>0</v>
      </c>
      <c r="J52" s="226"/>
    </row>
    <row r="53" spans="1:10" ht="25.5" customHeight="1" x14ac:dyDescent="0.2">
      <c r="A53" s="122"/>
      <c r="B53" s="124" t="s">
        <v>68</v>
      </c>
      <c r="C53" s="227" t="s">
        <v>69</v>
      </c>
      <c r="D53" s="228"/>
      <c r="E53" s="228"/>
      <c r="F53" s="134" t="s">
        <v>23</v>
      </c>
      <c r="G53" s="135"/>
      <c r="H53" s="135"/>
      <c r="I53" s="226">
        <f>' Pol'!G106</f>
        <v>0</v>
      </c>
      <c r="J53" s="226"/>
    </row>
    <row r="54" spans="1:10" ht="25.5" customHeight="1" x14ac:dyDescent="0.2">
      <c r="A54" s="122"/>
      <c r="B54" s="124" t="s">
        <v>70</v>
      </c>
      <c r="C54" s="227" t="s">
        <v>71</v>
      </c>
      <c r="D54" s="228"/>
      <c r="E54" s="228"/>
      <c r="F54" s="134" t="s">
        <v>23</v>
      </c>
      <c r="G54" s="135"/>
      <c r="H54" s="135"/>
      <c r="I54" s="226">
        <f>' Pol'!G111</f>
        <v>0</v>
      </c>
      <c r="J54" s="226"/>
    </row>
    <row r="55" spans="1:10" ht="25.5" customHeight="1" x14ac:dyDescent="0.2">
      <c r="A55" s="122"/>
      <c r="B55" s="124" t="s">
        <v>72</v>
      </c>
      <c r="C55" s="227" t="s">
        <v>73</v>
      </c>
      <c r="D55" s="228"/>
      <c r="E55" s="228"/>
      <c r="F55" s="134" t="s">
        <v>23</v>
      </c>
      <c r="G55" s="135"/>
      <c r="H55" s="135"/>
      <c r="I55" s="226">
        <f>' Pol'!G116</f>
        <v>0</v>
      </c>
      <c r="J55" s="226"/>
    </row>
    <row r="56" spans="1:10" ht="25.5" customHeight="1" x14ac:dyDescent="0.2">
      <c r="A56" s="122"/>
      <c r="B56" s="124" t="s">
        <v>74</v>
      </c>
      <c r="C56" s="227" t="s">
        <v>75</v>
      </c>
      <c r="D56" s="228"/>
      <c r="E56" s="228"/>
      <c r="F56" s="134" t="s">
        <v>23</v>
      </c>
      <c r="G56" s="135"/>
      <c r="H56" s="135"/>
      <c r="I56" s="226">
        <f>' Pol'!G131</f>
        <v>0</v>
      </c>
      <c r="J56" s="226"/>
    </row>
    <row r="57" spans="1:10" ht="25.5" customHeight="1" x14ac:dyDescent="0.2">
      <c r="A57" s="122"/>
      <c r="B57" s="124" t="s">
        <v>76</v>
      </c>
      <c r="C57" s="227" t="s">
        <v>77</v>
      </c>
      <c r="D57" s="228"/>
      <c r="E57" s="228"/>
      <c r="F57" s="134" t="s">
        <v>24</v>
      </c>
      <c r="G57" s="135"/>
      <c r="H57" s="135"/>
      <c r="I57" s="226">
        <f>' Pol'!G133</f>
        <v>0</v>
      </c>
      <c r="J57" s="226"/>
    </row>
    <row r="58" spans="1:10" ht="25.5" customHeight="1" x14ac:dyDescent="0.2">
      <c r="A58" s="122"/>
      <c r="B58" s="124" t="s">
        <v>78</v>
      </c>
      <c r="C58" s="227" t="s">
        <v>79</v>
      </c>
      <c r="D58" s="228"/>
      <c r="E58" s="228"/>
      <c r="F58" s="134" t="s">
        <v>24</v>
      </c>
      <c r="G58" s="135"/>
      <c r="H58" s="135"/>
      <c r="I58" s="226">
        <f>' Pol'!G137</f>
        <v>0</v>
      </c>
      <c r="J58" s="226"/>
    </row>
    <row r="59" spans="1:10" ht="25.5" customHeight="1" x14ac:dyDescent="0.2">
      <c r="A59" s="122"/>
      <c r="B59" s="124" t="s">
        <v>80</v>
      </c>
      <c r="C59" s="227" t="s">
        <v>81</v>
      </c>
      <c r="D59" s="228"/>
      <c r="E59" s="228"/>
      <c r="F59" s="134" t="s">
        <v>24</v>
      </c>
      <c r="G59" s="135"/>
      <c r="H59" s="135"/>
      <c r="I59" s="226">
        <f>' Pol'!G141</f>
        <v>0</v>
      </c>
      <c r="J59" s="226"/>
    </row>
    <row r="60" spans="1:10" ht="25.5" customHeight="1" x14ac:dyDescent="0.2">
      <c r="A60" s="122"/>
      <c r="B60" s="124" t="s">
        <v>82</v>
      </c>
      <c r="C60" s="227" t="s">
        <v>83</v>
      </c>
      <c r="D60" s="228"/>
      <c r="E60" s="228"/>
      <c r="F60" s="134" t="s">
        <v>24</v>
      </c>
      <c r="G60" s="135"/>
      <c r="H60" s="135"/>
      <c r="I60" s="226">
        <f>' Pol'!G178</f>
        <v>0</v>
      </c>
      <c r="J60" s="226"/>
    </row>
    <row r="61" spans="1:10" ht="25.5" customHeight="1" x14ac:dyDescent="0.2">
      <c r="A61" s="122"/>
      <c r="B61" s="124" t="s">
        <v>84</v>
      </c>
      <c r="C61" s="227" t="s">
        <v>85</v>
      </c>
      <c r="D61" s="228"/>
      <c r="E61" s="228"/>
      <c r="F61" s="134" t="s">
        <v>24</v>
      </c>
      <c r="G61" s="135"/>
      <c r="H61" s="135"/>
      <c r="I61" s="226">
        <f>' Pol'!G218</f>
        <v>0</v>
      </c>
      <c r="J61" s="226"/>
    </row>
    <row r="62" spans="1:10" ht="25.5" customHeight="1" x14ac:dyDescent="0.2">
      <c r="A62" s="122"/>
      <c r="B62" s="124" t="s">
        <v>86</v>
      </c>
      <c r="C62" s="227" t="s">
        <v>87</v>
      </c>
      <c r="D62" s="228"/>
      <c r="E62" s="228"/>
      <c r="F62" s="134" t="s">
        <v>24</v>
      </c>
      <c r="G62" s="135"/>
      <c r="H62" s="135"/>
      <c r="I62" s="226">
        <f>' Pol'!G225</f>
        <v>0</v>
      </c>
      <c r="J62" s="226"/>
    </row>
    <row r="63" spans="1:10" ht="25.5" customHeight="1" x14ac:dyDescent="0.2">
      <c r="A63" s="122"/>
      <c r="B63" s="124" t="s">
        <v>88</v>
      </c>
      <c r="C63" s="227" t="s">
        <v>89</v>
      </c>
      <c r="D63" s="228"/>
      <c r="E63" s="228"/>
      <c r="F63" s="134" t="s">
        <v>24</v>
      </c>
      <c r="G63" s="135"/>
      <c r="H63" s="135"/>
      <c r="I63" s="226">
        <f>' Pol'!G230</f>
        <v>0</v>
      </c>
      <c r="J63" s="226"/>
    </row>
    <row r="64" spans="1:10" ht="25.5" customHeight="1" x14ac:dyDescent="0.2">
      <c r="A64" s="122"/>
      <c r="B64" s="124" t="s">
        <v>90</v>
      </c>
      <c r="C64" s="227" t="s">
        <v>91</v>
      </c>
      <c r="D64" s="228"/>
      <c r="E64" s="228"/>
      <c r="F64" s="134" t="s">
        <v>25</v>
      </c>
      <c r="G64" s="135"/>
      <c r="H64" s="135"/>
      <c r="I64" s="226">
        <f>' Pol'!G233</f>
        <v>0</v>
      </c>
      <c r="J64" s="226"/>
    </row>
    <row r="65" spans="1:10" ht="25.5" customHeight="1" x14ac:dyDescent="0.2">
      <c r="A65" s="122"/>
      <c r="B65" s="131" t="s">
        <v>92</v>
      </c>
      <c r="C65" s="247" t="s">
        <v>26</v>
      </c>
      <c r="D65" s="248"/>
      <c r="E65" s="248"/>
      <c r="F65" s="136" t="s">
        <v>92</v>
      </c>
      <c r="G65" s="137"/>
      <c r="H65" s="137"/>
      <c r="I65" s="246">
        <f>' Pol'!G235</f>
        <v>0</v>
      </c>
      <c r="J65" s="246"/>
    </row>
    <row r="66" spans="1:10" ht="25.5" customHeight="1" x14ac:dyDescent="0.2">
      <c r="A66" s="123"/>
      <c r="B66" s="127" t="s">
        <v>1</v>
      </c>
      <c r="C66" s="127"/>
      <c r="D66" s="128"/>
      <c r="E66" s="128"/>
      <c r="F66" s="138"/>
      <c r="G66" s="139"/>
      <c r="H66" s="139"/>
      <c r="I66" s="249">
        <f>SUM(I47:I65)</f>
        <v>0</v>
      </c>
      <c r="J66" s="249"/>
    </row>
    <row r="67" spans="1:10" x14ac:dyDescent="0.2">
      <c r="F67" s="140"/>
      <c r="G67" s="96"/>
      <c r="H67" s="140"/>
      <c r="I67" s="96"/>
      <c r="J67" s="96"/>
    </row>
    <row r="68" spans="1:10" x14ac:dyDescent="0.2">
      <c r="F68" s="140"/>
      <c r="G68" s="96"/>
      <c r="H68" s="140"/>
      <c r="I68" s="96"/>
      <c r="J68" s="96"/>
    </row>
    <row r="69" spans="1:10" x14ac:dyDescent="0.2">
      <c r="F69" s="140"/>
      <c r="G69" s="96"/>
      <c r="H69" s="140"/>
      <c r="I69" s="96"/>
      <c r="J69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7">
    <mergeCell ref="I64:J64"/>
    <mergeCell ref="C64:E64"/>
    <mergeCell ref="I65:J65"/>
    <mergeCell ref="C65:E65"/>
    <mergeCell ref="I66:J66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9" t="s">
        <v>41</v>
      </c>
      <c r="B2" s="78"/>
      <c r="C2" s="252"/>
      <c r="D2" s="252"/>
      <c r="E2" s="252"/>
      <c r="F2" s="252"/>
      <c r="G2" s="253"/>
    </row>
    <row r="3" spans="1:7" ht="24.95" hidden="1" customHeight="1" x14ac:dyDescent="0.2">
      <c r="A3" s="79" t="s">
        <v>7</v>
      </c>
      <c r="B3" s="78"/>
      <c r="C3" s="252"/>
      <c r="D3" s="252"/>
      <c r="E3" s="252"/>
      <c r="F3" s="252"/>
      <c r="G3" s="253"/>
    </row>
    <row r="4" spans="1:7" ht="24.95" hidden="1" customHeight="1" x14ac:dyDescent="0.2">
      <c r="A4" s="79" t="s">
        <v>8</v>
      </c>
      <c r="B4" s="78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253"/>
  <sheetViews>
    <sheetView tabSelected="1" workbookViewId="0">
      <selection activeCell="C3" sqref="C3:G3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66" t="s">
        <v>6</v>
      </c>
      <c r="B1" s="266"/>
      <c r="C1" s="266"/>
      <c r="D1" s="266"/>
      <c r="E1" s="266"/>
      <c r="F1" s="266"/>
      <c r="G1" s="266"/>
      <c r="AE1" t="s">
        <v>95</v>
      </c>
    </row>
    <row r="2" spans="1:60" ht="24.95" customHeight="1" x14ac:dyDescent="0.2">
      <c r="A2" s="145" t="s">
        <v>94</v>
      </c>
      <c r="B2" s="143"/>
      <c r="C2" s="267" t="s">
        <v>479</v>
      </c>
      <c r="D2" s="268"/>
      <c r="E2" s="268"/>
      <c r="F2" s="268"/>
      <c r="G2" s="269"/>
      <c r="AE2" t="s">
        <v>96</v>
      </c>
    </row>
    <row r="3" spans="1:60" ht="24.95" customHeight="1" x14ac:dyDescent="0.2">
      <c r="A3" s="146" t="s">
        <v>7</v>
      </c>
      <c r="B3" s="144"/>
      <c r="C3" s="270" t="s">
        <v>43</v>
      </c>
      <c r="D3" s="271"/>
      <c r="E3" s="271"/>
      <c r="F3" s="271"/>
      <c r="G3" s="272"/>
      <c r="AE3" t="s">
        <v>97</v>
      </c>
    </row>
    <row r="4" spans="1:60" ht="24.95" hidden="1" customHeight="1" x14ac:dyDescent="0.2">
      <c r="A4" s="146" t="s">
        <v>8</v>
      </c>
      <c r="B4" s="144"/>
      <c r="C4" s="270"/>
      <c r="D4" s="271"/>
      <c r="E4" s="271"/>
      <c r="F4" s="271"/>
      <c r="G4" s="272"/>
      <c r="AE4" t="s">
        <v>98</v>
      </c>
    </row>
    <row r="5" spans="1:60" hidden="1" x14ac:dyDescent="0.2">
      <c r="A5" s="147" t="s">
        <v>99</v>
      </c>
      <c r="B5" s="148"/>
      <c r="C5" s="149"/>
      <c r="D5" s="150"/>
      <c r="E5" s="150"/>
      <c r="F5" s="150"/>
      <c r="G5" s="151"/>
      <c r="AE5" t="s">
        <v>100</v>
      </c>
    </row>
    <row r="7" spans="1:60" ht="38.25" x14ac:dyDescent="0.2">
      <c r="A7" s="156" t="s">
        <v>101</v>
      </c>
      <c r="B7" s="157" t="s">
        <v>102</v>
      </c>
      <c r="C7" s="157" t="s">
        <v>103</v>
      </c>
      <c r="D7" s="156" t="s">
        <v>104</v>
      </c>
      <c r="E7" s="156" t="s">
        <v>105</v>
      </c>
      <c r="F7" s="152" t="s">
        <v>106</v>
      </c>
      <c r="G7" s="175" t="s">
        <v>28</v>
      </c>
      <c r="H7" s="176" t="s">
        <v>29</v>
      </c>
      <c r="I7" s="176" t="s">
        <v>107</v>
      </c>
      <c r="J7" s="176" t="s">
        <v>30</v>
      </c>
      <c r="K7" s="176" t="s">
        <v>108</v>
      </c>
      <c r="L7" s="176" t="s">
        <v>109</v>
      </c>
      <c r="M7" s="176" t="s">
        <v>110</v>
      </c>
      <c r="N7" s="176" t="s">
        <v>111</v>
      </c>
      <c r="O7" s="176" t="s">
        <v>112</v>
      </c>
      <c r="P7" s="176" t="s">
        <v>113</v>
      </c>
      <c r="Q7" s="176" t="s">
        <v>114</v>
      </c>
      <c r="R7" s="176" t="s">
        <v>115</v>
      </c>
      <c r="S7" s="176" t="s">
        <v>116</v>
      </c>
      <c r="T7" s="176" t="s">
        <v>117</v>
      </c>
      <c r="U7" s="159" t="s">
        <v>118</v>
      </c>
    </row>
    <row r="8" spans="1:60" x14ac:dyDescent="0.2">
      <c r="A8" s="177" t="s">
        <v>119</v>
      </c>
      <c r="B8" s="178" t="s">
        <v>56</v>
      </c>
      <c r="C8" s="179" t="s">
        <v>57</v>
      </c>
      <c r="D8" s="180"/>
      <c r="E8" s="181"/>
      <c r="F8" s="182"/>
      <c r="G8" s="182">
        <f>SUMIF(AE9:AE13,"&lt;&gt;NOR",G9:G13)</f>
        <v>0</v>
      </c>
      <c r="H8" s="182"/>
      <c r="I8" s="182">
        <f>SUM(I9:I13)</f>
        <v>0</v>
      </c>
      <c r="J8" s="182"/>
      <c r="K8" s="182">
        <f>SUM(K9:K13)</f>
        <v>0</v>
      </c>
      <c r="L8" s="182"/>
      <c r="M8" s="182">
        <f>SUM(M9:M13)</f>
        <v>0</v>
      </c>
      <c r="N8" s="158"/>
      <c r="O8" s="158">
        <f>SUM(O9:O13)</f>
        <v>8.2769999999999996E-2</v>
      </c>
      <c r="P8" s="158"/>
      <c r="Q8" s="158">
        <f>SUM(Q9:Q13)</f>
        <v>0</v>
      </c>
      <c r="R8" s="158"/>
      <c r="S8" s="158"/>
      <c r="T8" s="177"/>
      <c r="U8" s="158">
        <f>SUM(U9:U13)</f>
        <v>11.28</v>
      </c>
      <c r="AE8" t="s">
        <v>120</v>
      </c>
    </row>
    <row r="9" spans="1:60" ht="22.5" outlineLevel="1" x14ac:dyDescent="0.2">
      <c r="A9" s="154">
        <v>1</v>
      </c>
      <c r="B9" s="160" t="s">
        <v>121</v>
      </c>
      <c r="C9" s="195" t="s">
        <v>122</v>
      </c>
      <c r="D9" s="162" t="s">
        <v>123</v>
      </c>
      <c r="E9" s="169">
        <v>46.24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15</v>
      </c>
      <c r="M9" s="173">
        <f>G9*(1+L9/100)</f>
        <v>0</v>
      </c>
      <c r="N9" s="163">
        <v>1.7899999999999999E-3</v>
      </c>
      <c r="O9" s="163">
        <f>ROUND(E9*N9,5)</f>
        <v>8.2769999999999996E-2</v>
      </c>
      <c r="P9" s="163">
        <v>0</v>
      </c>
      <c r="Q9" s="163">
        <f>ROUND(E9*P9,5)</f>
        <v>0</v>
      </c>
      <c r="R9" s="163"/>
      <c r="S9" s="163"/>
      <c r="T9" s="164">
        <v>0.24399999999999999</v>
      </c>
      <c r="U9" s="163">
        <f>ROUND(E9*T9,2)</f>
        <v>11.28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124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/>
      <c r="B10" s="160"/>
      <c r="C10" s="196" t="s">
        <v>125</v>
      </c>
      <c r="D10" s="165"/>
      <c r="E10" s="170">
        <v>27.7</v>
      </c>
      <c r="F10" s="173"/>
      <c r="G10" s="173"/>
      <c r="H10" s="173"/>
      <c r="I10" s="173"/>
      <c r="J10" s="173"/>
      <c r="K10" s="173"/>
      <c r="L10" s="173"/>
      <c r="M10" s="173"/>
      <c r="N10" s="163"/>
      <c r="O10" s="163"/>
      <c r="P10" s="163"/>
      <c r="Q10" s="163"/>
      <c r="R10" s="163"/>
      <c r="S10" s="163"/>
      <c r="T10" s="164"/>
      <c r="U10" s="163"/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126</v>
      </c>
      <c r="AF10" s="153">
        <v>0</v>
      </c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/>
      <c r="B11" s="160"/>
      <c r="C11" s="196" t="s">
        <v>127</v>
      </c>
      <c r="D11" s="165"/>
      <c r="E11" s="170">
        <v>11.76</v>
      </c>
      <c r="F11" s="173"/>
      <c r="G11" s="173"/>
      <c r="H11" s="173"/>
      <c r="I11" s="173"/>
      <c r="J11" s="173"/>
      <c r="K11" s="173"/>
      <c r="L11" s="173"/>
      <c r="M11" s="173"/>
      <c r="N11" s="163"/>
      <c r="O11" s="163"/>
      <c r="P11" s="163"/>
      <c r="Q11" s="163"/>
      <c r="R11" s="163"/>
      <c r="S11" s="163"/>
      <c r="T11" s="164"/>
      <c r="U11" s="163"/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126</v>
      </c>
      <c r="AF11" s="153">
        <v>0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/>
      <c r="B12" s="160"/>
      <c r="C12" s="196" t="s">
        <v>128</v>
      </c>
      <c r="D12" s="165"/>
      <c r="E12" s="170">
        <v>5.28</v>
      </c>
      <c r="F12" s="173"/>
      <c r="G12" s="173"/>
      <c r="H12" s="173"/>
      <c r="I12" s="173"/>
      <c r="J12" s="173"/>
      <c r="K12" s="173"/>
      <c r="L12" s="173"/>
      <c r="M12" s="173"/>
      <c r="N12" s="163"/>
      <c r="O12" s="163"/>
      <c r="P12" s="163"/>
      <c r="Q12" s="163"/>
      <c r="R12" s="163"/>
      <c r="S12" s="163"/>
      <c r="T12" s="164"/>
      <c r="U12" s="163"/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126</v>
      </c>
      <c r="AF12" s="153">
        <v>0</v>
      </c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/>
      <c r="B13" s="160"/>
      <c r="C13" s="196" t="s">
        <v>129</v>
      </c>
      <c r="D13" s="165"/>
      <c r="E13" s="170">
        <v>1.5</v>
      </c>
      <c r="F13" s="173"/>
      <c r="G13" s="173"/>
      <c r="H13" s="173"/>
      <c r="I13" s="173"/>
      <c r="J13" s="173"/>
      <c r="K13" s="173"/>
      <c r="L13" s="173"/>
      <c r="M13" s="173"/>
      <c r="N13" s="163"/>
      <c r="O13" s="163"/>
      <c r="P13" s="163"/>
      <c r="Q13" s="163"/>
      <c r="R13" s="163"/>
      <c r="S13" s="163"/>
      <c r="T13" s="164"/>
      <c r="U13" s="163"/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126</v>
      </c>
      <c r="AF13" s="153">
        <v>0</v>
      </c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x14ac:dyDescent="0.2">
      <c r="A14" s="155" t="s">
        <v>119</v>
      </c>
      <c r="B14" s="161" t="s">
        <v>58</v>
      </c>
      <c r="C14" s="197" t="s">
        <v>59</v>
      </c>
      <c r="D14" s="166"/>
      <c r="E14" s="171"/>
      <c r="F14" s="174"/>
      <c r="G14" s="174">
        <f>SUMIF(AE15:AE16,"&lt;&gt;NOR",G15:G16)</f>
        <v>0</v>
      </c>
      <c r="H14" s="174"/>
      <c r="I14" s="174">
        <f>SUM(I15:I16)</f>
        <v>0</v>
      </c>
      <c r="J14" s="174"/>
      <c r="K14" s="174">
        <f>SUM(K15:K16)</f>
        <v>0</v>
      </c>
      <c r="L14" s="174"/>
      <c r="M14" s="174">
        <f>SUM(M15:M16)</f>
        <v>0</v>
      </c>
      <c r="N14" s="167"/>
      <c r="O14" s="167">
        <f>SUM(O15:O16)</f>
        <v>0.45678999999999997</v>
      </c>
      <c r="P14" s="167"/>
      <c r="Q14" s="167">
        <f>SUM(Q15:Q16)</f>
        <v>0</v>
      </c>
      <c r="R14" s="167"/>
      <c r="S14" s="167"/>
      <c r="T14" s="168"/>
      <c r="U14" s="167">
        <f>SUM(U15:U16)</f>
        <v>10.02</v>
      </c>
      <c r="AE14" t="s">
        <v>120</v>
      </c>
    </row>
    <row r="15" spans="1:60" outlineLevel="1" x14ac:dyDescent="0.2">
      <c r="A15" s="154">
        <v>2</v>
      </c>
      <c r="B15" s="160" t="s">
        <v>130</v>
      </c>
      <c r="C15" s="195" t="s">
        <v>131</v>
      </c>
      <c r="D15" s="162" t="s">
        <v>123</v>
      </c>
      <c r="E15" s="169">
        <v>8.5079999999999991</v>
      </c>
      <c r="F15" s="172"/>
      <c r="G15" s="173">
        <f>ROUND(E15*F15,2)</f>
        <v>0</v>
      </c>
      <c r="H15" s="172"/>
      <c r="I15" s="173">
        <f>ROUND(E15*H15,2)</f>
        <v>0</v>
      </c>
      <c r="J15" s="172"/>
      <c r="K15" s="173">
        <f>ROUND(E15*J15,2)</f>
        <v>0</v>
      </c>
      <c r="L15" s="173">
        <v>15</v>
      </c>
      <c r="M15" s="173">
        <f>G15*(1+L15/100)</f>
        <v>0</v>
      </c>
      <c r="N15" s="163">
        <v>5.3690000000000002E-2</v>
      </c>
      <c r="O15" s="163">
        <f>ROUND(E15*N15,5)</f>
        <v>0.45678999999999997</v>
      </c>
      <c r="P15" s="163">
        <v>0</v>
      </c>
      <c r="Q15" s="163">
        <f>ROUND(E15*P15,5)</f>
        <v>0</v>
      </c>
      <c r="R15" s="163"/>
      <c r="S15" s="163"/>
      <c r="T15" s="164">
        <v>1.17717</v>
      </c>
      <c r="U15" s="163">
        <f>ROUND(E15*T15,2)</f>
        <v>10.02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124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22.5" outlineLevel="1" x14ac:dyDescent="0.2">
      <c r="A16" s="154"/>
      <c r="B16" s="160"/>
      <c r="C16" s="196" t="s">
        <v>132</v>
      </c>
      <c r="D16" s="165"/>
      <c r="E16" s="170">
        <v>8.5079999999999991</v>
      </c>
      <c r="F16" s="173"/>
      <c r="G16" s="173"/>
      <c r="H16" s="173"/>
      <c r="I16" s="173"/>
      <c r="J16" s="173"/>
      <c r="K16" s="173"/>
      <c r="L16" s="173"/>
      <c r="M16" s="173"/>
      <c r="N16" s="163"/>
      <c r="O16" s="163"/>
      <c r="P16" s="163"/>
      <c r="Q16" s="163"/>
      <c r="R16" s="163"/>
      <c r="S16" s="163"/>
      <c r="T16" s="164"/>
      <c r="U16" s="163"/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126</v>
      </c>
      <c r="AF16" s="153">
        <v>0</v>
      </c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x14ac:dyDescent="0.2">
      <c r="A17" s="155" t="s">
        <v>119</v>
      </c>
      <c r="B17" s="161" t="s">
        <v>60</v>
      </c>
      <c r="C17" s="197" t="s">
        <v>61</v>
      </c>
      <c r="D17" s="166"/>
      <c r="E17" s="171"/>
      <c r="F17" s="174"/>
      <c r="G17" s="174">
        <f>SUMIF(AE18:AE81,"&lt;&gt;NOR",G18:G81)</f>
        <v>0</v>
      </c>
      <c r="H17" s="174"/>
      <c r="I17" s="174">
        <f>SUM(I18:I81)</f>
        <v>0</v>
      </c>
      <c r="J17" s="174"/>
      <c r="K17" s="174">
        <f>SUM(K18:K81)</f>
        <v>0</v>
      </c>
      <c r="L17" s="174"/>
      <c r="M17" s="174">
        <f>SUM(M18:M81)</f>
        <v>0</v>
      </c>
      <c r="N17" s="167"/>
      <c r="O17" s="167">
        <f>SUM(O18:O81)</f>
        <v>31.220170000000003</v>
      </c>
      <c r="P17" s="167"/>
      <c r="Q17" s="167">
        <f>SUM(Q18:Q81)</f>
        <v>0</v>
      </c>
      <c r="R17" s="167"/>
      <c r="S17" s="167"/>
      <c r="T17" s="168"/>
      <c r="U17" s="167">
        <f>SUM(U18:U81)</f>
        <v>1711.35</v>
      </c>
      <c r="AE17" t="s">
        <v>120</v>
      </c>
    </row>
    <row r="18" spans="1:60" outlineLevel="1" x14ac:dyDescent="0.2">
      <c r="A18" s="154">
        <v>3</v>
      </c>
      <c r="B18" s="160" t="s">
        <v>133</v>
      </c>
      <c r="C18" s="195" t="s">
        <v>134</v>
      </c>
      <c r="D18" s="162" t="s">
        <v>123</v>
      </c>
      <c r="E18" s="169">
        <v>915.15</v>
      </c>
      <c r="F18" s="172"/>
      <c r="G18" s="173">
        <f>ROUND(E18*F18,2)</f>
        <v>0</v>
      </c>
      <c r="H18" s="172"/>
      <c r="I18" s="173">
        <f>ROUND(E18*H18,2)</f>
        <v>0</v>
      </c>
      <c r="J18" s="172"/>
      <c r="K18" s="173">
        <f>ROUND(E18*J18,2)</f>
        <v>0</v>
      </c>
      <c r="L18" s="173">
        <v>15</v>
      </c>
      <c r="M18" s="173">
        <f>G18*(1+L18/100)</f>
        <v>0</v>
      </c>
      <c r="N18" s="163">
        <v>2.0000000000000002E-5</v>
      </c>
      <c r="O18" s="163">
        <f>ROUND(E18*N18,5)</f>
        <v>1.83E-2</v>
      </c>
      <c r="P18" s="163">
        <v>0</v>
      </c>
      <c r="Q18" s="163">
        <f>ROUND(E18*P18,5)</f>
        <v>0</v>
      </c>
      <c r="R18" s="163"/>
      <c r="S18" s="163"/>
      <c r="T18" s="164">
        <v>0.11</v>
      </c>
      <c r="U18" s="163">
        <f>ROUND(E18*T18,2)</f>
        <v>100.67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124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/>
      <c r="B19" s="160"/>
      <c r="C19" s="196" t="s">
        <v>135</v>
      </c>
      <c r="D19" s="165"/>
      <c r="E19" s="170">
        <v>952.98</v>
      </c>
      <c r="F19" s="173"/>
      <c r="G19" s="173"/>
      <c r="H19" s="173"/>
      <c r="I19" s="173"/>
      <c r="J19" s="173"/>
      <c r="K19" s="173"/>
      <c r="L19" s="173"/>
      <c r="M19" s="173"/>
      <c r="N19" s="163"/>
      <c r="O19" s="163"/>
      <c r="P19" s="163"/>
      <c r="Q19" s="163"/>
      <c r="R19" s="163"/>
      <c r="S19" s="163"/>
      <c r="T19" s="164"/>
      <c r="U19" s="163"/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126</v>
      </c>
      <c r="AF19" s="153">
        <v>0</v>
      </c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/>
      <c r="B20" s="160"/>
      <c r="C20" s="196" t="s">
        <v>136</v>
      </c>
      <c r="D20" s="165"/>
      <c r="E20" s="170">
        <v>32.17</v>
      </c>
      <c r="F20" s="173"/>
      <c r="G20" s="173"/>
      <c r="H20" s="173"/>
      <c r="I20" s="173"/>
      <c r="J20" s="173"/>
      <c r="K20" s="173"/>
      <c r="L20" s="173"/>
      <c r="M20" s="173"/>
      <c r="N20" s="163"/>
      <c r="O20" s="163"/>
      <c r="P20" s="163"/>
      <c r="Q20" s="163"/>
      <c r="R20" s="163"/>
      <c r="S20" s="163"/>
      <c r="T20" s="164"/>
      <c r="U20" s="163"/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126</v>
      </c>
      <c r="AF20" s="153">
        <v>0</v>
      </c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/>
      <c r="B21" s="160"/>
      <c r="C21" s="196" t="s">
        <v>137</v>
      </c>
      <c r="D21" s="165"/>
      <c r="E21" s="170">
        <v>27.7</v>
      </c>
      <c r="F21" s="173"/>
      <c r="G21" s="173"/>
      <c r="H21" s="173"/>
      <c r="I21" s="173"/>
      <c r="J21" s="173"/>
      <c r="K21" s="173"/>
      <c r="L21" s="173"/>
      <c r="M21" s="173"/>
      <c r="N21" s="163"/>
      <c r="O21" s="163"/>
      <c r="P21" s="163"/>
      <c r="Q21" s="163"/>
      <c r="R21" s="163"/>
      <c r="S21" s="163"/>
      <c r="T21" s="164"/>
      <c r="U21" s="163"/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126</v>
      </c>
      <c r="AF21" s="153">
        <v>0</v>
      </c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/>
      <c r="B22" s="160"/>
      <c r="C22" s="196" t="s">
        <v>138</v>
      </c>
      <c r="D22" s="165"/>
      <c r="E22" s="170">
        <v>-242.82</v>
      </c>
      <c r="F22" s="173"/>
      <c r="G22" s="173"/>
      <c r="H22" s="173"/>
      <c r="I22" s="173"/>
      <c r="J22" s="173"/>
      <c r="K22" s="173"/>
      <c r="L22" s="173"/>
      <c r="M22" s="173"/>
      <c r="N22" s="163"/>
      <c r="O22" s="163"/>
      <c r="P22" s="163"/>
      <c r="Q22" s="163"/>
      <c r="R22" s="163"/>
      <c r="S22" s="163"/>
      <c r="T22" s="164"/>
      <c r="U22" s="163"/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126</v>
      </c>
      <c r="AF22" s="153">
        <v>0</v>
      </c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/>
      <c r="B23" s="160"/>
      <c r="C23" s="196" t="s">
        <v>139</v>
      </c>
      <c r="D23" s="165"/>
      <c r="E23" s="170">
        <v>91.46</v>
      </c>
      <c r="F23" s="173"/>
      <c r="G23" s="173"/>
      <c r="H23" s="173"/>
      <c r="I23" s="173"/>
      <c r="J23" s="173"/>
      <c r="K23" s="173"/>
      <c r="L23" s="173"/>
      <c r="M23" s="173"/>
      <c r="N23" s="163"/>
      <c r="O23" s="163"/>
      <c r="P23" s="163"/>
      <c r="Q23" s="163"/>
      <c r="R23" s="163"/>
      <c r="S23" s="163"/>
      <c r="T23" s="164"/>
      <c r="U23" s="163"/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126</v>
      </c>
      <c r="AF23" s="153">
        <v>0</v>
      </c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/>
      <c r="B24" s="160"/>
      <c r="C24" s="196" t="s">
        <v>140</v>
      </c>
      <c r="D24" s="165"/>
      <c r="E24" s="170">
        <v>30.14</v>
      </c>
      <c r="F24" s="173"/>
      <c r="G24" s="173"/>
      <c r="H24" s="173"/>
      <c r="I24" s="173"/>
      <c r="J24" s="173"/>
      <c r="K24" s="173"/>
      <c r="L24" s="173"/>
      <c r="M24" s="173"/>
      <c r="N24" s="163"/>
      <c r="O24" s="163"/>
      <c r="P24" s="163"/>
      <c r="Q24" s="163"/>
      <c r="R24" s="163"/>
      <c r="S24" s="163"/>
      <c r="T24" s="164"/>
      <c r="U24" s="163"/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126</v>
      </c>
      <c r="AF24" s="153">
        <v>0</v>
      </c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54"/>
      <c r="B25" s="160"/>
      <c r="C25" s="196" t="s">
        <v>141</v>
      </c>
      <c r="D25" s="165"/>
      <c r="E25" s="170">
        <v>20.52</v>
      </c>
      <c r="F25" s="173"/>
      <c r="G25" s="173"/>
      <c r="H25" s="173"/>
      <c r="I25" s="173"/>
      <c r="J25" s="173"/>
      <c r="K25" s="173"/>
      <c r="L25" s="173"/>
      <c r="M25" s="173"/>
      <c r="N25" s="163"/>
      <c r="O25" s="163"/>
      <c r="P25" s="163"/>
      <c r="Q25" s="163"/>
      <c r="R25" s="163"/>
      <c r="S25" s="163"/>
      <c r="T25" s="164"/>
      <c r="U25" s="163"/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126</v>
      </c>
      <c r="AF25" s="153">
        <v>0</v>
      </c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/>
      <c r="B26" s="160"/>
      <c r="C26" s="196" t="s">
        <v>142</v>
      </c>
      <c r="D26" s="165"/>
      <c r="E26" s="170">
        <v>3</v>
      </c>
      <c r="F26" s="173"/>
      <c r="G26" s="173"/>
      <c r="H26" s="173"/>
      <c r="I26" s="173"/>
      <c r="J26" s="173"/>
      <c r="K26" s="173"/>
      <c r="L26" s="173"/>
      <c r="M26" s="173"/>
      <c r="N26" s="163"/>
      <c r="O26" s="163"/>
      <c r="P26" s="163"/>
      <c r="Q26" s="163"/>
      <c r="R26" s="163"/>
      <c r="S26" s="163"/>
      <c r="T26" s="164"/>
      <c r="U26" s="163"/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126</v>
      </c>
      <c r="AF26" s="153">
        <v>0</v>
      </c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22.5" outlineLevel="1" x14ac:dyDescent="0.2">
      <c r="A27" s="154">
        <v>4</v>
      </c>
      <c r="B27" s="160" t="s">
        <v>143</v>
      </c>
      <c r="C27" s="195" t="s">
        <v>144</v>
      </c>
      <c r="D27" s="162" t="s">
        <v>123</v>
      </c>
      <c r="E27" s="169">
        <v>71.202399999999997</v>
      </c>
      <c r="F27" s="172"/>
      <c r="G27" s="173">
        <f>ROUND(E27*F27,2)</f>
        <v>0</v>
      </c>
      <c r="H27" s="172"/>
      <c r="I27" s="173">
        <f>ROUND(E27*H27,2)</f>
        <v>0</v>
      </c>
      <c r="J27" s="172"/>
      <c r="K27" s="173">
        <f>ROUND(E27*J27,2)</f>
        <v>0</v>
      </c>
      <c r="L27" s="173">
        <v>15</v>
      </c>
      <c r="M27" s="173">
        <f>G27*(1+L27/100)</f>
        <v>0</v>
      </c>
      <c r="N27" s="163">
        <v>3.6099999999999999E-3</v>
      </c>
      <c r="O27" s="163">
        <f>ROUND(E27*N27,5)</f>
        <v>0.25703999999999999</v>
      </c>
      <c r="P27" s="163">
        <v>0</v>
      </c>
      <c r="Q27" s="163">
        <f>ROUND(E27*P27,5)</f>
        <v>0</v>
      </c>
      <c r="R27" s="163"/>
      <c r="S27" s="163"/>
      <c r="T27" s="164">
        <v>0.36199999999999999</v>
      </c>
      <c r="U27" s="163">
        <f>ROUND(E27*T27,2)</f>
        <v>25.78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124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/>
      <c r="B28" s="160"/>
      <c r="C28" s="196" t="s">
        <v>145</v>
      </c>
      <c r="D28" s="165"/>
      <c r="E28" s="170">
        <v>32.17</v>
      </c>
      <c r="F28" s="173"/>
      <c r="G28" s="173"/>
      <c r="H28" s="173"/>
      <c r="I28" s="173"/>
      <c r="J28" s="173"/>
      <c r="K28" s="173"/>
      <c r="L28" s="173"/>
      <c r="M28" s="173"/>
      <c r="N28" s="163"/>
      <c r="O28" s="163"/>
      <c r="P28" s="163"/>
      <c r="Q28" s="163"/>
      <c r="R28" s="163"/>
      <c r="S28" s="163"/>
      <c r="T28" s="164"/>
      <c r="U28" s="163"/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126</v>
      </c>
      <c r="AF28" s="153">
        <v>0</v>
      </c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/>
      <c r="B29" s="160"/>
      <c r="C29" s="196" t="s">
        <v>146</v>
      </c>
      <c r="D29" s="165"/>
      <c r="E29" s="170">
        <v>27.27</v>
      </c>
      <c r="F29" s="173"/>
      <c r="G29" s="173"/>
      <c r="H29" s="173"/>
      <c r="I29" s="173"/>
      <c r="J29" s="173"/>
      <c r="K29" s="173"/>
      <c r="L29" s="173"/>
      <c r="M29" s="173"/>
      <c r="N29" s="163"/>
      <c r="O29" s="163"/>
      <c r="P29" s="163"/>
      <c r="Q29" s="163"/>
      <c r="R29" s="163"/>
      <c r="S29" s="163"/>
      <c r="T29" s="164"/>
      <c r="U29" s="163"/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126</v>
      </c>
      <c r="AF29" s="153">
        <v>0</v>
      </c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33.75" outlineLevel="1" x14ac:dyDescent="0.2">
      <c r="A30" s="154"/>
      <c r="B30" s="160"/>
      <c r="C30" s="196" t="s">
        <v>147</v>
      </c>
      <c r="D30" s="165"/>
      <c r="E30" s="170">
        <v>11.7624</v>
      </c>
      <c r="F30" s="173"/>
      <c r="G30" s="173"/>
      <c r="H30" s="173"/>
      <c r="I30" s="173"/>
      <c r="J30" s="173"/>
      <c r="K30" s="173"/>
      <c r="L30" s="173"/>
      <c r="M30" s="173"/>
      <c r="N30" s="163"/>
      <c r="O30" s="163"/>
      <c r="P30" s="163"/>
      <c r="Q30" s="163"/>
      <c r="R30" s="163"/>
      <c r="S30" s="163"/>
      <c r="T30" s="164"/>
      <c r="U30" s="163"/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126</v>
      </c>
      <c r="AF30" s="153">
        <v>0</v>
      </c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54">
        <v>5</v>
      </c>
      <c r="B31" s="160" t="s">
        <v>148</v>
      </c>
      <c r="C31" s="195" t="s">
        <v>149</v>
      </c>
      <c r="D31" s="162" t="s">
        <v>123</v>
      </c>
      <c r="E31" s="169">
        <v>707.88</v>
      </c>
      <c r="F31" s="172"/>
      <c r="G31" s="173">
        <f>ROUND(E31*F31,2)</f>
        <v>0</v>
      </c>
      <c r="H31" s="172"/>
      <c r="I31" s="173">
        <f>ROUND(E31*H31,2)</f>
        <v>0</v>
      </c>
      <c r="J31" s="172"/>
      <c r="K31" s="173">
        <f>ROUND(E31*J31,2)</f>
        <v>0</v>
      </c>
      <c r="L31" s="173">
        <v>15</v>
      </c>
      <c r="M31" s="173">
        <f>G31*(1+L31/100)</f>
        <v>0</v>
      </c>
      <c r="N31" s="163">
        <v>3.884E-2</v>
      </c>
      <c r="O31" s="163">
        <f>ROUND(E31*N31,5)</f>
        <v>27.494060000000001</v>
      </c>
      <c r="P31" s="163">
        <v>0</v>
      </c>
      <c r="Q31" s="163">
        <f>ROUND(E31*P31,5)</f>
        <v>0</v>
      </c>
      <c r="R31" s="163"/>
      <c r="S31" s="163"/>
      <c r="T31" s="164">
        <v>1.4157999999999999</v>
      </c>
      <c r="U31" s="163">
        <f>ROUND(E31*T31,2)</f>
        <v>1002.22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124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/>
      <c r="B32" s="160"/>
      <c r="C32" s="196" t="s">
        <v>135</v>
      </c>
      <c r="D32" s="165"/>
      <c r="E32" s="170">
        <v>952.98</v>
      </c>
      <c r="F32" s="173"/>
      <c r="G32" s="173"/>
      <c r="H32" s="173"/>
      <c r="I32" s="173"/>
      <c r="J32" s="173"/>
      <c r="K32" s="173"/>
      <c r="L32" s="173"/>
      <c r="M32" s="173"/>
      <c r="N32" s="163"/>
      <c r="O32" s="163"/>
      <c r="P32" s="163"/>
      <c r="Q32" s="163"/>
      <c r="R32" s="163"/>
      <c r="S32" s="163"/>
      <c r="T32" s="164"/>
      <c r="U32" s="163"/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126</v>
      </c>
      <c r="AF32" s="153">
        <v>0</v>
      </c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/>
      <c r="B33" s="160"/>
      <c r="C33" s="196" t="s">
        <v>150</v>
      </c>
      <c r="D33" s="165"/>
      <c r="E33" s="170">
        <v>-242.82</v>
      </c>
      <c r="F33" s="173"/>
      <c r="G33" s="173"/>
      <c r="H33" s="173"/>
      <c r="I33" s="173"/>
      <c r="J33" s="173"/>
      <c r="K33" s="173"/>
      <c r="L33" s="173"/>
      <c r="M33" s="173"/>
      <c r="N33" s="163"/>
      <c r="O33" s="163"/>
      <c r="P33" s="163"/>
      <c r="Q33" s="163"/>
      <c r="R33" s="163"/>
      <c r="S33" s="163"/>
      <c r="T33" s="164"/>
      <c r="U33" s="163"/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126</v>
      </c>
      <c r="AF33" s="153">
        <v>0</v>
      </c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/>
      <c r="B34" s="160"/>
      <c r="C34" s="196" t="s">
        <v>151</v>
      </c>
      <c r="D34" s="165"/>
      <c r="E34" s="170">
        <v>-5.28</v>
      </c>
      <c r="F34" s="173"/>
      <c r="G34" s="173"/>
      <c r="H34" s="173"/>
      <c r="I34" s="173"/>
      <c r="J34" s="173"/>
      <c r="K34" s="173"/>
      <c r="L34" s="173"/>
      <c r="M34" s="173"/>
      <c r="N34" s="163"/>
      <c r="O34" s="163"/>
      <c r="P34" s="163"/>
      <c r="Q34" s="163"/>
      <c r="R34" s="163"/>
      <c r="S34" s="163"/>
      <c r="T34" s="164"/>
      <c r="U34" s="163"/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126</v>
      </c>
      <c r="AF34" s="153">
        <v>0</v>
      </c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0"/>
      <c r="C35" s="196" t="s">
        <v>142</v>
      </c>
      <c r="D35" s="165"/>
      <c r="E35" s="170">
        <v>3</v>
      </c>
      <c r="F35" s="173"/>
      <c r="G35" s="173"/>
      <c r="H35" s="173"/>
      <c r="I35" s="173"/>
      <c r="J35" s="173"/>
      <c r="K35" s="173"/>
      <c r="L35" s="173"/>
      <c r="M35" s="173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126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>
        <v>6</v>
      </c>
      <c r="B36" s="160" t="s">
        <v>152</v>
      </c>
      <c r="C36" s="195" t="s">
        <v>153</v>
      </c>
      <c r="D36" s="162" t="s">
        <v>123</v>
      </c>
      <c r="E36" s="169">
        <v>707.88</v>
      </c>
      <c r="F36" s="172"/>
      <c r="G36" s="173">
        <f>ROUND(E36*F36,2)</f>
        <v>0</v>
      </c>
      <c r="H36" s="172"/>
      <c r="I36" s="173">
        <f>ROUND(E36*H36,2)</f>
        <v>0</v>
      </c>
      <c r="J36" s="172"/>
      <c r="K36" s="173">
        <f>ROUND(E36*J36,2)</f>
        <v>0</v>
      </c>
      <c r="L36" s="173">
        <v>15</v>
      </c>
      <c r="M36" s="173">
        <f>G36*(1+L36/100)</f>
        <v>0</v>
      </c>
      <c r="N36" s="163">
        <v>1E-4</v>
      </c>
      <c r="O36" s="163">
        <f>ROUND(E36*N36,5)</f>
        <v>7.0790000000000006E-2</v>
      </c>
      <c r="P36" s="163">
        <v>0</v>
      </c>
      <c r="Q36" s="163">
        <f>ROUND(E36*P36,5)</f>
        <v>0</v>
      </c>
      <c r="R36" s="163"/>
      <c r="S36" s="163"/>
      <c r="T36" s="164">
        <v>1.0999999999999999E-2</v>
      </c>
      <c r="U36" s="163">
        <f>ROUND(E36*T36,2)</f>
        <v>7.79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124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2.5" outlineLevel="1" x14ac:dyDescent="0.2">
      <c r="A37" s="154">
        <v>7</v>
      </c>
      <c r="B37" s="160" t="s">
        <v>154</v>
      </c>
      <c r="C37" s="195" t="s">
        <v>155</v>
      </c>
      <c r="D37" s="162" t="s">
        <v>123</v>
      </c>
      <c r="E37" s="169">
        <v>138.75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15</v>
      </c>
      <c r="M37" s="173">
        <f>G37*(1+L37/100)</f>
        <v>0</v>
      </c>
      <c r="N37" s="163">
        <v>1.7649999999999999E-2</v>
      </c>
      <c r="O37" s="163">
        <f>ROUND(E37*N37,5)</f>
        <v>2.4489399999999999</v>
      </c>
      <c r="P37" s="163">
        <v>0</v>
      </c>
      <c r="Q37" s="163">
        <f>ROUND(E37*P37,5)</f>
        <v>0</v>
      </c>
      <c r="R37" s="163"/>
      <c r="S37" s="163"/>
      <c r="T37" s="164">
        <v>2.992</v>
      </c>
      <c r="U37" s="163">
        <f>ROUND(E37*T37,2)</f>
        <v>415.14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124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/>
      <c r="B38" s="160"/>
      <c r="C38" s="196" t="s">
        <v>156</v>
      </c>
      <c r="D38" s="165"/>
      <c r="E38" s="170">
        <v>81.56</v>
      </c>
      <c r="F38" s="173"/>
      <c r="G38" s="173"/>
      <c r="H38" s="173"/>
      <c r="I38" s="173"/>
      <c r="J38" s="173"/>
      <c r="K38" s="173"/>
      <c r="L38" s="173"/>
      <c r="M38" s="173"/>
      <c r="N38" s="163"/>
      <c r="O38" s="163"/>
      <c r="P38" s="163"/>
      <c r="Q38" s="163"/>
      <c r="R38" s="163"/>
      <c r="S38" s="163"/>
      <c r="T38" s="164"/>
      <c r="U38" s="163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126</v>
      </c>
      <c r="AF38" s="153">
        <v>0</v>
      </c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/>
      <c r="B39" s="160"/>
      <c r="C39" s="196" t="s">
        <v>157</v>
      </c>
      <c r="D39" s="165"/>
      <c r="E39" s="170">
        <v>9.9</v>
      </c>
      <c r="F39" s="173"/>
      <c r="G39" s="173"/>
      <c r="H39" s="173"/>
      <c r="I39" s="173"/>
      <c r="J39" s="173"/>
      <c r="K39" s="173"/>
      <c r="L39" s="173"/>
      <c r="M39" s="173"/>
      <c r="N39" s="163"/>
      <c r="O39" s="163"/>
      <c r="P39" s="163"/>
      <c r="Q39" s="163"/>
      <c r="R39" s="163"/>
      <c r="S39" s="163"/>
      <c r="T39" s="164"/>
      <c r="U39" s="163"/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126</v>
      </c>
      <c r="AF39" s="153">
        <v>0</v>
      </c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/>
      <c r="B40" s="160"/>
      <c r="C40" s="196" t="s">
        <v>158</v>
      </c>
      <c r="D40" s="165"/>
      <c r="E40" s="170">
        <v>40.78</v>
      </c>
      <c r="F40" s="173"/>
      <c r="G40" s="173"/>
      <c r="H40" s="173"/>
      <c r="I40" s="173"/>
      <c r="J40" s="173"/>
      <c r="K40" s="173"/>
      <c r="L40" s="173"/>
      <c r="M40" s="173"/>
      <c r="N40" s="163"/>
      <c r="O40" s="163"/>
      <c r="P40" s="163"/>
      <c r="Q40" s="163"/>
      <c r="R40" s="163"/>
      <c r="S40" s="163"/>
      <c r="T40" s="164"/>
      <c r="U40" s="163"/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126</v>
      </c>
      <c r="AF40" s="153">
        <v>0</v>
      </c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/>
      <c r="B41" s="160"/>
      <c r="C41" s="196" t="s">
        <v>159</v>
      </c>
      <c r="D41" s="165"/>
      <c r="E41" s="170">
        <v>3.7</v>
      </c>
      <c r="F41" s="173"/>
      <c r="G41" s="173"/>
      <c r="H41" s="173"/>
      <c r="I41" s="173"/>
      <c r="J41" s="173"/>
      <c r="K41" s="173"/>
      <c r="L41" s="173"/>
      <c r="M41" s="173"/>
      <c r="N41" s="163"/>
      <c r="O41" s="163"/>
      <c r="P41" s="163"/>
      <c r="Q41" s="163"/>
      <c r="R41" s="163"/>
      <c r="S41" s="163"/>
      <c r="T41" s="164"/>
      <c r="U41" s="163"/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126</v>
      </c>
      <c r="AF41" s="153">
        <v>0</v>
      </c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/>
      <c r="B42" s="160"/>
      <c r="C42" s="196" t="s">
        <v>160</v>
      </c>
      <c r="D42" s="165"/>
      <c r="E42" s="170">
        <v>2.81</v>
      </c>
      <c r="F42" s="173"/>
      <c r="G42" s="173"/>
      <c r="H42" s="173"/>
      <c r="I42" s="173"/>
      <c r="J42" s="173"/>
      <c r="K42" s="173"/>
      <c r="L42" s="173"/>
      <c r="M42" s="173"/>
      <c r="N42" s="163"/>
      <c r="O42" s="163"/>
      <c r="P42" s="163"/>
      <c r="Q42" s="163"/>
      <c r="R42" s="163"/>
      <c r="S42" s="163"/>
      <c r="T42" s="164"/>
      <c r="U42" s="163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126</v>
      </c>
      <c r="AF42" s="153">
        <v>0</v>
      </c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22.5" outlineLevel="1" x14ac:dyDescent="0.2">
      <c r="A43" s="154">
        <v>8</v>
      </c>
      <c r="B43" s="160" t="s">
        <v>161</v>
      </c>
      <c r="C43" s="195" t="s">
        <v>162</v>
      </c>
      <c r="D43" s="162" t="s">
        <v>123</v>
      </c>
      <c r="E43" s="169">
        <v>16.2</v>
      </c>
      <c r="F43" s="172"/>
      <c r="G43" s="173">
        <f>ROUND(E43*F43,2)</f>
        <v>0</v>
      </c>
      <c r="H43" s="172"/>
      <c r="I43" s="173">
        <f>ROUND(E43*H43,2)</f>
        <v>0</v>
      </c>
      <c r="J43" s="172"/>
      <c r="K43" s="173">
        <f>ROUND(E43*J43,2)</f>
        <v>0</v>
      </c>
      <c r="L43" s="173">
        <v>15</v>
      </c>
      <c r="M43" s="173">
        <f>G43*(1+L43/100)</f>
        <v>0</v>
      </c>
      <c r="N43" s="163">
        <v>2.588E-2</v>
      </c>
      <c r="O43" s="163">
        <f>ROUND(E43*N43,5)</f>
        <v>0.41926000000000002</v>
      </c>
      <c r="P43" s="163">
        <v>0</v>
      </c>
      <c r="Q43" s="163">
        <f>ROUND(E43*P43,5)</f>
        <v>0</v>
      </c>
      <c r="R43" s="163"/>
      <c r="S43" s="163"/>
      <c r="T43" s="164">
        <v>1.4157999999999999</v>
      </c>
      <c r="U43" s="163">
        <f>ROUND(E43*T43,2)</f>
        <v>22.94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124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/>
      <c r="B44" s="160"/>
      <c r="C44" s="196" t="s">
        <v>163</v>
      </c>
      <c r="D44" s="165"/>
      <c r="E44" s="170">
        <v>16.2</v>
      </c>
      <c r="F44" s="173"/>
      <c r="G44" s="173"/>
      <c r="H44" s="173"/>
      <c r="I44" s="173"/>
      <c r="J44" s="173"/>
      <c r="K44" s="173"/>
      <c r="L44" s="173"/>
      <c r="M44" s="173"/>
      <c r="N44" s="163"/>
      <c r="O44" s="163"/>
      <c r="P44" s="163"/>
      <c r="Q44" s="163"/>
      <c r="R44" s="163"/>
      <c r="S44" s="163"/>
      <c r="T44" s="164"/>
      <c r="U44" s="163"/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126</v>
      </c>
      <c r="AF44" s="153">
        <v>0</v>
      </c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54">
        <v>9</v>
      </c>
      <c r="B45" s="160" t="s">
        <v>164</v>
      </c>
      <c r="C45" s="195" t="s">
        <v>165</v>
      </c>
      <c r="D45" s="162" t="s">
        <v>123</v>
      </c>
      <c r="E45" s="169">
        <v>5.28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15</v>
      </c>
      <c r="M45" s="173">
        <f>G45*(1+L45/100)</f>
        <v>0</v>
      </c>
      <c r="N45" s="163">
        <v>1.1809999999999999E-2</v>
      </c>
      <c r="O45" s="163">
        <f>ROUND(E45*N45,5)</f>
        <v>6.2359999999999999E-2</v>
      </c>
      <c r="P45" s="163">
        <v>0</v>
      </c>
      <c r="Q45" s="163">
        <f>ROUND(E45*P45,5)</f>
        <v>0</v>
      </c>
      <c r="R45" s="163"/>
      <c r="S45" s="163"/>
      <c r="T45" s="164">
        <v>0.85699999999999998</v>
      </c>
      <c r="U45" s="163">
        <f>ROUND(E45*T45,2)</f>
        <v>4.5199999999999996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124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/>
      <c r="B46" s="160"/>
      <c r="C46" s="196" t="s">
        <v>166</v>
      </c>
      <c r="D46" s="165"/>
      <c r="E46" s="170">
        <v>5.28</v>
      </c>
      <c r="F46" s="173"/>
      <c r="G46" s="173"/>
      <c r="H46" s="173"/>
      <c r="I46" s="173"/>
      <c r="J46" s="173"/>
      <c r="K46" s="173"/>
      <c r="L46" s="173"/>
      <c r="M46" s="173"/>
      <c r="N46" s="163"/>
      <c r="O46" s="163"/>
      <c r="P46" s="163"/>
      <c r="Q46" s="163"/>
      <c r="R46" s="163"/>
      <c r="S46" s="163"/>
      <c r="T46" s="164"/>
      <c r="U46" s="163"/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126</v>
      </c>
      <c r="AF46" s="153">
        <v>0</v>
      </c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54">
        <v>10</v>
      </c>
      <c r="B47" s="160" t="s">
        <v>167</v>
      </c>
      <c r="C47" s="195" t="s">
        <v>168</v>
      </c>
      <c r="D47" s="162" t="s">
        <v>123</v>
      </c>
      <c r="E47" s="169">
        <v>242.82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15</v>
      </c>
      <c r="M47" s="173">
        <f>G47*(1+L47/100)</f>
        <v>0</v>
      </c>
      <c r="N47" s="163">
        <v>4.0000000000000003E-5</v>
      </c>
      <c r="O47" s="163">
        <f>ROUND(E47*N47,5)</f>
        <v>9.7099999999999999E-3</v>
      </c>
      <c r="P47" s="163">
        <v>0</v>
      </c>
      <c r="Q47" s="163">
        <f>ROUND(E47*P47,5)</f>
        <v>0</v>
      </c>
      <c r="R47" s="163"/>
      <c r="S47" s="163"/>
      <c r="T47" s="164">
        <v>7.8E-2</v>
      </c>
      <c r="U47" s="163">
        <f>ROUND(E47*T47,2)</f>
        <v>18.940000000000001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124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54"/>
      <c r="B48" s="160"/>
      <c r="C48" s="196" t="s">
        <v>169</v>
      </c>
      <c r="D48" s="165"/>
      <c r="E48" s="170">
        <v>242.82</v>
      </c>
      <c r="F48" s="173"/>
      <c r="G48" s="173"/>
      <c r="H48" s="173"/>
      <c r="I48" s="173"/>
      <c r="J48" s="173"/>
      <c r="K48" s="173"/>
      <c r="L48" s="173"/>
      <c r="M48" s="173"/>
      <c r="N48" s="163"/>
      <c r="O48" s="163"/>
      <c r="P48" s="163"/>
      <c r="Q48" s="163"/>
      <c r="R48" s="163"/>
      <c r="S48" s="163"/>
      <c r="T48" s="164"/>
      <c r="U48" s="163"/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126</v>
      </c>
      <c r="AF48" s="153">
        <v>0</v>
      </c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>
        <v>11</v>
      </c>
      <c r="B49" s="160" t="s">
        <v>170</v>
      </c>
      <c r="C49" s="195" t="s">
        <v>171</v>
      </c>
      <c r="D49" s="162" t="s">
        <v>172</v>
      </c>
      <c r="E49" s="169">
        <v>15.12</v>
      </c>
      <c r="F49" s="172"/>
      <c r="G49" s="173">
        <f>ROUND(E49*F49,2)</f>
        <v>0</v>
      </c>
      <c r="H49" s="172"/>
      <c r="I49" s="173">
        <f>ROUND(E49*H49,2)</f>
        <v>0</v>
      </c>
      <c r="J49" s="172"/>
      <c r="K49" s="173">
        <f>ROUND(E49*J49,2)</f>
        <v>0</v>
      </c>
      <c r="L49" s="173">
        <v>15</v>
      </c>
      <c r="M49" s="173">
        <f>G49*(1+L49/100)</f>
        <v>0</v>
      </c>
      <c r="N49" s="163">
        <v>0</v>
      </c>
      <c r="O49" s="163">
        <f>ROUND(E49*N49,5)</f>
        <v>0</v>
      </c>
      <c r="P49" s="163">
        <v>0</v>
      </c>
      <c r="Q49" s="163">
        <f>ROUND(E49*P49,5)</f>
        <v>0</v>
      </c>
      <c r="R49" s="163"/>
      <c r="S49" s="163"/>
      <c r="T49" s="164">
        <v>0.16</v>
      </c>
      <c r="U49" s="163">
        <f>ROUND(E49*T49,2)</f>
        <v>2.42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124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22.5" outlineLevel="1" x14ac:dyDescent="0.2">
      <c r="A50" s="154">
        <v>12</v>
      </c>
      <c r="B50" s="160" t="s">
        <v>173</v>
      </c>
      <c r="C50" s="195" t="s">
        <v>174</v>
      </c>
      <c r="D50" s="162" t="s">
        <v>172</v>
      </c>
      <c r="E50" s="169">
        <v>16</v>
      </c>
      <c r="F50" s="172"/>
      <c r="G50" s="173">
        <f>ROUND(E50*F50,2)</f>
        <v>0</v>
      </c>
      <c r="H50" s="172"/>
      <c r="I50" s="173">
        <f>ROUND(E50*H50,2)</f>
        <v>0</v>
      </c>
      <c r="J50" s="172"/>
      <c r="K50" s="173">
        <f>ROUND(E50*J50,2)</f>
        <v>0</v>
      </c>
      <c r="L50" s="173">
        <v>15</v>
      </c>
      <c r="M50" s="173">
        <f>G50*(1+L50/100)</f>
        <v>0</v>
      </c>
      <c r="N50" s="163">
        <v>1.1E-4</v>
      </c>
      <c r="O50" s="163">
        <f>ROUND(E50*N50,5)</f>
        <v>1.7600000000000001E-3</v>
      </c>
      <c r="P50" s="163">
        <v>0</v>
      </c>
      <c r="Q50" s="163">
        <f>ROUND(E50*P50,5)</f>
        <v>0</v>
      </c>
      <c r="R50" s="163"/>
      <c r="S50" s="163"/>
      <c r="T50" s="164">
        <v>0</v>
      </c>
      <c r="U50" s="163">
        <f>ROUND(E50*T50,2)</f>
        <v>0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175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13</v>
      </c>
      <c r="B51" s="160" t="s">
        <v>176</v>
      </c>
      <c r="C51" s="195" t="s">
        <v>177</v>
      </c>
      <c r="D51" s="162" t="s">
        <v>172</v>
      </c>
      <c r="E51" s="169">
        <v>38.979999999999997</v>
      </c>
      <c r="F51" s="172"/>
      <c r="G51" s="173">
        <f>ROUND(E51*F51,2)</f>
        <v>0</v>
      </c>
      <c r="H51" s="172"/>
      <c r="I51" s="173">
        <f>ROUND(E51*H51,2)</f>
        <v>0</v>
      </c>
      <c r="J51" s="172"/>
      <c r="K51" s="173">
        <f>ROUND(E51*J51,2)</f>
        <v>0</v>
      </c>
      <c r="L51" s="173">
        <v>15</v>
      </c>
      <c r="M51" s="173">
        <f>G51*(1+L51/100)</f>
        <v>0</v>
      </c>
      <c r="N51" s="163">
        <v>3.0000000000000001E-5</v>
      </c>
      <c r="O51" s="163">
        <f>ROUND(E51*N51,5)</f>
        <v>1.17E-3</v>
      </c>
      <c r="P51" s="163">
        <v>0</v>
      </c>
      <c r="Q51" s="163">
        <f>ROUND(E51*P51,5)</f>
        <v>0</v>
      </c>
      <c r="R51" s="163"/>
      <c r="S51" s="163"/>
      <c r="T51" s="164">
        <v>0.21360000000000001</v>
      </c>
      <c r="U51" s="163">
        <f>ROUND(E51*T51,2)</f>
        <v>8.33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124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/>
      <c r="B52" s="160"/>
      <c r="C52" s="196" t="s">
        <v>178</v>
      </c>
      <c r="D52" s="165"/>
      <c r="E52" s="170">
        <v>54.45</v>
      </c>
      <c r="F52" s="173"/>
      <c r="G52" s="173"/>
      <c r="H52" s="173"/>
      <c r="I52" s="173"/>
      <c r="J52" s="173"/>
      <c r="K52" s="173"/>
      <c r="L52" s="173"/>
      <c r="M52" s="173"/>
      <c r="N52" s="163"/>
      <c r="O52" s="163"/>
      <c r="P52" s="163"/>
      <c r="Q52" s="163"/>
      <c r="R52" s="163"/>
      <c r="S52" s="163"/>
      <c r="T52" s="164"/>
      <c r="U52" s="163"/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126</v>
      </c>
      <c r="AF52" s="153">
        <v>0</v>
      </c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/>
      <c r="B53" s="160"/>
      <c r="C53" s="196" t="s">
        <v>179</v>
      </c>
      <c r="D53" s="165"/>
      <c r="E53" s="170">
        <v>-18.47</v>
      </c>
      <c r="F53" s="173"/>
      <c r="G53" s="173"/>
      <c r="H53" s="173"/>
      <c r="I53" s="173"/>
      <c r="J53" s="173"/>
      <c r="K53" s="173"/>
      <c r="L53" s="173"/>
      <c r="M53" s="173"/>
      <c r="N53" s="163"/>
      <c r="O53" s="163"/>
      <c r="P53" s="163"/>
      <c r="Q53" s="163"/>
      <c r="R53" s="163"/>
      <c r="S53" s="163"/>
      <c r="T53" s="164"/>
      <c r="U53" s="163"/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126</v>
      </c>
      <c r="AF53" s="153">
        <v>0</v>
      </c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/>
      <c r="B54" s="160"/>
      <c r="C54" s="196" t="s">
        <v>180</v>
      </c>
      <c r="D54" s="165"/>
      <c r="E54" s="170">
        <v>3</v>
      </c>
      <c r="F54" s="173"/>
      <c r="G54" s="173"/>
      <c r="H54" s="173"/>
      <c r="I54" s="173"/>
      <c r="J54" s="173"/>
      <c r="K54" s="173"/>
      <c r="L54" s="173"/>
      <c r="M54" s="173"/>
      <c r="N54" s="163"/>
      <c r="O54" s="163"/>
      <c r="P54" s="163"/>
      <c r="Q54" s="163"/>
      <c r="R54" s="163"/>
      <c r="S54" s="163"/>
      <c r="T54" s="164"/>
      <c r="U54" s="163"/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126</v>
      </c>
      <c r="AF54" s="153">
        <v>0</v>
      </c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ht="22.5" outlineLevel="1" x14ac:dyDescent="0.2">
      <c r="A55" s="154">
        <v>14</v>
      </c>
      <c r="B55" s="160" t="s">
        <v>181</v>
      </c>
      <c r="C55" s="195" t="s">
        <v>182</v>
      </c>
      <c r="D55" s="162" t="s">
        <v>183</v>
      </c>
      <c r="E55" s="169">
        <v>20</v>
      </c>
      <c r="F55" s="172"/>
      <c r="G55" s="173">
        <f>ROUND(E55*F55,2)</f>
        <v>0</v>
      </c>
      <c r="H55" s="172"/>
      <c r="I55" s="173">
        <f>ROUND(E55*H55,2)</f>
        <v>0</v>
      </c>
      <c r="J55" s="172"/>
      <c r="K55" s="173">
        <f>ROUND(E55*J55,2)</f>
        <v>0</v>
      </c>
      <c r="L55" s="173">
        <v>15</v>
      </c>
      <c r="M55" s="173">
        <f>G55*(1+L55/100)</f>
        <v>0</v>
      </c>
      <c r="N55" s="163">
        <v>7.2000000000000005E-4</v>
      </c>
      <c r="O55" s="163">
        <f>ROUND(E55*N55,5)</f>
        <v>1.44E-2</v>
      </c>
      <c r="P55" s="163">
        <v>0</v>
      </c>
      <c r="Q55" s="163">
        <f>ROUND(E55*P55,5)</f>
        <v>0</v>
      </c>
      <c r="R55" s="163"/>
      <c r="S55" s="163"/>
      <c r="T55" s="164">
        <v>0</v>
      </c>
      <c r="U55" s="163">
        <f>ROUND(E55*T55,2)</f>
        <v>0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175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>
        <v>15</v>
      </c>
      <c r="B56" s="160" t="s">
        <v>184</v>
      </c>
      <c r="C56" s="195" t="s">
        <v>185</v>
      </c>
      <c r="D56" s="162" t="s">
        <v>172</v>
      </c>
      <c r="E56" s="169">
        <v>163.1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15</v>
      </c>
      <c r="M56" s="173">
        <f>G56*(1+L56/100)</f>
        <v>0</v>
      </c>
      <c r="N56" s="163">
        <v>2.0000000000000002E-5</v>
      </c>
      <c r="O56" s="163">
        <f>ROUND(E56*N56,5)</f>
        <v>3.2599999999999999E-3</v>
      </c>
      <c r="P56" s="163">
        <v>0</v>
      </c>
      <c r="Q56" s="163">
        <f>ROUND(E56*P56,5)</f>
        <v>0</v>
      </c>
      <c r="R56" s="163"/>
      <c r="S56" s="163"/>
      <c r="T56" s="164">
        <v>0.16</v>
      </c>
      <c r="U56" s="163">
        <f>ROUND(E56*T56,2)</f>
        <v>26.1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124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/>
      <c r="B57" s="160"/>
      <c r="C57" s="196" t="s">
        <v>186</v>
      </c>
      <c r="D57" s="165"/>
      <c r="E57" s="170">
        <v>145.63</v>
      </c>
      <c r="F57" s="173"/>
      <c r="G57" s="173"/>
      <c r="H57" s="173"/>
      <c r="I57" s="173"/>
      <c r="J57" s="173"/>
      <c r="K57" s="173"/>
      <c r="L57" s="173"/>
      <c r="M57" s="173"/>
      <c r="N57" s="163"/>
      <c r="O57" s="163"/>
      <c r="P57" s="163"/>
      <c r="Q57" s="163"/>
      <c r="R57" s="163"/>
      <c r="S57" s="163"/>
      <c r="T57" s="164"/>
      <c r="U57" s="163"/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126</v>
      </c>
      <c r="AF57" s="153">
        <v>0</v>
      </c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/>
      <c r="B58" s="160"/>
      <c r="C58" s="196" t="s">
        <v>187</v>
      </c>
      <c r="D58" s="165"/>
      <c r="E58" s="170">
        <v>7.4</v>
      </c>
      <c r="F58" s="173"/>
      <c r="G58" s="173"/>
      <c r="H58" s="173"/>
      <c r="I58" s="173"/>
      <c r="J58" s="173"/>
      <c r="K58" s="173"/>
      <c r="L58" s="173"/>
      <c r="M58" s="173"/>
      <c r="N58" s="163"/>
      <c r="O58" s="163"/>
      <c r="P58" s="163"/>
      <c r="Q58" s="163"/>
      <c r="R58" s="163"/>
      <c r="S58" s="163"/>
      <c r="T58" s="164"/>
      <c r="U58" s="163"/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126</v>
      </c>
      <c r="AF58" s="153">
        <v>0</v>
      </c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/>
      <c r="B59" s="160"/>
      <c r="C59" s="196" t="s">
        <v>188</v>
      </c>
      <c r="D59" s="165"/>
      <c r="E59" s="170">
        <v>1.67</v>
      </c>
      <c r="F59" s="173"/>
      <c r="G59" s="173"/>
      <c r="H59" s="173"/>
      <c r="I59" s="173"/>
      <c r="J59" s="173"/>
      <c r="K59" s="173"/>
      <c r="L59" s="173"/>
      <c r="M59" s="173"/>
      <c r="N59" s="163"/>
      <c r="O59" s="163"/>
      <c r="P59" s="163"/>
      <c r="Q59" s="163"/>
      <c r="R59" s="163"/>
      <c r="S59" s="163"/>
      <c r="T59" s="164"/>
      <c r="U59" s="163"/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126</v>
      </c>
      <c r="AF59" s="153">
        <v>0</v>
      </c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/>
      <c r="B60" s="160"/>
      <c r="C60" s="196" t="s">
        <v>189</v>
      </c>
      <c r="D60" s="165"/>
      <c r="E60" s="170">
        <v>8.4</v>
      </c>
      <c r="F60" s="173"/>
      <c r="G60" s="173"/>
      <c r="H60" s="173"/>
      <c r="I60" s="173"/>
      <c r="J60" s="173"/>
      <c r="K60" s="173"/>
      <c r="L60" s="173"/>
      <c r="M60" s="173"/>
      <c r="N60" s="163"/>
      <c r="O60" s="163"/>
      <c r="P60" s="163"/>
      <c r="Q60" s="163"/>
      <c r="R60" s="163"/>
      <c r="S60" s="163"/>
      <c r="T60" s="164"/>
      <c r="U60" s="163"/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126</v>
      </c>
      <c r="AF60" s="153">
        <v>0</v>
      </c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54">
        <v>16</v>
      </c>
      <c r="B61" s="160" t="s">
        <v>190</v>
      </c>
      <c r="C61" s="195" t="s">
        <v>191</v>
      </c>
      <c r="D61" s="162" t="s">
        <v>172</v>
      </c>
      <c r="E61" s="169">
        <v>121.19</v>
      </c>
      <c r="F61" s="172"/>
      <c r="G61" s="173">
        <f>ROUND(E61*F61,2)</f>
        <v>0</v>
      </c>
      <c r="H61" s="172"/>
      <c r="I61" s="173">
        <f>ROUND(E61*H61,2)</f>
        <v>0</v>
      </c>
      <c r="J61" s="172"/>
      <c r="K61" s="173">
        <f>ROUND(E61*J61,2)</f>
        <v>0</v>
      </c>
      <c r="L61" s="173">
        <v>15</v>
      </c>
      <c r="M61" s="173">
        <f>G61*(1+L61/100)</f>
        <v>0</v>
      </c>
      <c r="N61" s="163">
        <v>0</v>
      </c>
      <c r="O61" s="163">
        <f>ROUND(E61*N61,5)</f>
        <v>0</v>
      </c>
      <c r="P61" s="163">
        <v>0</v>
      </c>
      <c r="Q61" s="163">
        <f>ROUND(E61*P61,5)</f>
        <v>0</v>
      </c>
      <c r="R61" s="163"/>
      <c r="S61" s="163"/>
      <c r="T61" s="164">
        <v>0.1</v>
      </c>
      <c r="U61" s="163">
        <f>ROUND(E61*T61,2)</f>
        <v>12.12</v>
      </c>
      <c r="V61" s="153"/>
      <c r="W61" s="153"/>
      <c r="X61" s="153"/>
      <c r="Y61" s="153"/>
      <c r="Z61" s="153"/>
      <c r="AA61" s="153"/>
      <c r="AB61" s="153"/>
      <c r="AC61" s="153"/>
      <c r="AD61" s="153"/>
      <c r="AE61" s="153" t="s">
        <v>124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54"/>
      <c r="B62" s="160"/>
      <c r="C62" s="196" t="s">
        <v>192</v>
      </c>
      <c r="D62" s="165"/>
      <c r="E62" s="170">
        <v>117.99</v>
      </c>
      <c r="F62" s="173"/>
      <c r="G62" s="173"/>
      <c r="H62" s="173"/>
      <c r="I62" s="173"/>
      <c r="J62" s="173"/>
      <c r="K62" s="173"/>
      <c r="L62" s="173"/>
      <c r="M62" s="173"/>
      <c r="N62" s="163"/>
      <c r="O62" s="163"/>
      <c r="P62" s="163"/>
      <c r="Q62" s="163"/>
      <c r="R62" s="163"/>
      <c r="S62" s="163"/>
      <c r="T62" s="164"/>
      <c r="U62" s="163"/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126</v>
      </c>
      <c r="AF62" s="153">
        <v>0</v>
      </c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/>
      <c r="B63" s="160"/>
      <c r="C63" s="196" t="s">
        <v>193</v>
      </c>
      <c r="D63" s="165"/>
      <c r="E63" s="170">
        <v>3.2</v>
      </c>
      <c r="F63" s="173"/>
      <c r="G63" s="173"/>
      <c r="H63" s="173"/>
      <c r="I63" s="173"/>
      <c r="J63" s="173"/>
      <c r="K63" s="173"/>
      <c r="L63" s="173"/>
      <c r="M63" s="173"/>
      <c r="N63" s="163"/>
      <c r="O63" s="163"/>
      <c r="P63" s="163"/>
      <c r="Q63" s="163"/>
      <c r="R63" s="163"/>
      <c r="S63" s="163"/>
      <c r="T63" s="164"/>
      <c r="U63" s="163"/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126</v>
      </c>
      <c r="AF63" s="153">
        <v>0</v>
      </c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17</v>
      </c>
      <c r="B64" s="160" t="s">
        <v>194</v>
      </c>
      <c r="C64" s="195" t="s">
        <v>195</v>
      </c>
      <c r="D64" s="162" t="s">
        <v>172</v>
      </c>
      <c r="E64" s="169">
        <v>122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15</v>
      </c>
      <c r="M64" s="173">
        <f>G64*(1+L64/100)</f>
        <v>0</v>
      </c>
      <c r="N64" s="163">
        <v>9.0000000000000006E-5</v>
      </c>
      <c r="O64" s="163">
        <f>ROUND(E64*N64,5)</f>
        <v>1.098E-2</v>
      </c>
      <c r="P64" s="163">
        <v>0</v>
      </c>
      <c r="Q64" s="163">
        <f>ROUND(E64*P64,5)</f>
        <v>0</v>
      </c>
      <c r="R64" s="163"/>
      <c r="S64" s="163"/>
      <c r="T64" s="164">
        <v>0</v>
      </c>
      <c r="U64" s="163">
        <f>ROUND(E64*T64,2)</f>
        <v>0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175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18</v>
      </c>
      <c r="B65" s="160" t="s">
        <v>196</v>
      </c>
      <c r="C65" s="195" t="s">
        <v>197</v>
      </c>
      <c r="D65" s="162" t="s">
        <v>172</v>
      </c>
      <c r="E65" s="169">
        <v>364.3</v>
      </c>
      <c r="F65" s="172"/>
      <c r="G65" s="173">
        <f>ROUND(E65*F65,2)</f>
        <v>0</v>
      </c>
      <c r="H65" s="172"/>
      <c r="I65" s="173">
        <f>ROUND(E65*H65,2)</f>
        <v>0</v>
      </c>
      <c r="J65" s="172"/>
      <c r="K65" s="173">
        <f>ROUND(E65*J65,2)</f>
        <v>0</v>
      </c>
      <c r="L65" s="173">
        <v>15</v>
      </c>
      <c r="M65" s="173">
        <f>G65*(1+L65/100)</f>
        <v>0</v>
      </c>
      <c r="N65" s="163">
        <v>0</v>
      </c>
      <c r="O65" s="163">
        <f>ROUND(E65*N65,5)</f>
        <v>0</v>
      </c>
      <c r="P65" s="163">
        <v>0</v>
      </c>
      <c r="Q65" s="163">
        <f>ROUND(E65*P65,5)</f>
        <v>0</v>
      </c>
      <c r="R65" s="163"/>
      <c r="S65" s="163"/>
      <c r="T65" s="164">
        <v>0.1</v>
      </c>
      <c r="U65" s="163">
        <f>ROUND(E65*T65,2)</f>
        <v>36.43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124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/>
      <c r="B66" s="160"/>
      <c r="C66" s="196" t="s">
        <v>198</v>
      </c>
      <c r="D66" s="165"/>
      <c r="E66" s="170">
        <v>291.27999999999997</v>
      </c>
      <c r="F66" s="173"/>
      <c r="G66" s="173"/>
      <c r="H66" s="173"/>
      <c r="I66" s="173"/>
      <c r="J66" s="173"/>
      <c r="K66" s="173"/>
      <c r="L66" s="173"/>
      <c r="M66" s="173"/>
      <c r="N66" s="163"/>
      <c r="O66" s="163"/>
      <c r="P66" s="163"/>
      <c r="Q66" s="163"/>
      <c r="R66" s="163"/>
      <c r="S66" s="163"/>
      <c r="T66" s="164"/>
      <c r="U66" s="163"/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126</v>
      </c>
      <c r="AF66" s="153">
        <v>0</v>
      </c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54"/>
      <c r="B67" s="160"/>
      <c r="C67" s="196" t="s">
        <v>199</v>
      </c>
      <c r="D67" s="165"/>
      <c r="E67" s="170">
        <v>19.8</v>
      </c>
      <c r="F67" s="173"/>
      <c r="G67" s="173"/>
      <c r="H67" s="173"/>
      <c r="I67" s="173"/>
      <c r="J67" s="173"/>
      <c r="K67" s="173"/>
      <c r="L67" s="173"/>
      <c r="M67" s="173"/>
      <c r="N67" s="163"/>
      <c r="O67" s="163"/>
      <c r="P67" s="163"/>
      <c r="Q67" s="163"/>
      <c r="R67" s="163"/>
      <c r="S67" s="163"/>
      <c r="T67" s="164"/>
      <c r="U67" s="163"/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126</v>
      </c>
      <c r="AF67" s="153">
        <v>0</v>
      </c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54"/>
      <c r="B68" s="160"/>
      <c r="C68" s="196" t="s">
        <v>200</v>
      </c>
      <c r="D68" s="165"/>
      <c r="E68" s="170">
        <v>41.48</v>
      </c>
      <c r="F68" s="173"/>
      <c r="G68" s="173"/>
      <c r="H68" s="173"/>
      <c r="I68" s="173"/>
      <c r="J68" s="173"/>
      <c r="K68" s="173"/>
      <c r="L68" s="173"/>
      <c r="M68" s="173"/>
      <c r="N68" s="163"/>
      <c r="O68" s="163"/>
      <c r="P68" s="163"/>
      <c r="Q68" s="163"/>
      <c r="R68" s="163"/>
      <c r="S68" s="163"/>
      <c r="T68" s="164"/>
      <c r="U68" s="163"/>
      <c r="V68" s="153"/>
      <c r="W68" s="153"/>
      <c r="X68" s="153"/>
      <c r="Y68" s="153"/>
      <c r="Z68" s="153"/>
      <c r="AA68" s="153"/>
      <c r="AB68" s="153"/>
      <c r="AC68" s="153"/>
      <c r="AD68" s="153"/>
      <c r="AE68" s="153" t="s">
        <v>126</v>
      </c>
      <c r="AF68" s="153">
        <v>0</v>
      </c>
      <c r="AG68" s="153"/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54"/>
      <c r="B69" s="160"/>
      <c r="C69" s="196" t="s">
        <v>201</v>
      </c>
      <c r="D69" s="165"/>
      <c r="E69" s="170">
        <v>5.6</v>
      </c>
      <c r="F69" s="173"/>
      <c r="G69" s="173"/>
      <c r="H69" s="173"/>
      <c r="I69" s="173"/>
      <c r="J69" s="173"/>
      <c r="K69" s="173"/>
      <c r="L69" s="173"/>
      <c r="M69" s="173"/>
      <c r="N69" s="163"/>
      <c r="O69" s="163"/>
      <c r="P69" s="163"/>
      <c r="Q69" s="163"/>
      <c r="R69" s="163"/>
      <c r="S69" s="163"/>
      <c r="T69" s="164"/>
      <c r="U69" s="163"/>
      <c r="V69" s="153"/>
      <c r="W69" s="153"/>
      <c r="X69" s="153"/>
      <c r="Y69" s="153"/>
      <c r="Z69" s="153"/>
      <c r="AA69" s="153"/>
      <c r="AB69" s="153"/>
      <c r="AC69" s="153"/>
      <c r="AD69" s="153"/>
      <c r="AE69" s="153" t="s">
        <v>126</v>
      </c>
      <c r="AF69" s="153">
        <v>0</v>
      </c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54"/>
      <c r="B70" s="160"/>
      <c r="C70" s="196" t="s">
        <v>202</v>
      </c>
      <c r="D70" s="165"/>
      <c r="E70" s="170">
        <v>4.1399999999999997</v>
      </c>
      <c r="F70" s="173"/>
      <c r="G70" s="173"/>
      <c r="H70" s="173"/>
      <c r="I70" s="173"/>
      <c r="J70" s="173"/>
      <c r="K70" s="173"/>
      <c r="L70" s="173"/>
      <c r="M70" s="173"/>
      <c r="N70" s="163"/>
      <c r="O70" s="163"/>
      <c r="P70" s="163"/>
      <c r="Q70" s="163"/>
      <c r="R70" s="163"/>
      <c r="S70" s="163"/>
      <c r="T70" s="164"/>
      <c r="U70" s="163"/>
      <c r="V70" s="153"/>
      <c r="W70" s="153"/>
      <c r="X70" s="153"/>
      <c r="Y70" s="153"/>
      <c r="Z70" s="153"/>
      <c r="AA70" s="153"/>
      <c r="AB70" s="153"/>
      <c r="AC70" s="153"/>
      <c r="AD70" s="153"/>
      <c r="AE70" s="153" t="s">
        <v>126</v>
      </c>
      <c r="AF70" s="153">
        <v>0</v>
      </c>
      <c r="AG70" s="153"/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54"/>
      <c r="B71" s="160"/>
      <c r="C71" s="196" t="s">
        <v>203</v>
      </c>
      <c r="D71" s="165"/>
      <c r="E71" s="170">
        <v>2</v>
      </c>
      <c r="F71" s="173"/>
      <c r="G71" s="173"/>
      <c r="H71" s="173"/>
      <c r="I71" s="173"/>
      <c r="J71" s="173"/>
      <c r="K71" s="173"/>
      <c r="L71" s="173"/>
      <c r="M71" s="173"/>
      <c r="N71" s="163"/>
      <c r="O71" s="163"/>
      <c r="P71" s="163"/>
      <c r="Q71" s="163"/>
      <c r="R71" s="163"/>
      <c r="S71" s="163"/>
      <c r="T71" s="164"/>
      <c r="U71" s="163"/>
      <c r="V71" s="153"/>
      <c r="W71" s="153"/>
      <c r="X71" s="153"/>
      <c r="Y71" s="153"/>
      <c r="Z71" s="153"/>
      <c r="AA71" s="153"/>
      <c r="AB71" s="153"/>
      <c r="AC71" s="153"/>
      <c r="AD71" s="153"/>
      <c r="AE71" s="153" t="s">
        <v>126</v>
      </c>
      <c r="AF71" s="153">
        <v>0</v>
      </c>
      <c r="AG71" s="153"/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ht="22.5" outlineLevel="1" x14ac:dyDescent="0.2">
      <c r="A72" s="154">
        <v>19</v>
      </c>
      <c r="B72" s="160" t="s">
        <v>204</v>
      </c>
      <c r="C72" s="195" t="s">
        <v>205</v>
      </c>
      <c r="D72" s="162" t="s">
        <v>172</v>
      </c>
      <c r="E72" s="169">
        <v>366</v>
      </c>
      <c r="F72" s="172"/>
      <c r="G72" s="173">
        <f>ROUND(E72*F72,2)</f>
        <v>0</v>
      </c>
      <c r="H72" s="172"/>
      <c r="I72" s="173">
        <f>ROUND(E72*H72,2)</f>
        <v>0</v>
      </c>
      <c r="J72" s="172"/>
      <c r="K72" s="173">
        <f>ROUND(E72*J72,2)</f>
        <v>0</v>
      </c>
      <c r="L72" s="173">
        <v>15</v>
      </c>
      <c r="M72" s="173">
        <f>G72*(1+L72/100)</f>
        <v>0</v>
      </c>
      <c r="N72" s="163">
        <v>1E-4</v>
      </c>
      <c r="O72" s="163">
        <f>ROUND(E72*N72,5)</f>
        <v>3.6600000000000001E-2</v>
      </c>
      <c r="P72" s="163">
        <v>0</v>
      </c>
      <c r="Q72" s="163">
        <f>ROUND(E72*P72,5)</f>
        <v>0</v>
      </c>
      <c r="R72" s="163"/>
      <c r="S72" s="163"/>
      <c r="T72" s="164">
        <v>0</v>
      </c>
      <c r="U72" s="163">
        <f>ROUND(E72*T72,2)</f>
        <v>0</v>
      </c>
      <c r="V72" s="153"/>
      <c r="W72" s="153"/>
      <c r="X72" s="153"/>
      <c r="Y72" s="153"/>
      <c r="Z72" s="153"/>
      <c r="AA72" s="153"/>
      <c r="AB72" s="153"/>
      <c r="AC72" s="153"/>
      <c r="AD72" s="153"/>
      <c r="AE72" s="153" t="s">
        <v>175</v>
      </c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54">
        <v>20</v>
      </c>
      <c r="B73" s="160" t="s">
        <v>206</v>
      </c>
      <c r="C73" s="195" t="s">
        <v>207</v>
      </c>
      <c r="D73" s="162" t="s">
        <v>172</v>
      </c>
      <c r="E73" s="169">
        <v>463.49</v>
      </c>
      <c r="F73" s="172"/>
      <c r="G73" s="173">
        <f>ROUND(E73*F73,2)</f>
        <v>0</v>
      </c>
      <c r="H73" s="172"/>
      <c r="I73" s="173">
        <f>ROUND(E73*H73,2)</f>
        <v>0</v>
      </c>
      <c r="J73" s="172"/>
      <c r="K73" s="173">
        <f>ROUND(E73*J73,2)</f>
        <v>0</v>
      </c>
      <c r="L73" s="173">
        <v>15</v>
      </c>
      <c r="M73" s="173">
        <f>G73*(1+L73/100)</f>
        <v>0</v>
      </c>
      <c r="N73" s="163">
        <v>0</v>
      </c>
      <c r="O73" s="163">
        <f>ROUND(E73*N73,5)</f>
        <v>0</v>
      </c>
      <c r="P73" s="163">
        <v>0</v>
      </c>
      <c r="Q73" s="163">
        <f>ROUND(E73*P73,5)</f>
        <v>0</v>
      </c>
      <c r="R73" s="163"/>
      <c r="S73" s="163"/>
      <c r="T73" s="164">
        <v>0.05</v>
      </c>
      <c r="U73" s="163">
        <f>ROUND(E73*T73,2)</f>
        <v>23.17</v>
      </c>
      <c r="V73" s="153"/>
      <c r="W73" s="153"/>
      <c r="X73" s="153"/>
      <c r="Y73" s="153"/>
      <c r="Z73" s="153"/>
      <c r="AA73" s="153"/>
      <c r="AB73" s="153"/>
      <c r="AC73" s="153"/>
      <c r="AD73" s="153"/>
      <c r="AE73" s="153" t="s">
        <v>124</v>
      </c>
      <c r="AF73" s="153"/>
      <c r="AG73" s="153"/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54"/>
      <c r="B74" s="160"/>
      <c r="C74" s="196" t="s">
        <v>208</v>
      </c>
      <c r="D74" s="165"/>
      <c r="E74" s="170">
        <v>310.45999999999998</v>
      </c>
      <c r="F74" s="173"/>
      <c r="G74" s="173"/>
      <c r="H74" s="173"/>
      <c r="I74" s="173"/>
      <c r="J74" s="173"/>
      <c r="K74" s="173"/>
      <c r="L74" s="173"/>
      <c r="M74" s="173"/>
      <c r="N74" s="163"/>
      <c r="O74" s="163"/>
      <c r="P74" s="163"/>
      <c r="Q74" s="163"/>
      <c r="R74" s="163"/>
      <c r="S74" s="163"/>
      <c r="T74" s="164"/>
      <c r="U74" s="163"/>
      <c r="V74" s="153"/>
      <c r="W74" s="153"/>
      <c r="X74" s="153"/>
      <c r="Y74" s="153"/>
      <c r="Z74" s="153"/>
      <c r="AA74" s="153"/>
      <c r="AB74" s="153"/>
      <c r="AC74" s="153"/>
      <c r="AD74" s="153"/>
      <c r="AE74" s="153" t="s">
        <v>126</v>
      </c>
      <c r="AF74" s="153">
        <v>0</v>
      </c>
      <c r="AG74" s="153"/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54"/>
      <c r="B75" s="160"/>
      <c r="C75" s="196" t="s">
        <v>209</v>
      </c>
      <c r="D75" s="165"/>
      <c r="E75" s="170">
        <v>153.03</v>
      </c>
      <c r="F75" s="173"/>
      <c r="G75" s="173"/>
      <c r="H75" s="173"/>
      <c r="I75" s="173"/>
      <c r="J75" s="173"/>
      <c r="K75" s="173"/>
      <c r="L75" s="173"/>
      <c r="M75" s="173"/>
      <c r="N75" s="163"/>
      <c r="O75" s="163"/>
      <c r="P75" s="163"/>
      <c r="Q75" s="163"/>
      <c r="R75" s="163"/>
      <c r="S75" s="163"/>
      <c r="T75" s="164"/>
      <c r="U75" s="163"/>
      <c r="V75" s="153"/>
      <c r="W75" s="153"/>
      <c r="X75" s="153"/>
      <c r="Y75" s="153"/>
      <c r="Z75" s="153"/>
      <c r="AA75" s="153"/>
      <c r="AB75" s="153"/>
      <c r="AC75" s="153"/>
      <c r="AD75" s="153"/>
      <c r="AE75" s="153" t="s">
        <v>126</v>
      </c>
      <c r="AF75" s="153">
        <v>0</v>
      </c>
      <c r="AG75" s="153"/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ht="22.5" outlineLevel="1" x14ac:dyDescent="0.2">
      <c r="A76" s="154">
        <v>21</v>
      </c>
      <c r="B76" s="160" t="s">
        <v>210</v>
      </c>
      <c r="C76" s="195" t="s">
        <v>211</v>
      </c>
      <c r="D76" s="162" t="s">
        <v>183</v>
      </c>
      <c r="E76" s="169">
        <v>212.43291666666701</v>
      </c>
      <c r="F76" s="172"/>
      <c r="G76" s="173">
        <f>ROUND(E76*F76,2)</f>
        <v>0</v>
      </c>
      <c r="H76" s="172"/>
      <c r="I76" s="173">
        <f>ROUND(E76*H76,2)</f>
        <v>0</v>
      </c>
      <c r="J76" s="172"/>
      <c r="K76" s="173">
        <f>ROUND(E76*J76,2)</f>
        <v>0</v>
      </c>
      <c r="L76" s="173">
        <v>15</v>
      </c>
      <c r="M76" s="173">
        <f>G76*(1+L76/100)</f>
        <v>0</v>
      </c>
      <c r="N76" s="163">
        <v>2.9E-4</v>
      </c>
      <c r="O76" s="163">
        <f>ROUND(E76*N76,5)</f>
        <v>6.1609999999999998E-2</v>
      </c>
      <c r="P76" s="163">
        <v>0</v>
      </c>
      <c r="Q76" s="163">
        <f>ROUND(E76*P76,5)</f>
        <v>0</v>
      </c>
      <c r="R76" s="163"/>
      <c r="S76" s="163"/>
      <c r="T76" s="164">
        <v>0</v>
      </c>
      <c r="U76" s="163">
        <f>ROUND(E76*T76,2)</f>
        <v>0</v>
      </c>
      <c r="V76" s="153"/>
      <c r="W76" s="153"/>
      <c r="X76" s="153"/>
      <c r="Y76" s="153"/>
      <c r="Z76" s="153"/>
      <c r="AA76" s="153"/>
      <c r="AB76" s="153"/>
      <c r="AC76" s="153"/>
      <c r="AD76" s="153"/>
      <c r="AE76" s="153" t="s">
        <v>175</v>
      </c>
      <c r="AF76" s="153"/>
      <c r="AG76" s="153"/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54"/>
      <c r="B77" s="160"/>
      <c r="C77" s="196" t="s">
        <v>212</v>
      </c>
      <c r="D77" s="165"/>
      <c r="E77" s="170">
        <v>212.43291666666701</v>
      </c>
      <c r="F77" s="173"/>
      <c r="G77" s="173"/>
      <c r="H77" s="173"/>
      <c r="I77" s="173"/>
      <c r="J77" s="173"/>
      <c r="K77" s="173"/>
      <c r="L77" s="173"/>
      <c r="M77" s="173"/>
      <c r="N77" s="163"/>
      <c r="O77" s="163"/>
      <c r="P77" s="163"/>
      <c r="Q77" s="163"/>
      <c r="R77" s="163"/>
      <c r="S77" s="163"/>
      <c r="T77" s="164"/>
      <c r="U77" s="163"/>
      <c r="V77" s="153"/>
      <c r="W77" s="153"/>
      <c r="X77" s="153"/>
      <c r="Y77" s="153"/>
      <c r="Z77" s="153"/>
      <c r="AA77" s="153"/>
      <c r="AB77" s="153"/>
      <c r="AC77" s="153"/>
      <c r="AD77" s="153"/>
      <c r="AE77" s="153" t="s">
        <v>126</v>
      </c>
      <c r="AF77" s="153">
        <v>0</v>
      </c>
      <c r="AG77" s="153"/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22.5" outlineLevel="1" x14ac:dyDescent="0.2">
      <c r="A78" s="154">
        <v>22</v>
      </c>
      <c r="B78" s="160" t="s">
        <v>213</v>
      </c>
      <c r="C78" s="195" t="s">
        <v>214</v>
      </c>
      <c r="D78" s="162" t="s">
        <v>215</v>
      </c>
      <c r="E78" s="169">
        <v>3</v>
      </c>
      <c r="F78" s="172"/>
      <c r="G78" s="173">
        <f>ROUND(E78*F78,2)</f>
        <v>0</v>
      </c>
      <c r="H78" s="172"/>
      <c r="I78" s="173">
        <f>ROUND(E78*H78,2)</f>
        <v>0</v>
      </c>
      <c r="J78" s="172"/>
      <c r="K78" s="173">
        <f>ROUND(E78*J78,2)</f>
        <v>0</v>
      </c>
      <c r="L78" s="173">
        <v>15</v>
      </c>
      <c r="M78" s="173">
        <f>G78*(1+L78/100)</f>
        <v>0</v>
      </c>
      <c r="N78" s="163">
        <v>0</v>
      </c>
      <c r="O78" s="163">
        <f>ROUND(E78*N78,5)</f>
        <v>0</v>
      </c>
      <c r="P78" s="163">
        <v>0</v>
      </c>
      <c r="Q78" s="163">
        <f>ROUND(E78*P78,5)</f>
        <v>0</v>
      </c>
      <c r="R78" s="163"/>
      <c r="S78" s="163"/>
      <c r="T78" s="164">
        <v>0</v>
      </c>
      <c r="U78" s="163">
        <f>ROUND(E78*T78,2)</f>
        <v>0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 t="s">
        <v>124</v>
      </c>
      <c r="AF78" s="153"/>
      <c r="AG78" s="153"/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54"/>
      <c r="B79" s="160"/>
      <c r="C79" s="196" t="s">
        <v>216</v>
      </c>
      <c r="D79" s="165"/>
      <c r="E79" s="170">
        <v>3</v>
      </c>
      <c r="F79" s="173"/>
      <c r="G79" s="173"/>
      <c r="H79" s="173"/>
      <c r="I79" s="173"/>
      <c r="J79" s="173"/>
      <c r="K79" s="173"/>
      <c r="L79" s="173"/>
      <c r="M79" s="173"/>
      <c r="N79" s="163"/>
      <c r="O79" s="163"/>
      <c r="P79" s="163"/>
      <c r="Q79" s="163"/>
      <c r="R79" s="163"/>
      <c r="S79" s="163"/>
      <c r="T79" s="164"/>
      <c r="U79" s="163"/>
      <c r="V79" s="153"/>
      <c r="W79" s="153"/>
      <c r="X79" s="153"/>
      <c r="Y79" s="153"/>
      <c r="Z79" s="153"/>
      <c r="AA79" s="153"/>
      <c r="AB79" s="153"/>
      <c r="AC79" s="153"/>
      <c r="AD79" s="153"/>
      <c r="AE79" s="153" t="s">
        <v>126</v>
      </c>
      <c r="AF79" s="153">
        <v>0</v>
      </c>
      <c r="AG79" s="153"/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54">
        <v>23</v>
      </c>
      <c r="B80" s="160" t="s">
        <v>217</v>
      </c>
      <c r="C80" s="195" t="s">
        <v>218</v>
      </c>
      <c r="D80" s="162" t="s">
        <v>123</v>
      </c>
      <c r="E80" s="169">
        <v>6.4340000000000002</v>
      </c>
      <c r="F80" s="172"/>
      <c r="G80" s="173">
        <f>ROUND(E80*F80,2)</f>
        <v>0</v>
      </c>
      <c r="H80" s="172"/>
      <c r="I80" s="173">
        <f>ROUND(E80*H80,2)</f>
        <v>0</v>
      </c>
      <c r="J80" s="172"/>
      <c r="K80" s="173">
        <f>ROUND(E80*J80,2)</f>
        <v>0</v>
      </c>
      <c r="L80" s="173">
        <v>15</v>
      </c>
      <c r="M80" s="173">
        <f>G80*(1+L80/100)</f>
        <v>0</v>
      </c>
      <c r="N80" s="163">
        <v>4.8169999999999998E-2</v>
      </c>
      <c r="O80" s="163">
        <f>ROUND(E80*N80,5)</f>
        <v>0.30992999999999998</v>
      </c>
      <c r="P80" s="163">
        <v>0</v>
      </c>
      <c r="Q80" s="163">
        <f>ROUND(E80*P80,5)</f>
        <v>0</v>
      </c>
      <c r="R80" s="163"/>
      <c r="S80" s="163"/>
      <c r="T80" s="164">
        <v>0.74299999999999999</v>
      </c>
      <c r="U80" s="163">
        <f>ROUND(E80*T80,2)</f>
        <v>4.78</v>
      </c>
      <c r="V80" s="153"/>
      <c r="W80" s="153"/>
      <c r="X80" s="153"/>
      <c r="Y80" s="153"/>
      <c r="Z80" s="153"/>
      <c r="AA80" s="153"/>
      <c r="AB80" s="153"/>
      <c r="AC80" s="153"/>
      <c r="AD80" s="153"/>
      <c r="AE80" s="153" t="s">
        <v>124</v>
      </c>
      <c r="AF80" s="153"/>
      <c r="AG80" s="153"/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54"/>
      <c r="B81" s="160"/>
      <c r="C81" s="196" t="s">
        <v>219</v>
      </c>
      <c r="D81" s="165"/>
      <c r="E81" s="170">
        <v>6.4340000000000002</v>
      </c>
      <c r="F81" s="173"/>
      <c r="G81" s="173"/>
      <c r="H81" s="173"/>
      <c r="I81" s="173"/>
      <c r="J81" s="173"/>
      <c r="K81" s="173"/>
      <c r="L81" s="173"/>
      <c r="M81" s="173"/>
      <c r="N81" s="163"/>
      <c r="O81" s="163"/>
      <c r="P81" s="163"/>
      <c r="Q81" s="163"/>
      <c r="R81" s="163"/>
      <c r="S81" s="163"/>
      <c r="T81" s="164"/>
      <c r="U81" s="163"/>
      <c r="V81" s="153"/>
      <c r="W81" s="153"/>
      <c r="X81" s="153"/>
      <c r="Y81" s="153"/>
      <c r="Z81" s="153"/>
      <c r="AA81" s="153"/>
      <c r="AB81" s="153"/>
      <c r="AC81" s="153"/>
      <c r="AD81" s="153"/>
      <c r="AE81" s="153" t="s">
        <v>126</v>
      </c>
      <c r="AF81" s="153">
        <v>0</v>
      </c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x14ac:dyDescent="0.2">
      <c r="A82" s="155" t="s">
        <v>119</v>
      </c>
      <c r="B82" s="161" t="s">
        <v>62</v>
      </c>
      <c r="C82" s="197" t="s">
        <v>63</v>
      </c>
      <c r="D82" s="166"/>
      <c r="E82" s="171"/>
      <c r="F82" s="174"/>
      <c r="G82" s="174">
        <f>SUMIF(AE83:AE85,"&lt;&gt;NOR",G83:G85)</f>
        <v>0</v>
      </c>
      <c r="H82" s="174"/>
      <c r="I82" s="174">
        <f>SUM(I83:I85)</f>
        <v>0</v>
      </c>
      <c r="J82" s="174"/>
      <c r="K82" s="174">
        <f>SUM(K83:K85)</f>
        <v>0</v>
      </c>
      <c r="L82" s="174"/>
      <c r="M82" s="174">
        <f>SUM(M83:M85)</f>
        <v>0</v>
      </c>
      <c r="N82" s="167"/>
      <c r="O82" s="167">
        <f>SUM(O83:O85)</f>
        <v>0.57335000000000003</v>
      </c>
      <c r="P82" s="167"/>
      <c r="Q82" s="167">
        <f>SUM(Q83:Q85)</f>
        <v>0</v>
      </c>
      <c r="R82" s="167"/>
      <c r="S82" s="167"/>
      <c r="T82" s="168"/>
      <c r="U82" s="167">
        <f>SUM(U83:U85)</f>
        <v>13.41</v>
      </c>
      <c r="AE82" t="s">
        <v>120</v>
      </c>
    </row>
    <row r="83" spans="1:60" outlineLevel="1" x14ac:dyDescent="0.2">
      <c r="A83" s="154">
        <v>24</v>
      </c>
      <c r="B83" s="160" t="s">
        <v>220</v>
      </c>
      <c r="C83" s="195" t="s">
        <v>221</v>
      </c>
      <c r="D83" s="162" t="s">
        <v>123</v>
      </c>
      <c r="E83" s="169">
        <v>36.037199999999999</v>
      </c>
      <c r="F83" s="172"/>
      <c r="G83" s="173">
        <f>ROUND(E83*F83,2)</f>
        <v>0</v>
      </c>
      <c r="H83" s="172"/>
      <c r="I83" s="173">
        <f>ROUND(E83*H83,2)</f>
        <v>0</v>
      </c>
      <c r="J83" s="172"/>
      <c r="K83" s="173">
        <f>ROUND(E83*J83,2)</f>
        <v>0</v>
      </c>
      <c r="L83" s="173">
        <v>15</v>
      </c>
      <c r="M83" s="173">
        <f>G83*(1+L83/100)</f>
        <v>0</v>
      </c>
      <c r="N83" s="163">
        <v>1.5910000000000001E-2</v>
      </c>
      <c r="O83" s="163">
        <f>ROUND(E83*N83,5)</f>
        <v>0.57335000000000003</v>
      </c>
      <c r="P83" s="163">
        <v>0</v>
      </c>
      <c r="Q83" s="163">
        <f>ROUND(E83*P83,5)</f>
        <v>0</v>
      </c>
      <c r="R83" s="163"/>
      <c r="S83" s="163"/>
      <c r="T83" s="164">
        <v>0.372</v>
      </c>
      <c r="U83" s="163">
        <f>ROUND(E83*T83,2)</f>
        <v>13.41</v>
      </c>
      <c r="V83" s="153"/>
      <c r="W83" s="153"/>
      <c r="X83" s="153"/>
      <c r="Y83" s="153"/>
      <c r="Z83" s="153"/>
      <c r="AA83" s="153"/>
      <c r="AB83" s="153"/>
      <c r="AC83" s="153"/>
      <c r="AD83" s="153"/>
      <c r="AE83" s="153" t="s">
        <v>124</v>
      </c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54"/>
      <c r="B84" s="160"/>
      <c r="C84" s="196" t="s">
        <v>222</v>
      </c>
      <c r="D84" s="165"/>
      <c r="E84" s="170">
        <v>33.037199999999999</v>
      </c>
      <c r="F84" s="173"/>
      <c r="G84" s="173"/>
      <c r="H84" s="173"/>
      <c r="I84" s="173"/>
      <c r="J84" s="173"/>
      <c r="K84" s="173"/>
      <c r="L84" s="173"/>
      <c r="M84" s="173"/>
      <c r="N84" s="163"/>
      <c r="O84" s="163"/>
      <c r="P84" s="163"/>
      <c r="Q84" s="163"/>
      <c r="R84" s="163"/>
      <c r="S84" s="163"/>
      <c r="T84" s="164"/>
      <c r="U84" s="163"/>
      <c r="V84" s="153"/>
      <c r="W84" s="153"/>
      <c r="X84" s="153"/>
      <c r="Y84" s="153"/>
      <c r="Z84" s="153"/>
      <c r="AA84" s="153"/>
      <c r="AB84" s="153"/>
      <c r="AC84" s="153"/>
      <c r="AD84" s="153"/>
      <c r="AE84" s="153" t="s">
        <v>126</v>
      </c>
      <c r="AF84" s="153">
        <v>0</v>
      </c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54"/>
      <c r="B85" s="160"/>
      <c r="C85" s="196" t="s">
        <v>223</v>
      </c>
      <c r="D85" s="165"/>
      <c r="E85" s="170">
        <v>3</v>
      </c>
      <c r="F85" s="173"/>
      <c r="G85" s="173"/>
      <c r="H85" s="173"/>
      <c r="I85" s="173"/>
      <c r="J85" s="173"/>
      <c r="K85" s="173"/>
      <c r="L85" s="173"/>
      <c r="M85" s="173"/>
      <c r="N85" s="163"/>
      <c r="O85" s="163"/>
      <c r="P85" s="163"/>
      <c r="Q85" s="163"/>
      <c r="R85" s="163"/>
      <c r="S85" s="163"/>
      <c r="T85" s="164"/>
      <c r="U85" s="163"/>
      <c r="V85" s="153"/>
      <c r="W85" s="153"/>
      <c r="X85" s="153"/>
      <c r="Y85" s="153"/>
      <c r="Z85" s="153"/>
      <c r="AA85" s="153"/>
      <c r="AB85" s="153"/>
      <c r="AC85" s="153"/>
      <c r="AD85" s="153"/>
      <c r="AE85" s="153" t="s">
        <v>126</v>
      </c>
      <c r="AF85" s="153">
        <v>0</v>
      </c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x14ac:dyDescent="0.2">
      <c r="A86" s="155" t="s">
        <v>119</v>
      </c>
      <c r="B86" s="161" t="s">
        <v>64</v>
      </c>
      <c r="C86" s="197" t="s">
        <v>65</v>
      </c>
      <c r="D86" s="166"/>
      <c r="E86" s="171"/>
      <c r="F86" s="174"/>
      <c r="G86" s="174">
        <f>SUMIF(AE87:AE88,"&lt;&gt;NOR",G87:G88)</f>
        <v>0</v>
      </c>
      <c r="H86" s="174"/>
      <c r="I86" s="174">
        <f>SUM(I87:I88)</f>
        <v>0</v>
      </c>
      <c r="J86" s="174"/>
      <c r="K86" s="174">
        <f>SUM(K87:K88)</f>
        <v>0</v>
      </c>
      <c r="L86" s="174"/>
      <c r="M86" s="174">
        <f>SUM(M87:M88)</f>
        <v>0</v>
      </c>
      <c r="N86" s="167"/>
      <c r="O86" s="167">
        <f>SUM(O87:O88)</f>
        <v>0.40925</v>
      </c>
      <c r="P86" s="167"/>
      <c r="Q86" s="167">
        <f>SUM(Q87:Q88)</f>
        <v>0</v>
      </c>
      <c r="R86" s="167"/>
      <c r="S86" s="167"/>
      <c r="T86" s="168"/>
      <c r="U86" s="167">
        <f>SUM(U87:U88)</f>
        <v>12.45</v>
      </c>
      <c r="AE86" t="s">
        <v>120</v>
      </c>
    </row>
    <row r="87" spans="1:60" outlineLevel="1" x14ac:dyDescent="0.2">
      <c r="A87" s="154">
        <v>25</v>
      </c>
      <c r="B87" s="160" t="s">
        <v>224</v>
      </c>
      <c r="C87" s="195" t="s">
        <v>225</v>
      </c>
      <c r="D87" s="162" t="s">
        <v>183</v>
      </c>
      <c r="E87" s="169">
        <v>5</v>
      </c>
      <c r="F87" s="172"/>
      <c r="G87" s="173">
        <f>ROUND(E87*F87,2)</f>
        <v>0</v>
      </c>
      <c r="H87" s="172"/>
      <c r="I87" s="173">
        <f>ROUND(E87*H87,2)</f>
        <v>0</v>
      </c>
      <c r="J87" s="172"/>
      <c r="K87" s="173">
        <f>ROUND(E87*J87,2)</f>
        <v>0</v>
      </c>
      <c r="L87" s="173">
        <v>15</v>
      </c>
      <c r="M87" s="173">
        <f>G87*(1+L87/100)</f>
        <v>0</v>
      </c>
      <c r="N87" s="163">
        <v>8.1850000000000006E-2</v>
      </c>
      <c r="O87" s="163">
        <f>ROUND(E87*N87,5)</f>
        <v>0.40925</v>
      </c>
      <c r="P87" s="163">
        <v>0</v>
      </c>
      <c r="Q87" s="163">
        <f>ROUND(E87*P87,5)</f>
        <v>0</v>
      </c>
      <c r="R87" s="163"/>
      <c r="S87" s="163"/>
      <c r="T87" s="164">
        <v>2.4900000000000002</v>
      </c>
      <c r="U87" s="163">
        <f>ROUND(E87*T87,2)</f>
        <v>12.45</v>
      </c>
      <c r="V87" s="153"/>
      <c r="W87" s="153"/>
      <c r="X87" s="153"/>
      <c r="Y87" s="153"/>
      <c r="Z87" s="153"/>
      <c r="AA87" s="153"/>
      <c r="AB87" s="153"/>
      <c r="AC87" s="153"/>
      <c r="AD87" s="153"/>
      <c r="AE87" s="153" t="s">
        <v>124</v>
      </c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54"/>
      <c r="B88" s="160"/>
      <c r="C88" s="196" t="s">
        <v>226</v>
      </c>
      <c r="D88" s="165"/>
      <c r="E88" s="170">
        <v>5</v>
      </c>
      <c r="F88" s="173"/>
      <c r="G88" s="173"/>
      <c r="H88" s="173"/>
      <c r="I88" s="173"/>
      <c r="J88" s="173"/>
      <c r="K88" s="173"/>
      <c r="L88" s="173"/>
      <c r="M88" s="173"/>
      <c r="N88" s="163"/>
      <c r="O88" s="163"/>
      <c r="P88" s="163"/>
      <c r="Q88" s="163"/>
      <c r="R88" s="163"/>
      <c r="S88" s="163"/>
      <c r="T88" s="164"/>
      <c r="U88" s="163"/>
      <c r="V88" s="153"/>
      <c r="W88" s="153"/>
      <c r="X88" s="153"/>
      <c r="Y88" s="153"/>
      <c r="Z88" s="153"/>
      <c r="AA88" s="153"/>
      <c r="AB88" s="153"/>
      <c r="AC88" s="153"/>
      <c r="AD88" s="153"/>
      <c r="AE88" s="153" t="s">
        <v>126</v>
      </c>
      <c r="AF88" s="153">
        <v>0</v>
      </c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x14ac:dyDescent="0.2">
      <c r="A89" s="155" t="s">
        <v>119</v>
      </c>
      <c r="B89" s="161" t="s">
        <v>66</v>
      </c>
      <c r="C89" s="197" t="s">
        <v>67</v>
      </c>
      <c r="D89" s="166"/>
      <c r="E89" s="171"/>
      <c r="F89" s="174"/>
      <c r="G89" s="174">
        <f>SUMIF(AE90:AE105,"&lt;&gt;NOR",G90:G105)</f>
        <v>0</v>
      </c>
      <c r="H89" s="174"/>
      <c r="I89" s="174">
        <f>SUM(I90:I105)</f>
        <v>0</v>
      </c>
      <c r="J89" s="174"/>
      <c r="K89" s="174">
        <f>SUM(K90:K105)</f>
        <v>0</v>
      </c>
      <c r="L89" s="174"/>
      <c r="M89" s="174">
        <f>SUM(M90:M105)</f>
        <v>0</v>
      </c>
      <c r="N89" s="167"/>
      <c r="O89" s="167">
        <f>SUM(O90:O105)</f>
        <v>20.775360000000003</v>
      </c>
      <c r="P89" s="167"/>
      <c r="Q89" s="167">
        <f>SUM(Q90:Q105)</f>
        <v>0</v>
      </c>
      <c r="R89" s="167"/>
      <c r="S89" s="167"/>
      <c r="T89" s="168"/>
      <c r="U89" s="167">
        <f>SUM(U90:U105)</f>
        <v>315.42000000000007</v>
      </c>
      <c r="AE89" t="s">
        <v>120</v>
      </c>
    </row>
    <row r="90" spans="1:60" outlineLevel="1" x14ac:dyDescent="0.2">
      <c r="A90" s="154">
        <v>26</v>
      </c>
      <c r="B90" s="160" t="s">
        <v>227</v>
      </c>
      <c r="C90" s="195" t="s">
        <v>228</v>
      </c>
      <c r="D90" s="162" t="s">
        <v>123</v>
      </c>
      <c r="E90" s="169">
        <v>954</v>
      </c>
      <c r="F90" s="172"/>
      <c r="G90" s="173">
        <f>ROUND(E90*F90,2)</f>
        <v>0</v>
      </c>
      <c r="H90" s="172"/>
      <c r="I90" s="173">
        <f>ROUND(E90*H90,2)</f>
        <v>0</v>
      </c>
      <c r="J90" s="172"/>
      <c r="K90" s="173">
        <f>ROUND(E90*J90,2)</f>
        <v>0</v>
      </c>
      <c r="L90" s="173">
        <v>15</v>
      </c>
      <c r="M90" s="173">
        <f>G90*(1+L90/100)</f>
        <v>0</v>
      </c>
      <c r="N90" s="163">
        <v>1.8380000000000001E-2</v>
      </c>
      <c r="O90" s="163">
        <f>ROUND(E90*N90,5)</f>
        <v>17.534520000000001</v>
      </c>
      <c r="P90" s="163">
        <v>0</v>
      </c>
      <c r="Q90" s="163">
        <f>ROUND(E90*P90,5)</f>
        <v>0</v>
      </c>
      <c r="R90" s="163"/>
      <c r="S90" s="163"/>
      <c r="T90" s="164">
        <v>0.13900000000000001</v>
      </c>
      <c r="U90" s="163">
        <f>ROUND(E90*T90,2)</f>
        <v>132.61000000000001</v>
      </c>
      <c r="V90" s="153"/>
      <c r="W90" s="153"/>
      <c r="X90" s="153"/>
      <c r="Y90" s="153"/>
      <c r="Z90" s="153"/>
      <c r="AA90" s="153"/>
      <c r="AB90" s="153"/>
      <c r="AC90" s="153"/>
      <c r="AD90" s="153"/>
      <c r="AE90" s="153" t="s">
        <v>124</v>
      </c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54"/>
      <c r="B91" s="160"/>
      <c r="C91" s="196" t="s">
        <v>229</v>
      </c>
      <c r="D91" s="165"/>
      <c r="E91" s="170">
        <v>954</v>
      </c>
      <c r="F91" s="173"/>
      <c r="G91" s="173"/>
      <c r="H91" s="173"/>
      <c r="I91" s="173"/>
      <c r="J91" s="173"/>
      <c r="K91" s="173"/>
      <c r="L91" s="173"/>
      <c r="M91" s="173"/>
      <c r="N91" s="163"/>
      <c r="O91" s="163"/>
      <c r="P91" s="163"/>
      <c r="Q91" s="163"/>
      <c r="R91" s="163"/>
      <c r="S91" s="163"/>
      <c r="T91" s="164"/>
      <c r="U91" s="163"/>
      <c r="V91" s="153"/>
      <c r="W91" s="153"/>
      <c r="X91" s="153"/>
      <c r="Y91" s="153"/>
      <c r="Z91" s="153"/>
      <c r="AA91" s="153"/>
      <c r="AB91" s="153"/>
      <c r="AC91" s="153"/>
      <c r="AD91" s="153"/>
      <c r="AE91" s="153" t="s">
        <v>126</v>
      </c>
      <c r="AF91" s="153">
        <v>0</v>
      </c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54">
        <v>27</v>
      </c>
      <c r="B92" s="160" t="s">
        <v>230</v>
      </c>
      <c r="C92" s="195" t="s">
        <v>231</v>
      </c>
      <c r="D92" s="162" t="s">
        <v>123</v>
      </c>
      <c r="E92" s="169">
        <v>954</v>
      </c>
      <c r="F92" s="172"/>
      <c r="G92" s="173">
        <f>ROUND(E92*F92,2)</f>
        <v>0</v>
      </c>
      <c r="H92" s="172"/>
      <c r="I92" s="173">
        <f>ROUND(E92*H92,2)</f>
        <v>0</v>
      </c>
      <c r="J92" s="172"/>
      <c r="K92" s="173">
        <f>ROUND(E92*J92,2)</f>
        <v>0</v>
      </c>
      <c r="L92" s="173">
        <v>15</v>
      </c>
      <c r="M92" s="173">
        <f>G92*(1+L92/100)</f>
        <v>0</v>
      </c>
      <c r="N92" s="163">
        <v>0</v>
      </c>
      <c r="O92" s="163">
        <f>ROUND(E92*N92,5)</f>
        <v>0</v>
      </c>
      <c r="P92" s="163">
        <v>0</v>
      </c>
      <c r="Q92" s="163">
        <f>ROUND(E92*P92,5)</f>
        <v>0</v>
      </c>
      <c r="R92" s="163"/>
      <c r="S92" s="163"/>
      <c r="T92" s="164">
        <v>0.11700000000000001</v>
      </c>
      <c r="U92" s="163">
        <f>ROUND(E92*T92,2)</f>
        <v>111.62</v>
      </c>
      <c r="V92" s="153"/>
      <c r="W92" s="153"/>
      <c r="X92" s="153"/>
      <c r="Y92" s="153"/>
      <c r="Z92" s="153"/>
      <c r="AA92" s="153"/>
      <c r="AB92" s="153"/>
      <c r="AC92" s="153"/>
      <c r="AD92" s="153"/>
      <c r="AE92" s="153" t="s">
        <v>124</v>
      </c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54">
        <v>28</v>
      </c>
      <c r="B93" s="160" t="s">
        <v>232</v>
      </c>
      <c r="C93" s="195" t="s">
        <v>233</v>
      </c>
      <c r="D93" s="162" t="s">
        <v>123</v>
      </c>
      <c r="E93" s="169">
        <v>2862</v>
      </c>
      <c r="F93" s="172"/>
      <c r="G93" s="173">
        <f>ROUND(E93*F93,2)</f>
        <v>0</v>
      </c>
      <c r="H93" s="172"/>
      <c r="I93" s="173">
        <f>ROUND(E93*H93,2)</f>
        <v>0</v>
      </c>
      <c r="J93" s="172"/>
      <c r="K93" s="173">
        <f>ROUND(E93*J93,2)</f>
        <v>0</v>
      </c>
      <c r="L93" s="173">
        <v>15</v>
      </c>
      <c r="M93" s="173">
        <f>G93*(1+L93/100)</f>
        <v>0</v>
      </c>
      <c r="N93" s="163">
        <v>9.5E-4</v>
      </c>
      <c r="O93" s="163">
        <f>ROUND(E93*N93,5)</f>
        <v>2.7189000000000001</v>
      </c>
      <c r="P93" s="163">
        <v>0</v>
      </c>
      <c r="Q93" s="163">
        <f>ROUND(E93*P93,5)</f>
        <v>0</v>
      </c>
      <c r="R93" s="163"/>
      <c r="S93" s="163"/>
      <c r="T93" s="164">
        <v>7.0000000000000001E-3</v>
      </c>
      <c r="U93" s="163">
        <f>ROUND(E93*T93,2)</f>
        <v>20.03</v>
      </c>
      <c r="V93" s="153"/>
      <c r="W93" s="153"/>
      <c r="X93" s="153"/>
      <c r="Y93" s="153"/>
      <c r="Z93" s="153"/>
      <c r="AA93" s="153"/>
      <c r="AB93" s="153"/>
      <c r="AC93" s="153"/>
      <c r="AD93" s="153"/>
      <c r="AE93" s="153" t="s">
        <v>124</v>
      </c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54"/>
      <c r="B94" s="160"/>
      <c r="C94" s="196" t="s">
        <v>234</v>
      </c>
      <c r="D94" s="165"/>
      <c r="E94" s="170">
        <v>2862</v>
      </c>
      <c r="F94" s="173"/>
      <c r="G94" s="173"/>
      <c r="H94" s="173"/>
      <c r="I94" s="173"/>
      <c r="J94" s="173"/>
      <c r="K94" s="173"/>
      <c r="L94" s="173"/>
      <c r="M94" s="173"/>
      <c r="N94" s="163"/>
      <c r="O94" s="163"/>
      <c r="P94" s="163"/>
      <c r="Q94" s="163"/>
      <c r="R94" s="163"/>
      <c r="S94" s="163"/>
      <c r="T94" s="164"/>
      <c r="U94" s="163"/>
      <c r="V94" s="153"/>
      <c r="W94" s="153"/>
      <c r="X94" s="153"/>
      <c r="Y94" s="153"/>
      <c r="Z94" s="153"/>
      <c r="AA94" s="153"/>
      <c r="AB94" s="153"/>
      <c r="AC94" s="153"/>
      <c r="AD94" s="153"/>
      <c r="AE94" s="153" t="s">
        <v>126</v>
      </c>
      <c r="AF94" s="153">
        <v>0</v>
      </c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54">
        <v>29</v>
      </c>
      <c r="B95" s="160" t="s">
        <v>235</v>
      </c>
      <c r="C95" s="195" t="s">
        <v>236</v>
      </c>
      <c r="D95" s="162" t="s">
        <v>123</v>
      </c>
      <c r="E95" s="169">
        <v>954</v>
      </c>
      <c r="F95" s="172"/>
      <c r="G95" s="173">
        <f>ROUND(E95*F95,2)</f>
        <v>0</v>
      </c>
      <c r="H95" s="172"/>
      <c r="I95" s="173">
        <f>ROUND(E95*H95,2)</f>
        <v>0</v>
      </c>
      <c r="J95" s="172"/>
      <c r="K95" s="173">
        <f>ROUND(E95*J95,2)</f>
        <v>0</v>
      </c>
      <c r="L95" s="173">
        <v>15</v>
      </c>
      <c r="M95" s="173">
        <f>G95*(1+L95/100)</f>
        <v>0</v>
      </c>
      <c r="N95" s="163">
        <v>0</v>
      </c>
      <c r="O95" s="163">
        <f>ROUND(E95*N95,5)</f>
        <v>0</v>
      </c>
      <c r="P95" s="163">
        <v>0</v>
      </c>
      <c r="Q95" s="163">
        <f>ROUND(E95*P95,5)</f>
        <v>0</v>
      </c>
      <c r="R95" s="163"/>
      <c r="S95" s="163"/>
      <c r="T95" s="164">
        <v>3.0300000000000001E-2</v>
      </c>
      <c r="U95" s="163">
        <f>ROUND(E95*T95,2)</f>
        <v>28.91</v>
      </c>
      <c r="V95" s="153"/>
      <c r="W95" s="153"/>
      <c r="X95" s="153"/>
      <c r="Y95" s="153"/>
      <c r="Z95" s="153"/>
      <c r="AA95" s="153"/>
      <c r="AB95" s="153"/>
      <c r="AC95" s="153"/>
      <c r="AD95" s="153"/>
      <c r="AE95" s="153" t="s">
        <v>124</v>
      </c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54">
        <v>30</v>
      </c>
      <c r="B96" s="160" t="s">
        <v>237</v>
      </c>
      <c r="C96" s="195" t="s">
        <v>238</v>
      </c>
      <c r="D96" s="162" t="s">
        <v>123</v>
      </c>
      <c r="E96" s="169">
        <v>2862</v>
      </c>
      <c r="F96" s="172"/>
      <c r="G96" s="173">
        <f>ROUND(E96*F96,2)</f>
        <v>0</v>
      </c>
      <c r="H96" s="172"/>
      <c r="I96" s="173">
        <f>ROUND(E96*H96,2)</f>
        <v>0</v>
      </c>
      <c r="J96" s="172"/>
      <c r="K96" s="173">
        <f>ROUND(E96*J96,2)</f>
        <v>0</v>
      </c>
      <c r="L96" s="173">
        <v>15</v>
      </c>
      <c r="M96" s="173">
        <f>G96*(1+L96/100)</f>
        <v>0</v>
      </c>
      <c r="N96" s="163">
        <v>5.0000000000000002E-5</v>
      </c>
      <c r="O96" s="163">
        <f>ROUND(E96*N96,5)</f>
        <v>0.1431</v>
      </c>
      <c r="P96" s="163">
        <v>0</v>
      </c>
      <c r="Q96" s="163">
        <f>ROUND(E96*P96,5)</f>
        <v>0</v>
      </c>
      <c r="R96" s="163"/>
      <c r="S96" s="163"/>
      <c r="T96" s="164">
        <v>0</v>
      </c>
      <c r="U96" s="163">
        <f>ROUND(E96*T96,2)</f>
        <v>0</v>
      </c>
      <c r="V96" s="153"/>
      <c r="W96" s="153"/>
      <c r="X96" s="153"/>
      <c r="Y96" s="153"/>
      <c r="Z96" s="153"/>
      <c r="AA96" s="153"/>
      <c r="AB96" s="153"/>
      <c r="AC96" s="153"/>
      <c r="AD96" s="153"/>
      <c r="AE96" s="153" t="s">
        <v>124</v>
      </c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54"/>
      <c r="B97" s="160"/>
      <c r="C97" s="196" t="s">
        <v>239</v>
      </c>
      <c r="D97" s="165"/>
      <c r="E97" s="170">
        <v>2862</v>
      </c>
      <c r="F97" s="173"/>
      <c r="G97" s="173"/>
      <c r="H97" s="173"/>
      <c r="I97" s="173"/>
      <c r="J97" s="173"/>
      <c r="K97" s="173"/>
      <c r="L97" s="173"/>
      <c r="M97" s="173"/>
      <c r="N97" s="163"/>
      <c r="O97" s="163"/>
      <c r="P97" s="163"/>
      <c r="Q97" s="163"/>
      <c r="R97" s="163"/>
      <c r="S97" s="163"/>
      <c r="T97" s="164"/>
      <c r="U97" s="163"/>
      <c r="V97" s="153"/>
      <c r="W97" s="153"/>
      <c r="X97" s="153"/>
      <c r="Y97" s="153"/>
      <c r="Z97" s="153"/>
      <c r="AA97" s="153"/>
      <c r="AB97" s="153"/>
      <c r="AC97" s="153"/>
      <c r="AD97" s="153"/>
      <c r="AE97" s="153" t="s">
        <v>126</v>
      </c>
      <c r="AF97" s="153">
        <v>0</v>
      </c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54">
        <v>31</v>
      </c>
      <c r="B98" s="160" t="s">
        <v>240</v>
      </c>
      <c r="C98" s="195" t="s">
        <v>241</v>
      </c>
      <c r="D98" s="162" t="s">
        <v>123</v>
      </c>
      <c r="E98" s="169">
        <v>954</v>
      </c>
      <c r="F98" s="172"/>
      <c r="G98" s="173">
        <f>ROUND(E98*F98,2)</f>
        <v>0</v>
      </c>
      <c r="H98" s="172"/>
      <c r="I98" s="173">
        <f>ROUND(E98*H98,2)</f>
        <v>0</v>
      </c>
      <c r="J98" s="172"/>
      <c r="K98" s="173">
        <f>ROUND(E98*J98,2)</f>
        <v>0</v>
      </c>
      <c r="L98" s="173">
        <v>15</v>
      </c>
      <c r="M98" s="173">
        <f>G98*(1+L98/100)</f>
        <v>0</v>
      </c>
      <c r="N98" s="163">
        <v>0</v>
      </c>
      <c r="O98" s="163">
        <f>ROUND(E98*N98,5)</f>
        <v>0</v>
      </c>
      <c r="P98" s="163">
        <v>0</v>
      </c>
      <c r="Q98" s="163">
        <f>ROUND(E98*P98,5)</f>
        <v>0</v>
      </c>
      <c r="R98" s="163"/>
      <c r="S98" s="163"/>
      <c r="T98" s="164">
        <v>1.7999999999999999E-2</v>
      </c>
      <c r="U98" s="163">
        <f>ROUND(E98*T98,2)</f>
        <v>17.170000000000002</v>
      </c>
      <c r="V98" s="153"/>
      <c r="W98" s="153"/>
      <c r="X98" s="153"/>
      <c r="Y98" s="153"/>
      <c r="Z98" s="153"/>
      <c r="AA98" s="153"/>
      <c r="AB98" s="153"/>
      <c r="AC98" s="153"/>
      <c r="AD98" s="153"/>
      <c r="AE98" s="153" t="s">
        <v>124</v>
      </c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54">
        <v>32</v>
      </c>
      <c r="B99" s="160" t="s">
        <v>242</v>
      </c>
      <c r="C99" s="195" t="s">
        <v>243</v>
      </c>
      <c r="D99" s="162" t="s">
        <v>172</v>
      </c>
      <c r="E99" s="169">
        <v>12</v>
      </c>
      <c r="F99" s="172"/>
      <c r="G99" s="173">
        <f>ROUND(E99*F99,2)</f>
        <v>0</v>
      </c>
      <c r="H99" s="172"/>
      <c r="I99" s="173">
        <f>ROUND(E99*H99,2)</f>
        <v>0</v>
      </c>
      <c r="J99" s="172"/>
      <c r="K99" s="173">
        <f>ROUND(E99*J99,2)</f>
        <v>0</v>
      </c>
      <c r="L99" s="173">
        <v>15</v>
      </c>
      <c r="M99" s="173">
        <f>G99*(1+L99/100)</f>
        <v>0</v>
      </c>
      <c r="N99" s="163">
        <v>2.4819999999999998E-2</v>
      </c>
      <c r="O99" s="163">
        <f>ROUND(E99*N99,5)</f>
        <v>0.29783999999999999</v>
      </c>
      <c r="P99" s="163">
        <v>0</v>
      </c>
      <c r="Q99" s="163">
        <f>ROUND(E99*P99,5)</f>
        <v>0</v>
      </c>
      <c r="R99" s="163"/>
      <c r="S99" s="163"/>
      <c r="T99" s="164">
        <v>0.23899999999999999</v>
      </c>
      <c r="U99" s="163">
        <f>ROUND(E99*T99,2)</f>
        <v>2.87</v>
      </c>
      <c r="V99" s="153"/>
      <c r="W99" s="153"/>
      <c r="X99" s="153"/>
      <c r="Y99" s="153"/>
      <c r="Z99" s="153"/>
      <c r="AA99" s="153"/>
      <c r="AB99" s="153"/>
      <c r="AC99" s="153"/>
      <c r="AD99" s="153"/>
      <c r="AE99" s="153" t="s">
        <v>124</v>
      </c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54"/>
      <c r="B100" s="160"/>
      <c r="C100" s="196" t="s">
        <v>244</v>
      </c>
      <c r="D100" s="165"/>
      <c r="E100" s="170">
        <v>10</v>
      </c>
      <c r="F100" s="173"/>
      <c r="G100" s="173"/>
      <c r="H100" s="173"/>
      <c r="I100" s="173"/>
      <c r="J100" s="173"/>
      <c r="K100" s="173"/>
      <c r="L100" s="173"/>
      <c r="M100" s="173"/>
      <c r="N100" s="163"/>
      <c r="O100" s="163"/>
      <c r="P100" s="163"/>
      <c r="Q100" s="163"/>
      <c r="R100" s="163"/>
      <c r="S100" s="163"/>
      <c r="T100" s="164"/>
      <c r="U100" s="16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 t="s">
        <v>126</v>
      </c>
      <c r="AF100" s="153">
        <v>0</v>
      </c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54"/>
      <c r="B101" s="160"/>
      <c r="C101" s="196" t="s">
        <v>245</v>
      </c>
      <c r="D101" s="165"/>
      <c r="E101" s="170">
        <v>2</v>
      </c>
      <c r="F101" s="173"/>
      <c r="G101" s="173"/>
      <c r="H101" s="173"/>
      <c r="I101" s="173"/>
      <c r="J101" s="173"/>
      <c r="K101" s="173"/>
      <c r="L101" s="173"/>
      <c r="M101" s="173"/>
      <c r="N101" s="163"/>
      <c r="O101" s="163"/>
      <c r="P101" s="163"/>
      <c r="Q101" s="163"/>
      <c r="R101" s="163"/>
      <c r="S101" s="163"/>
      <c r="T101" s="164"/>
      <c r="U101" s="16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 t="s">
        <v>126</v>
      </c>
      <c r="AF101" s="153">
        <v>0</v>
      </c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54">
        <v>33</v>
      </c>
      <c r="B102" s="160" t="s">
        <v>246</v>
      </c>
      <c r="C102" s="195" t="s">
        <v>247</v>
      </c>
      <c r="D102" s="162" t="s">
        <v>172</v>
      </c>
      <c r="E102" s="169">
        <v>36</v>
      </c>
      <c r="F102" s="172"/>
      <c r="G102" s="173">
        <f>ROUND(E102*F102,2)</f>
        <v>0</v>
      </c>
      <c r="H102" s="172"/>
      <c r="I102" s="173">
        <f>ROUND(E102*H102,2)</f>
        <v>0</v>
      </c>
      <c r="J102" s="172"/>
      <c r="K102" s="173">
        <f>ROUND(E102*J102,2)</f>
        <v>0</v>
      </c>
      <c r="L102" s="173">
        <v>15</v>
      </c>
      <c r="M102" s="173">
        <f>G102*(1+L102/100)</f>
        <v>0</v>
      </c>
      <c r="N102" s="163">
        <v>2.2499999999999998E-3</v>
      </c>
      <c r="O102" s="163">
        <f>ROUND(E102*N102,5)</f>
        <v>8.1000000000000003E-2</v>
      </c>
      <c r="P102" s="163">
        <v>0</v>
      </c>
      <c r="Q102" s="163">
        <f>ROUND(E102*P102,5)</f>
        <v>0</v>
      </c>
      <c r="R102" s="163"/>
      <c r="S102" s="163"/>
      <c r="T102" s="164">
        <v>0.01</v>
      </c>
      <c r="U102" s="163">
        <f>ROUND(E102*T102,2)</f>
        <v>0.36</v>
      </c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 t="s">
        <v>124</v>
      </c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54"/>
      <c r="B103" s="160"/>
      <c r="C103" s="196" t="s">
        <v>248</v>
      </c>
      <c r="D103" s="165"/>
      <c r="E103" s="170">
        <v>36</v>
      </c>
      <c r="F103" s="173"/>
      <c r="G103" s="173"/>
      <c r="H103" s="173"/>
      <c r="I103" s="173"/>
      <c r="J103" s="173"/>
      <c r="K103" s="173"/>
      <c r="L103" s="173"/>
      <c r="M103" s="173"/>
      <c r="N103" s="163"/>
      <c r="O103" s="163"/>
      <c r="P103" s="163"/>
      <c r="Q103" s="163"/>
      <c r="R103" s="163"/>
      <c r="S103" s="163"/>
      <c r="T103" s="164"/>
      <c r="U103" s="16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 t="s">
        <v>126</v>
      </c>
      <c r="AF103" s="153">
        <v>0</v>
      </c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54">
        <v>34</v>
      </c>
      <c r="B104" s="160" t="s">
        <v>249</v>
      </c>
      <c r="C104" s="195" t="s">
        <v>250</v>
      </c>
      <c r="D104" s="162" t="s">
        <v>172</v>
      </c>
      <c r="E104" s="169">
        <v>12</v>
      </c>
      <c r="F104" s="172"/>
      <c r="G104" s="173">
        <f>ROUND(E104*F104,2)</f>
        <v>0</v>
      </c>
      <c r="H104" s="172"/>
      <c r="I104" s="173">
        <f>ROUND(E104*H104,2)</f>
        <v>0</v>
      </c>
      <c r="J104" s="172"/>
      <c r="K104" s="173">
        <f>ROUND(E104*J104,2)</f>
        <v>0</v>
      </c>
      <c r="L104" s="173">
        <v>15</v>
      </c>
      <c r="M104" s="173">
        <f>G104*(1+L104/100)</f>
        <v>0</v>
      </c>
      <c r="N104" s="163">
        <v>0</v>
      </c>
      <c r="O104" s="163">
        <f>ROUND(E104*N104,5)</f>
        <v>0</v>
      </c>
      <c r="P104" s="163">
        <v>0</v>
      </c>
      <c r="Q104" s="163">
        <f>ROUND(E104*P104,5)</f>
        <v>0</v>
      </c>
      <c r="R104" s="163"/>
      <c r="S104" s="163"/>
      <c r="T104" s="164">
        <v>0.154</v>
      </c>
      <c r="U104" s="163">
        <f>ROUND(E104*T104,2)</f>
        <v>1.85</v>
      </c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 t="s">
        <v>124</v>
      </c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ht="22.5" outlineLevel="1" x14ac:dyDescent="0.2">
      <c r="A105" s="154">
        <v>35</v>
      </c>
      <c r="B105" s="160" t="s">
        <v>251</v>
      </c>
      <c r="C105" s="195" t="s">
        <v>252</v>
      </c>
      <c r="D105" s="162" t="s">
        <v>253</v>
      </c>
      <c r="E105" s="169">
        <v>1</v>
      </c>
      <c r="F105" s="172"/>
      <c r="G105" s="173">
        <f>ROUND(E105*F105,2)</f>
        <v>0</v>
      </c>
      <c r="H105" s="172"/>
      <c r="I105" s="173">
        <f>ROUND(E105*H105,2)</f>
        <v>0</v>
      </c>
      <c r="J105" s="172"/>
      <c r="K105" s="173">
        <f>ROUND(E105*J105,2)</f>
        <v>0</v>
      </c>
      <c r="L105" s="173">
        <v>15</v>
      </c>
      <c r="M105" s="173">
        <f>G105*(1+L105/100)</f>
        <v>0</v>
      </c>
      <c r="N105" s="163">
        <v>0</v>
      </c>
      <c r="O105" s="163">
        <f>ROUND(E105*N105,5)</f>
        <v>0</v>
      </c>
      <c r="P105" s="163">
        <v>0</v>
      </c>
      <c r="Q105" s="163">
        <f>ROUND(E105*P105,5)</f>
        <v>0</v>
      </c>
      <c r="R105" s="163"/>
      <c r="S105" s="163"/>
      <c r="T105" s="164">
        <v>0</v>
      </c>
      <c r="U105" s="163">
        <f>ROUND(E105*T105,2)</f>
        <v>0</v>
      </c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 t="s">
        <v>124</v>
      </c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x14ac:dyDescent="0.2">
      <c r="A106" s="155" t="s">
        <v>119</v>
      </c>
      <c r="B106" s="161" t="s">
        <v>68</v>
      </c>
      <c r="C106" s="197" t="s">
        <v>69</v>
      </c>
      <c r="D106" s="166"/>
      <c r="E106" s="171"/>
      <c r="F106" s="174"/>
      <c r="G106" s="174">
        <f>SUMIF(AE107:AE110,"&lt;&gt;NOR",G107:G110)</f>
        <v>0</v>
      </c>
      <c r="H106" s="174"/>
      <c r="I106" s="174">
        <f>SUM(I107:I110)</f>
        <v>0</v>
      </c>
      <c r="J106" s="174"/>
      <c r="K106" s="174">
        <f>SUM(K107:K110)</f>
        <v>0</v>
      </c>
      <c r="L106" s="174"/>
      <c r="M106" s="174">
        <f>SUM(M107:M110)</f>
        <v>0</v>
      </c>
      <c r="N106" s="167"/>
      <c r="O106" s="167">
        <f>SUM(O107:O110)</f>
        <v>4.0000000000000003E-5</v>
      </c>
      <c r="P106" s="167"/>
      <c r="Q106" s="167">
        <f>SUM(Q107:Q110)</f>
        <v>0</v>
      </c>
      <c r="R106" s="167"/>
      <c r="S106" s="167"/>
      <c r="T106" s="168"/>
      <c r="U106" s="167">
        <f>SUM(U107:U110)</f>
        <v>0.25</v>
      </c>
      <c r="AE106" t="s">
        <v>120</v>
      </c>
    </row>
    <row r="107" spans="1:60" outlineLevel="1" x14ac:dyDescent="0.2">
      <c r="A107" s="154">
        <v>36</v>
      </c>
      <c r="B107" s="160" t="s">
        <v>254</v>
      </c>
      <c r="C107" s="195" t="s">
        <v>255</v>
      </c>
      <c r="D107" s="162" t="s">
        <v>183</v>
      </c>
      <c r="E107" s="169">
        <v>1</v>
      </c>
      <c r="F107" s="172"/>
      <c r="G107" s="173">
        <f>ROUND(E107*F107,2)</f>
        <v>0</v>
      </c>
      <c r="H107" s="172"/>
      <c r="I107" s="173">
        <f>ROUND(E107*H107,2)</f>
        <v>0</v>
      </c>
      <c r="J107" s="172"/>
      <c r="K107" s="173">
        <f>ROUND(E107*J107,2)</f>
        <v>0</v>
      </c>
      <c r="L107" s="173">
        <v>15</v>
      </c>
      <c r="M107" s="173">
        <f>G107*(1+L107/100)</f>
        <v>0</v>
      </c>
      <c r="N107" s="163">
        <v>4.0000000000000003E-5</v>
      </c>
      <c r="O107" s="163">
        <f>ROUND(E107*N107,5)</f>
        <v>4.0000000000000003E-5</v>
      </c>
      <c r="P107" s="163">
        <v>0</v>
      </c>
      <c r="Q107" s="163">
        <f>ROUND(E107*P107,5)</f>
        <v>0</v>
      </c>
      <c r="R107" s="163"/>
      <c r="S107" s="163"/>
      <c r="T107" s="164">
        <v>0.25</v>
      </c>
      <c r="U107" s="163">
        <f>ROUND(E107*T107,2)</f>
        <v>0.25</v>
      </c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 t="s">
        <v>124</v>
      </c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54">
        <v>37</v>
      </c>
      <c r="B108" s="160" t="s">
        <v>256</v>
      </c>
      <c r="C108" s="195" t="s">
        <v>257</v>
      </c>
      <c r="D108" s="162" t="s">
        <v>183</v>
      </c>
      <c r="E108" s="169">
        <v>1</v>
      </c>
      <c r="F108" s="172"/>
      <c r="G108" s="173">
        <f>ROUND(E108*F108,2)</f>
        <v>0</v>
      </c>
      <c r="H108" s="172"/>
      <c r="I108" s="173">
        <f>ROUND(E108*H108,2)</f>
        <v>0</v>
      </c>
      <c r="J108" s="172"/>
      <c r="K108" s="173">
        <f>ROUND(E108*J108,2)</f>
        <v>0</v>
      </c>
      <c r="L108" s="173">
        <v>15</v>
      </c>
      <c r="M108" s="173">
        <f>G108*(1+L108/100)</f>
        <v>0</v>
      </c>
      <c r="N108" s="163">
        <v>0</v>
      </c>
      <c r="O108" s="163">
        <f>ROUND(E108*N108,5)</f>
        <v>0</v>
      </c>
      <c r="P108" s="163">
        <v>0</v>
      </c>
      <c r="Q108" s="163">
        <f>ROUND(E108*P108,5)</f>
        <v>0</v>
      </c>
      <c r="R108" s="163"/>
      <c r="S108" s="163"/>
      <c r="T108" s="164">
        <v>0</v>
      </c>
      <c r="U108" s="163">
        <f>ROUND(E108*T108,2)</f>
        <v>0</v>
      </c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 t="s">
        <v>175</v>
      </c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54"/>
      <c r="B109" s="160"/>
      <c r="C109" s="196" t="s">
        <v>258</v>
      </c>
      <c r="D109" s="165"/>
      <c r="E109" s="170">
        <v>1</v>
      </c>
      <c r="F109" s="173"/>
      <c r="G109" s="173"/>
      <c r="H109" s="173"/>
      <c r="I109" s="173"/>
      <c r="J109" s="173"/>
      <c r="K109" s="173"/>
      <c r="L109" s="173"/>
      <c r="M109" s="173"/>
      <c r="N109" s="163"/>
      <c r="O109" s="163"/>
      <c r="P109" s="163"/>
      <c r="Q109" s="163"/>
      <c r="R109" s="163"/>
      <c r="S109" s="163"/>
      <c r="T109" s="164"/>
      <c r="U109" s="16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 t="s">
        <v>126</v>
      </c>
      <c r="AF109" s="153">
        <v>0</v>
      </c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ht="22.5" outlineLevel="1" x14ac:dyDescent="0.2">
      <c r="A110" s="154">
        <v>38</v>
      </c>
      <c r="B110" s="160" t="s">
        <v>259</v>
      </c>
      <c r="C110" s="195" t="s">
        <v>260</v>
      </c>
      <c r="D110" s="162" t="s">
        <v>261</v>
      </c>
      <c r="E110" s="169">
        <v>1</v>
      </c>
      <c r="F110" s="172"/>
      <c r="G110" s="173">
        <f>ROUND(E110*F110,2)</f>
        <v>0</v>
      </c>
      <c r="H110" s="172"/>
      <c r="I110" s="173">
        <f>ROUND(E110*H110,2)</f>
        <v>0</v>
      </c>
      <c r="J110" s="172"/>
      <c r="K110" s="173">
        <f>ROUND(E110*J110,2)</f>
        <v>0</v>
      </c>
      <c r="L110" s="173">
        <v>15</v>
      </c>
      <c r="M110" s="173">
        <f>G110*(1+L110/100)</f>
        <v>0</v>
      </c>
      <c r="N110" s="163">
        <v>0</v>
      </c>
      <c r="O110" s="163">
        <f>ROUND(E110*N110,5)</f>
        <v>0</v>
      </c>
      <c r="P110" s="163">
        <v>0</v>
      </c>
      <c r="Q110" s="163">
        <f>ROUND(E110*P110,5)</f>
        <v>0</v>
      </c>
      <c r="R110" s="163"/>
      <c r="S110" s="163"/>
      <c r="T110" s="164">
        <v>0</v>
      </c>
      <c r="U110" s="163">
        <f>ROUND(E110*T110,2)</f>
        <v>0</v>
      </c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 t="s">
        <v>124</v>
      </c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x14ac:dyDescent="0.2">
      <c r="A111" s="155" t="s">
        <v>119</v>
      </c>
      <c r="B111" s="161" t="s">
        <v>70</v>
      </c>
      <c r="C111" s="197" t="s">
        <v>71</v>
      </c>
      <c r="D111" s="166"/>
      <c r="E111" s="171"/>
      <c r="F111" s="174"/>
      <c r="G111" s="174">
        <f>SUMIF(AE112:AE115,"&lt;&gt;NOR",G112:G115)</f>
        <v>0</v>
      </c>
      <c r="H111" s="174"/>
      <c r="I111" s="174">
        <f>SUM(I112:I115)</f>
        <v>0</v>
      </c>
      <c r="J111" s="174"/>
      <c r="K111" s="174">
        <f>SUM(K112:K115)</f>
        <v>0</v>
      </c>
      <c r="L111" s="174"/>
      <c r="M111" s="174">
        <f>SUM(M112:M115)</f>
        <v>0</v>
      </c>
      <c r="N111" s="167"/>
      <c r="O111" s="167">
        <f>SUM(O112:O115)</f>
        <v>1.7000000000000001E-2</v>
      </c>
      <c r="P111" s="167"/>
      <c r="Q111" s="167">
        <f>SUM(Q112:Q115)</f>
        <v>1.07128</v>
      </c>
      <c r="R111" s="167"/>
      <c r="S111" s="167"/>
      <c r="T111" s="168"/>
      <c r="U111" s="167">
        <f>SUM(U112:U115)</f>
        <v>13.010000000000002</v>
      </c>
      <c r="AE111" t="s">
        <v>120</v>
      </c>
    </row>
    <row r="112" spans="1:60" outlineLevel="1" x14ac:dyDescent="0.2">
      <c r="A112" s="154">
        <v>39</v>
      </c>
      <c r="B112" s="160" t="s">
        <v>262</v>
      </c>
      <c r="C112" s="195" t="s">
        <v>263</v>
      </c>
      <c r="D112" s="162" t="s">
        <v>183</v>
      </c>
      <c r="E112" s="169">
        <v>10</v>
      </c>
      <c r="F112" s="172"/>
      <c r="G112" s="173">
        <f>ROUND(E112*F112,2)</f>
        <v>0</v>
      </c>
      <c r="H112" s="172"/>
      <c r="I112" s="173">
        <f>ROUND(E112*H112,2)</f>
        <v>0</v>
      </c>
      <c r="J112" s="172"/>
      <c r="K112" s="173">
        <f>ROUND(E112*J112,2)</f>
        <v>0</v>
      </c>
      <c r="L112" s="173">
        <v>15</v>
      </c>
      <c r="M112" s="173">
        <f>G112*(1+L112/100)</f>
        <v>0</v>
      </c>
      <c r="N112" s="163">
        <v>0</v>
      </c>
      <c r="O112" s="163">
        <f>ROUND(E112*N112,5)</f>
        <v>0</v>
      </c>
      <c r="P112" s="163">
        <v>0</v>
      </c>
      <c r="Q112" s="163">
        <f>ROUND(E112*P112,5)</f>
        <v>0</v>
      </c>
      <c r="R112" s="163"/>
      <c r="S112" s="163"/>
      <c r="T112" s="164">
        <v>0.08</v>
      </c>
      <c r="U112" s="163">
        <f>ROUND(E112*T112,2)</f>
        <v>0.8</v>
      </c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 t="s">
        <v>124</v>
      </c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54"/>
      <c r="B113" s="160"/>
      <c r="C113" s="196" t="s">
        <v>264</v>
      </c>
      <c r="D113" s="165"/>
      <c r="E113" s="170">
        <v>10</v>
      </c>
      <c r="F113" s="173"/>
      <c r="G113" s="173"/>
      <c r="H113" s="173"/>
      <c r="I113" s="173"/>
      <c r="J113" s="173"/>
      <c r="K113" s="173"/>
      <c r="L113" s="173"/>
      <c r="M113" s="173"/>
      <c r="N113" s="163"/>
      <c r="O113" s="163"/>
      <c r="P113" s="163"/>
      <c r="Q113" s="163"/>
      <c r="R113" s="163"/>
      <c r="S113" s="163"/>
      <c r="T113" s="164"/>
      <c r="U113" s="16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 t="s">
        <v>126</v>
      </c>
      <c r="AF113" s="153">
        <v>0</v>
      </c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54">
        <v>40</v>
      </c>
      <c r="B114" s="160" t="s">
        <v>265</v>
      </c>
      <c r="C114" s="195" t="s">
        <v>266</v>
      </c>
      <c r="D114" s="162" t="s">
        <v>123</v>
      </c>
      <c r="E114" s="169">
        <v>17.0045</v>
      </c>
      <c r="F114" s="172"/>
      <c r="G114" s="173">
        <f>ROUND(E114*F114,2)</f>
        <v>0</v>
      </c>
      <c r="H114" s="172"/>
      <c r="I114" s="173">
        <f>ROUND(E114*H114,2)</f>
        <v>0</v>
      </c>
      <c r="J114" s="172"/>
      <c r="K114" s="173">
        <f>ROUND(E114*J114,2)</f>
        <v>0</v>
      </c>
      <c r="L114" s="173">
        <v>15</v>
      </c>
      <c r="M114" s="173">
        <f>G114*(1+L114/100)</f>
        <v>0</v>
      </c>
      <c r="N114" s="163">
        <v>1E-3</v>
      </c>
      <c r="O114" s="163">
        <f>ROUND(E114*N114,5)</f>
        <v>1.7000000000000001E-2</v>
      </c>
      <c r="P114" s="163">
        <v>6.3E-2</v>
      </c>
      <c r="Q114" s="163">
        <f>ROUND(E114*P114,5)</f>
        <v>1.07128</v>
      </c>
      <c r="R114" s="163"/>
      <c r="S114" s="163"/>
      <c r="T114" s="164">
        <v>0.71799999999999997</v>
      </c>
      <c r="U114" s="163">
        <f>ROUND(E114*T114,2)</f>
        <v>12.21</v>
      </c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 t="s">
        <v>124</v>
      </c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54"/>
      <c r="B115" s="160"/>
      <c r="C115" s="196" t="s">
        <v>267</v>
      </c>
      <c r="D115" s="165"/>
      <c r="E115" s="170">
        <v>17.0045</v>
      </c>
      <c r="F115" s="173"/>
      <c r="G115" s="173"/>
      <c r="H115" s="173"/>
      <c r="I115" s="173"/>
      <c r="J115" s="173"/>
      <c r="K115" s="173"/>
      <c r="L115" s="173"/>
      <c r="M115" s="173"/>
      <c r="N115" s="163"/>
      <c r="O115" s="163"/>
      <c r="P115" s="163"/>
      <c r="Q115" s="163"/>
      <c r="R115" s="163"/>
      <c r="S115" s="163"/>
      <c r="T115" s="164"/>
      <c r="U115" s="16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 t="s">
        <v>126</v>
      </c>
      <c r="AF115" s="153">
        <v>0</v>
      </c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x14ac:dyDescent="0.2">
      <c r="A116" s="155" t="s">
        <v>119</v>
      </c>
      <c r="B116" s="161" t="s">
        <v>72</v>
      </c>
      <c r="C116" s="197" t="s">
        <v>73</v>
      </c>
      <c r="D116" s="166"/>
      <c r="E116" s="171"/>
      <c r="F116" s="174"/>
      <c r="G116" s="174">
        <f>SUMIF(AE117:AE130,"&lt;&gt;NOR",G117:G130)</f>
        <v>0</v>
      </c>
      <c r="H116" s="174"/>
      <c r="I116" s="174">
        <f>SUM(I117:I130)</f>
        <v>0</v>
      </c>
      <c r="J116" s="174"/>
      <c r="K116" s="174">
        <f>SUM(K117:K130)</f>
        <v>0</v>
      </c>
      <c r="L116" s="174"/>
      <c r="M116" s="174">
        <f>SUM(M117:M130)</f>
        <v>0</v>
      </c>
      <c r="N116" s="167"/>
      <c r="O116" s="167">
        <f>SUM(O117:O130)</f>
        <v>0</v>
      </c>
      <c r="P116" s="167"/>
      <c r="Q116" s="167">
        <f>SUM(Q117:Q130)</f>
        <v>0.2727</v>
      </c>
      <c r="R116" s="167"/>
      <c r="S116" s="167"/>
      <c r="T116" s="168"/>
      <c r="U116" s="167">
        <f>SUM(U117:U130)</f>
        <v>14.879999999999999</v>
      </c>
      <c r="AE116" t="s">
        <v>120</v>
      </c>
    </row>
    <row r="117" spans="1:60" outlineLevel="1" x14ac:dyDescent="0.2">
      <c r="A117" s="154">
        <v>41</v>
      </c>
      <c r="B117" s="160" t="s">
        <v>268</v>
      </c>
      <c r="C117" s="195" t="s">
        <v>269</v>
      </c>
      <c r="D117" s="162" t="s">
        <v>123</v>
      </c>
      <c r="E117" s="169">
        <v>27.27</v>
      </c>
      <c r="F117" s="172"/>
      <c r="G117" s="173">
        <f>ROUND(E117*F117,2)</f>
        <v>0</v>
      </c>
      <c r="H117" s="172"/>
      <c r="I117" s="173">
        <f>ROUND(E117*H117,2)</f>
        <v>0</v>
      </c>
      <c r="J117" s="172"/>
      <c r="K117" s="173">
        <f>ROUND(E117*J117,2)</f>
        <v>0</v>
      </c>
      <c r="L117" s="173">
        <v>15</v>
      </c>
      <c r="M117" s="173">
        <f>G117*(1+L117/100)</f>
        <v>0</v>
      </c>
      <c r="N117" s="163">
        <v>0</v>
      </c>
      <c r="O117" s="163">
        <f>ROUND(E117*N117,5)</f>
        <v>0</v>
      </c>
      <c r="P117" s="163">
        <v>0.01</v>
      </c>
      <c r="Q117" s="163">
        <f>ROUND(E117*P117,5)</f>
        <v>0.2727</v>
      </c>
      <c r="R117" s="163"/>
      <c r="S117" s="163"/>
      <c r="T117" s="164">
        <v>0.04</v>
      </c>
      <c r="U117" s="163">
        <f>ROUND(E117*T117,2)</f>
        <v>1.0900000000000001</v>
      </c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 t="s">
        <v>124</v>
      </c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54"/>
      <c r="B118" s="160"/>
      <c r="C118" s="196" t="s">
        <v>270</v>
      </c>
      <c r="D118" s="165"/>
      <c r="E118" s="170">
        <v>27.27</v>
      </c>
      <c r="F118" s="173"/>
      <c r="G118" s="173"/>
      <c r="H118" s="173"/>
      <c r="I118" s="173"/>
      <c r="J118" s="173"/>
      <c r="K118" s="173"/>
      <c r="L118" s="173"/>
      <c r="M118" s="173"/>
      <c r="N118" s="163"/>
      <c r="O118" s="163"/>
      <c r="P118" s="163"/>
      <c r="Q118" s="163"/>
      <c r="R118" s="163"/>
      <c r="S118" s="163"/>
      <c r="T118" s="164"/>
      <c r="U118" s="16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 t="s">
        <v>126</v>
      </c>
      <c r="AF118" s="153">
        <v>0</v>
      </c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54">
        <v>42</v>
      </c>
      <c r="B119" s="160" t="s">
        <v>271</v>
      </c>
      <c r="C119" s="195" t="s">
        <v>272</v>
      </c>
      <c r="D119" s="162" t="s">
        <v>273</v>
      </c>
      <c r="E119" s="169">
        <v>2.2000000000000002</v>
      </c>
      <c r="F119" s="172"/>
      <c r="G119" s="173">
        <f t="shared" ref="G119:G126" si="0">ROUND(E119*F119,2)</f>
        <v>0</v>
      </c>
      <c r="H119" s="172"/>
      <c r="I119" s="173">
        <f t="shared" ref="I119:I126" si="1">ROUND(E119*H119,2)</f>
        <v>0</v>
      </c>
      <c r="J119" s="172"/>
      <c r="K119" s="173">
        <f t="shared" ref="K119:K126" si="2">ROUND(E119*J119,2)</f>
        <v>0</v>
      </c>
      <c r="L119" s="173">
        <v>15</v>
      </c>
      <c r="M119" s="173">
        <f t="shared" ref="M119:M126" si="3">G119*(1+L119/100)</f>
        <v>0</v>
      </c>
      <c r="N119" s="163">
        <v>0</v>
      </c>
      <c r="O119" s="163">
        <f t="shared" ref="O119:O126" si="4">ROUND(E119*N119,5)</f>
        <v>0</v>
      </c>
      <c r="P119" s="163">
        <v>0</v>
      </c>
      <c r="Q119" s="163">
        <f t="shared" ref="Q119:Q126" si="5">ROUND(E119*P119,5)</f>
        <v>0</v>
      </c>
      <c r="R119" s="163"/>
      <c r="S119" s="163"/>
      <c r="T119" s="164">
        <v>0.94199999999999995</v>
      </c>
      <c r="U119" s="163">
        <f t="shared" ref="U119:U126" si="6">ROUND(E119*T119,2)</f>
        <v>2.0699999999999998</v>
      </c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 t="s">
        <v>124</v>
      </c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54">
        <v>43</v>
      </c>
      <c r="B120" s="160" t="s">
        <v>274</v>
      </c>
      <c r="C120" s="195" t="s">
        <v>275</v>
      </c>
      <c r="D120" s="162" t="s">
        <v>273</v>
      </c>
      <c r="E120" s="169">
        <v>4.4000000000000004</v>
      </c>
      <c r="F120" s="172"/>
      <c r="G120" s="173">
        <f t="shared" si="0"/>
        <v>0</v>
      </c>
      <c r="H120" s="172"/>
      <c r="I120" s="173">
        <f t="shared" si="1"/>
        <v>0</v>
      </c>
      <c r="J120" s="172"/>
      <c r="K120" s="173">
        <f t="shared" si="2"/>
        <v>0</v>
      </c>
      <c r="L120" s="173">
        <v>15</v>
      </c>
      <c r="M120" s="173">
        <f t="shared" si="3"/>
        <v>0</v>
      </c>
      <c r="N120" s="163">
        <v>0</v>
      </c>
      <c r="O120" s="163">
        <f t="shared" si="4"/>
        <v>0</v>
      </c>
      <c r="P120" s="163">
        <v>0</v>
      </c>
      <c r="Q120" s="163">
        <f t="shared" si="5"/>
        <v>0</v>
      </c>
      <c r="R120" s="163"/>
      <c r="S120" s="163"/>
      <c r="T120" s="164">
        <v>0.105</v>
      </c>
      <c r="U120" s="163">
        <f t="shared" si="6"/>
        <v>0.46</v>
      </c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 t="s">
        <v>124</v>
      </c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54">
        <v>44</v>
      </c>
      <c r="B121" s="160" t="s">
        <v>276</v>
      </c>
      <c r="C121" s="195" t="s">
        <v>277</v>
      </c>
      <c r="D121" s="162" t="s">
        <v>273</v>
      </c>
      <c r="E121" s="169">
        <v>2.2000000000000002</v>
      </c>
      <c r="F121" s="172"/>
      <c r="G121" s="173">
        <f t="shared" si="0"/>
        <v>0</v>
      </c>
      <c r="H121" s="172"/>
      <c r="I121" s="173">
        <f t="shared" si="1"/>
        <v>0</v>
      </c>
      <c r="J121" s="172"/>
      <c r="K121" s="173">
        <f t="shared" si="2"/>
        <v>0</v>
      </c>
      <c r="L121" s="173">
        <v>15</v>
      </c>
      <c r="M121" s="173">
        <f t="shared" si="3"/>
        <v>0</v>
      </c>
      <c r="N121" s="163">
        <v>0</v>
      </c>
      <c r="O121" s="163">
        <f t="shared" si="4"/>
        <v>0</v>
      </c>
      <c r="P121" s="163">
        <v>0</v>
      </c>
      <c r="Q121" s="163">
        <f t="shared" si="5"/>
        <v>0</v>
      </c>
      <c r="R121" s="163"/>
      <c r="S121" s="163"/>
      <c r="T121" s="164">
        <v>2.0089999999999999</v>
      </c>
      <c r="U121" s="163">
        <f t="shared" si="6"/>
        <v>4.42</v>
      </c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 t="s">
        <v>124</v>
      </c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54">
        <v>45</v>
      </c>
      <c r="B122" s="160" t="s">
        <v>278</v>
      </c>
      <c r="C122" s="195" t="s">
        <v>279</v>
      </c>
      <c r="D122" s="162" t="s">
        <v>273</v>
      </c>
      <c r="E122" s="169">
        <v>6.6</v>
      </c>
      <c r="F122" s="172"/>
      <c r="G122" s="173">
        <f t="shared" si="0"/>
        <v>0</v>
      </c>
      <c r="H122" s="172"/>
      <c r="I122" s="173">
        <f t="shared" si="1"/>
        <v>0</v>
      </c>
      <c r="J122" s="172"/>
      <c r="K122" s="173">
        <f t="shared" si="2"/>
        <v>0</v>
      </c>
      <c r="L122" s="173">
        <v>15</v>
      </c>
      <c r="M122" s="173">
        <f t="shared" si="3"/>
        <v>0</v>
      </c>
      <c r="N122" s="163">
        <v>0</v>
      </c>
      <c r="O122" s="163">
        <f t="shared" si="4"/>
        <v>0</v>
      </c>
      <c r="P122" s="163">
        <v>0</v>
      </c>
      <c r="Q122" s="163">
        <f t="shared" si="5"/>
        <v>0</v>
      </c>
      <c r="R122" s="163"/>
      <c r="S122" s="163"/>
      <c r="T122" s="164">
        <v>0.95899999999999996</v>
      </c>
      <c r="U122" s="163">
        <f t="shared" si="6"/>
        <v>6.33</v>
      </c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 t="s">
        <v>124</v>
      </c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54">
        <v>46</v>
      </c>
      <c r="B123" s="160" t="s">
        <v>280</v>
      </c>
      <c r="C123" s="195" t="s">
        <v>281</v>
      </c>
      <c r="D123" s="162" t="s">
        <v>273</v>
      </c>
      <c r="E123" s="169">
        <v>2.2000000000000002</v>
      </c>
      <c r="F123" s="172"/>
      <c r="G123" s="173">
        <f t="shared" si="0"/>
        <v>0</v>
      </c>
      <c r="H123" s="172"/>
      <c r="I123" s="173">
        <f t="shared" si="1"/>
        <v>0</v>
      </c>
      <c r="J123" s="172"/>
      <c r="K123" s="173">
        <f t="shared" si="2"/>
        <v>0</v>
      </c>
      <c r="L123" s="173">
        <v>15</v>
      </c>
      <c r="M123" s="173">
        <f t="shared" si="3"/>
        <v>0</v>
      </c>
      <c r="N123" s="163">
        <v>0</v>
      </c>
      <c r="O123" s="163">
        <f t="shared" si="4"/>
        <v>0</v>
      </c>
      <c r="P123" s="163">
        <v>0</v>
      </c>
      <c r="Q123" s="163">
        <f t="shared" si="5"/>
        <v>0</v>
      </c>
      <c r="R123" s="163"/>
      <c r="S123" s="163"/>
      <c r="T123" s="164">
        <v>0.16400000000000001</v>
      </c>
      <c r="U123" s="163">
        <f t="shared" si="6"/>
        <v>0.36</v>
      </c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 t="s">
        <v>124</v>
      </c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54">
        <v>47</v>
      </c>
      <c r="B124" s="160" t="s">
        <v>282</v>
      </c>
      <c r="C124" s="195" t="s">
        <v>283</v>
      </c>
      <c r="D124" s="162" t="s">
        <v>273</v>
      </c>
      <c r="E124" s="169">
        <v>2.2000000000000002</v>
      </c>
      <c r="F124" s="172"/>
      <c r="G124" s="173">
        <f t="shared" si="0"/>
        <v>0</v>
      </c>
      <c r="H124" s="172"/>
      <c r="I124" s="173">
        <f t="shared" si="1"/>
        <v>0</v>
      </c>
      <c r="J124" s="172"/>
      <c r="K124" s="173">
        <f t="shared" si="2"/>
        <v>0</v>
      </c>
      <c r="L124" s="173">
        <v>15</v>
      </c>
      <c r="M124" s="173">
        <f t="shared" si="3"/>
        <v>0</v>
      </c>
      <c r="N124" s="163">
        <v>0</v>
      </c>
      <c r="O124" s="163">
        <f t="shared" si="4"/>
        <v>0</v>
      </c>
      <c r="P124" s="163">
        <v>0</v>
      </c>
      <c r="Q124" s="163">
        <f t="shared" si="5"/>
        <v>0</v>
      </c>
      <c r="R124" s="163"/>
      <c r="S124" s="163"/>
      <c r="T124" s="164">
        <v>2.3E-2</v>
      </c>
      <c r="U124" s="163">
        <f t="shared" si="6"/>
        <v>0.05</v>
      </c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 t="s">
        <v>124</v>
      </c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54">
        <v>48</v>
      </c>
      <c r="B125" s="160" t="s">
        <v>284</v>
      </c>
      <c r="C125" s="195" t="s">
        <v>285</v>
      </c>
      <c r="D125" s="162" t="s">
        <v>273</v>
      </c>
      <c r="E125" s="169">
        <v>2.2000000000000002</v>
      </c>
      <c r="F125" s="172"/>
      <c r="G125" s="173">
        <f t="shared" si="0"/>
        <v>0</v>
      </c>
      <c r="H125" s="172"/>
      <c r="I125" s="173">
        <f t="shared" si="1"/>
        <v>0</v>
      </c>
      <c r="J125" s="172"/>
      <c r="K125" s="173">
        <f t="shared" si="2"/>
        <v>0</v>
      </c>
      <c r="L125" s="173">
        <v>15</v>
      </c>
      <c r="M125" s="173">
        <f t="shared" si="3"/>
        <v>0</v>
      </c>
      <c r="N125" s="163">
        <v>0</v>
      </c>
      <c r="O125" s="163">
        <f t="shared" si="4"/>
        <v>0</v>
      </c>
      <c r="P125" s="163">
        <v>0</v>
      </c>
      <c r="Q125" s="163">
        <f t="shared" si="5"/>
        <v>0</v>
      </c>
      <c r="R125" s="163"/>
      <c r="S125" s="163"/>
      <c r="T125" s="164">
        <v>4.2000000000000003E-2</v>
      </c>
      <c r="U125" s="163">
        <f t="shared" si="6"/>
        <v>0.09</v>
      </c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 t="s">
        <v>124</v>
      </c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54">
        <v>49</v>
      </c>
      <c r="B126" s="160" t="s">
        <v>286</v>
      </c>
      <c r="C126" s="195" t="s">
        <v>287</v>
      </c>
      <c r="D126" s="162" t="s">
        <v>273</v>
      </c>
      <c r="E126" s="169">
        <v>15.4</v>
      </c>
      <c r="F126" s="172"/>
      <c r="G126" s="173">
        <f t="shared" si="0"/>
        <v>0</v>
      </c>
      <c r="H126" s="172"/>
      <c r="I126" s="173">
        <f t="shared" si="1"/>
        <v>0</v>
      </c>
      <c r="J126" s="172"/>
      <c r="K126" s="173">
        <f t="shared" si="2"/>
        <v>0</v>
      </c>
      <c r="L126" s="173">
        <v>15</v>
      </c>
      <c r="M126" s="173">
        <f t="shared" si="3"/>
        <v>0</v>
      </c>
      <c r="N126" s="163">
        <v>0</v>
      </c>
      <c r="O126" s="163">
        <f t="shared" si="4"/>
        <v>0</v>
      </c>
      <c r="P126" s="163">
        <v>0</v>
      </c>
      <c r="Q126" s="163">
        <f t="shared" si="5"/>
        <v>0</v>
      </c>
      <c r="R126" s="163"/>
      <c r="S126" s="163"/>
      <c r="T126" s="164">
        <v>0</v>
      </c>
      <c r="U126" s="163">
        <f t="shared" si="6"/>
        <v>0</v>
      </c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 t="s">
        <v>124</v>
      </c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54"/>
      <c r="B127" s="160"/>
      <c r="C127" s="196" t="s">
        <v>288</v>
      </c>
      <c r="D127" s="165"/>
      <c r="E127" s="170">
        <v>15.4</v>
      </c>
      <c r="F127" s="173"/>
      <c r="G127" s="173"/>
      <c r="H127" s="173"/>
      <c r="I127" s="173"/>
      <c r="J127" s="173"/>
      <c r="K127" s="173"/>
      <c r="L127" s="173"/>
      <c r="M127" s="173"/>
      <c r="N127" s="163"/>
      <c r="O127" s="163"/>
      <c r="P127" s="163"/>
      <c r="Q127" s="163"/>
      <c r="R127" s="163"/>
      <c r="S127" s="163"/>
      <c r="T127" s="164"/>
      <c r="U127" s="163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 t="s">
        <v>126</v>
      </c>
      <c r="AF127" s="153">
        <v>0</v>
      </c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54">
        <v>50</v>
      </c>
      <c r="B128" s="160" t="s">
        <v>289</v>
      </c>
      <c r="C128" s="195" t="s">
        <v>290</v>
      </c>
      <c r="D128" s="162" t="s">
        <v>273</v>
      </c>
      <c r="E128" s="169">
        <v>2.2000000000000002</v>
      </c>
      <c r="F128" s="172"/>
      <c r="G128" s="173">
        <f>ROUND(E128*F128,2)</f>
        <v>0</v>
      </c>
      <c r="H128" s="172"/>
      <c r="I128" s="173">
        <f>ROUND(E128*H128,2)</f>
        <v>0</v>
      </c>
      <c r="J128" s="172"/>
      <c r="K128" s="173">
        <f>ROUND(E128*J128,2)</f>
        <v>0</v>
      </c>
      <c r="L128" s="173">
        <v>15</v>
      </c>
      <c r="M128" s="173">
        <f>G128*(1+L128/100)</f>
        <v>0</v>
      </c>
      <c r="N128" s="163">
        <v>0</v>
      </c>
      <c r="O128" s="163">
        <f>ROUND(E128*N128,5)</f>
        <v>0</v>
      </c>
      <c r="P128" s="163">
        <v>0</v>
      </c>
      <c r="Q128" s="163">
        <f>ROUND(E128*P128,5)</f>
        <v>0</v>
      </c>
      <c r="R128" s="163"/>
      <c r="S128" s="163"/>
      <c r="T128" s="164">
        <v>6.0000000000000001E-3</v>
      </c>
      <c r="U128" s="163">
        <f>ROUND(E128*T128,2)</f>
        <v>0.01</v>
      </c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 t="s">
        <v>124</v>
      </c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54">
        <v>51</v>
      </c>
      <c r="B129" s="160" t="s">
        <v>291</v>
      </c>
      <c r="C129" s="195" t="s">
        <v>292</v>
      </c>
      <c r="D129" s="162" t="s">
        <v>273</v>
      </c>
      <c r="E129" s="169">
        <v>1.1000000000000001</v>
      </c>
      <c r="F129" s="172"/>
      <c r="G129" s="173">
        <f>ROUND(E129*F129,2)</f>
        <v>0</v>
      </c>
      <c r="H129" s="172"/>
      <c r="I129" s="173">
        <f>ROUND(E129*H129,2)</f>
        <v>0</v>
      </c>
      <c r="J129" s="172"/>
      <c r="K129" s="173">
        <f>ROUND(E129*J129,2)</f>
        <v>0</v>
      </c>
      <c r="L129" s="173">
        <v>15</v>
      </c>
      <c r="M129" s="173">
        <f>G129*(1+L129/100)</f>
        <v>0</v>
      </c>
      <c r="N129" s="163">
        <v>0</v>
      </c>
      <c r="O129" s="163">
        <f>ROUND(E129*N129,5)</f>
        <v>0</v>
      </c>
      <c r="P129" s="163">
        <v>0</v>
      </c>
      <c r="Q129" s="163">
        <f>ROUND(E129*P129,5)</f>
        <v>0</v>
      </c>
      <c r="R129" s="163"/>
      <c r="S129" s="163"/>
      <c r="T129" s="164">
        <v>0</v>
      </c>
      <c r="U129" s="163">
        <f>ROUND(E129*T129,2)</f>
        <v>0</v>
      </c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 t="s">
        <v>124</v>
      </c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54">
        <v>52</v>
      </c>
      <c r="B130" s="160" t="s">
        <v>293</v>
      </c>
      <c r="C130" s="195" t="s">
        <v>294</v>
      </c>
      <c r="D130" s="162" t="s">
        <v>273</v>
      </c>
      <c r="E130" s="169">
        <v>1.1000000000000001</v>
      </c>
      <c r="F130" s="172"/>
      <c r="G130" s="173">
        <f>ROUND(E130*F130,2)</f>
        <v>0</v>
      </c>
      <c r="H130" s="172"/>
      <c r="I130" s="173">
        <f>ROUND(E130*H130,2)</f>
        <v>0</v>
      </c>
      <c r="J130" s="172"/>
      <c r="K130" s="173">
        <f>ROUND(E130*J130,2)</f>
        <v>0</v>
      </c>
      <c r="L130" s="173">
        <v>15</v>
      </c>
      <c r="M130" s="173">
        <f>G130*(1+L130/100)</f>
        <v>0</v>
      </c>
      <c r="N130" s="163">
        <v>0</v>
      </c>
      <c r="O130" s="163">
        <f>ROUND(E130*N130,5)</f>
        <v>0</v>
      </c>
      <c r="P130" s="163">
        <v>0</v>
      </c>
      <c r="Q130" s="163">
        <f>ROUND(E130*P130,5)</f>
        <v>0</v>
      </c>
      <c r="R130" s="163"/>
      <c r="S130" s="163"/>
      <c r="T130" s="164">
        <v>0</v>
      </c>
      <c r="U130" s="163">
        <f>ROUND(E130*T130,2)</f>
        <v>0</v>
      </c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 t="s">
        <v>124</v>
      </c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x14ac:dyDescent="0.2">
      <c r="A131" s="155" t="s">
        <v>119</v>
      </c>
      <c r="B131" s="161" t="s">
        <v>74</v>
      </c>
      <c r="C131" s="197" t="s">
        <v>75</v>
      </c>
      <c r="D131" s="166"/>
      <c r="E131" s="171"/>
      <c r="F131" s="174"/>
      <c r="G131" s="174">
        <f>SUMIF(AE132:AE132,"&lt;&gt;NOR",G132:G132)</f>
        <v>0</v>
      </c>
      <c r="H131" s="174"/>
      <c r="I131" s="174">
        <f>SUM(I132:I132)</f>
        <v>0</v>
      </c>
      <c r="J131" s="174"/>
      <c r="K131" s="174">
        <f>SUM(K132:K132)</f>
        <v>0</v>
      </c>
      <c r="L131" s="174"/>
      <c r="M131" s="174">
        <f>SUM(M132:M132)</f>
        <v>0</v>
      </c>
      <c r="N131" s="167"/>
      <c r="O131" s="167">
        <f>SUM(O132:O132)</f>
        <v>0</v>
      </c>
      <c r="P131" s="167"/>
      <c r="Q131" s="167">
        <f>SUM(Q132:Q132)</f>
        <v>0</v>
      </c>
      <c r="R131" s="167"/>
      <c r="S131" s="167"/>
      <c r="T131" s="168"/>
      <c r="U131" s="167">
        <f>SUM(U132:U132)</f>
        <v>303.60000000000002</v>
      </c>
      <c r="AE131" t="s">
        <v>120</v>
      </c>
    </row>
    <row r="132" spans="1:60" ht="22.5" outlineLevel="1" x14ac:dyDescent="0.2">
      <c r="A132" s="154">
        <v>53</v>
      </c>
      <c r="B132" s="160" t="s">
        <v>295</v>
      </c>
      <c r="C132" s="195" t="s">
        <v>296</v>
      </c>
      <c r="D132" s="162" t="s">
        <v>273</v>
      </c>
      <c r="E132" s="169">
        <v>55.2</v>
      </c>
      <c r="F132" s="172"/>
      <c r="G132" s="173">
        <f>ROUND(E132*F132,2)</f>
        <v>0</v>
      </c>
      <c r="H132" s="172"/>
      <c r="I132" s="173">
        <f>ROUND(E132*H132,2)</f>
        <v>0</v>
      </c>
      <c r="J132" s="172"/>
      <c r="K132" s="173">
        <f>ROUND(E132*J132,2)</f>
        <v>0</v>
      </c>
      <c r="L132" s="173">
        <v>15</v>
      </c>
      <c r="M132" s="173">
        <f>G132*(1+L132/100)</f>
        <v>0</v>
      </c>
      <c r="N132" s="163">
        <v>0</v>
      </c>
      <c r="O132" s="163">
        <f>ROUND(E132*N132,5)</f>
        <v>0</v>
      </c>
      <c r="P132" s="163">
        <v>0</v>
      </c>
      <c r="Q132" s="163">
        <f>ROUND(E132*P132,5)</f>
        <v>0</v>
      </c>
      <c r="R132" s="163"/>
      <c r="S132" s="163"/>
      <c r="T132" s="164">
        <v>5.5</v>
      </c>
      <c r="U132" s="163">
        <f>ROUND(E132*T132,2)</f>
        <v>303.60000000000002</v>
      </c>
      <c r="V132" s="153"/>
      <c r="W132" s="153"/>
      <c r="X132" s="153"/>
      <c r="Y132" s="153"/>
      <c r="Z132" s="153"/>
      <c r="AA132" s="153"/>
      <c r="AB132" s="153"/>
      <c r="AC132" s="153"/>
      <c r="AD132" s="153"/>
      <c r="AE132" s="153" t="s">
        <v>124</v>
      </c>
      <c r="AF132" s="153"/>
      <c r="AG132" s="153"/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x14ac:dyDescent="0.2">
      <c r="A133" s="155" t="s">
        <v>119</v>
      </c>
      <c r="B133" s="161" t="s">
        <v>76</v>
      </c>
      <c r="C133" s="197" t="s">
        <v>77</v>
      </c>
      <c r="D133" s="166"/>
      <c r="E133" s="171"/>
      <c r="F133" s="174"/>
      <c r="G133" s="174">
        <f>SUMIF(AE134:AE136,"&lt;&gt;NOR",G134:G136)</f>
        <v>0</v>
      </c>
      <c r="H133" s="174"/>
      <c r="I133" s="174">
        <f>SUM(I134:I136)</f>
        <v>0</v>
      </c>
      <c r="J133" s="174"/>
      <c r="K133" s="174">
        <f>SUM(K134:K136)</f>
        <v>0</v>
      </c>
      <c r="L133" s="174"/>
      <c r="M133" s="174">
        <f>SUM(M134:M136)</f>
        <v>0</v>
      </c>
      <c r="N133" s="167"/>
      <c r="O133" s="167">
        <f>SUM(O134:O136)</f>
        <v>0</v>
      </c>
      <c r="P133" s="167"/>
      <c r="Q133" s="167">
        <f>SUM(Q134:Q136)</f>
        <v>0</v>
      </c>
      <c r="R133" s="167"/>
      <c r="S133" s="167"/>
      <c r="T133" s="168"/>
      <c r="U133" s="167">
        <f>SUM(U134:U136)</f>
        <v>17.36</v>
      </c>
      <c r="AE133" t="s">
        <v>120</v>
      </c>
    </row>
    <row r="134" spans="1:60" outlineLevel="1" x14ac:dyDescent="0.2">
      <c r="A134" s="154">
        <v>54</v>
      </c>
      <c r="B134" s="160" t="s">
        <v>297</v>
      </c>
      <c r="C134" s="195" t="s">
        <v>298</v>
      </c>
      <c r="D134" s="162" t="s">
        <v>172</v>
      </c>
      <c r="E134" s="169">
        <v>40</v>
      </c>
      <c r="F134" s="172"/>
      <c r="G134" s="173">
        <f>ROUND(E134*F134,2)</f>
        <v>0</v>
      </c>
      <c r="H134" s="172"/>
      <c r="I134" s="173">
        <f>ROUND(E134*H134,2)</f>
        <v>0</v>
      </c>
      <c r="J134" s="172"/>
      <c r="K134" s="173">
        <f>ROUND(E134*J134,2)</f>
        <v>0</v>
      </c>
      <c r="L134" s="173">
        <v>15</v>
      </c>
      <c r="M134" s="173">
        <f>G134*(1+L134/100)</f>
        <v>0</v>
      </c>
      <c r="N134" s="163">
        <v>0</v>
      </c>
      <c r="O134" s="163">
        <f>ROUND(E134*N134,5)</f>
        <v>0</v>
      </c>
      <c r="P134" s="163">
        <v>0</v>
      </c>
      <c r="Q134" s="163">
        <f>ROUND(E134*P134,5)</f>
        <v>0</v>
      </c>
      <c r="R134" s="163"/>
      <c r="S134" s="163"/>
      <c r="T134" s="164">
        <v>0.434</v>
      </c>
      <c r="U134" s="163">
        <f>ROUND(E134*T134,2)</f>
        <v>17.36</v>
      </c>
      <c r="V134" s="153"/>
      <c r="W134" s="153"/>
      <c r="X134" s="153"/>
      <c r="Y134" s="153"/>
      <c r="Z134" s="153"/>
      <c r="AA134" s="153"/>
      <c r="AB134" s="153"/>
      <c r="AC134" s="153"/>
      <c r="AD134" s="153"/>
      <c r="AE134" s="153" t="s">
        <v>124</v>
      </c>
      <c r="AF134" s="153"/>
      <c r="AG134" s="153"/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54"/>
      <c r="B135" s="160"/>
      <c r="C135" s="196" t="s">
        <v>299</v>
      </c>
      <c r="D135" s="165"/>
      <c r="E135" s="170">
        <v>40</v>
      </c>
      <c r="F135" s="173"/>
      <c r="G135" s="173"/>
      <c r="H135" s="173"/>
      <c r="I135" s="173"/>
      <c r="J135" s="173"/>
      <c r="K135" s="173"/>
      <c r="L135" s="173"/>
      <c r="M135" s="173"/>
      <c r="N135" s="163"/>
      <c r="O135" s="163"/>
      <c r="P135" s="163"/>
      <c r="Q135" s="163"/>
      <c r="R135" s="163"/>
      <c r="S135" s="163"/>
      <c r="T135" s="164"/>
      <c r="U135" s="163"/>
      <c r="V135" s="153"/>
      <c r="W135" s="153"/>
      <c r="X135" s="153"/>
      <c r="Y135" s="153"/>
      <c r="Z135" s="153"/>
      <c r="AA135" s="153"/>
      <c r="AB135" s="153"/>
      <c r="AC135" s="153"/>
      <c r="AD135" s="153"/>
      <c r="AE135" s="153" t="s">
        <v>126</v>
      </c>
      <c r="AF135" s="153">
        <v>0</v>
      </c>
      <c r="AG135" s="153"/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54">
        <v>55</v>
      </c>
      <c r="B136" s="160" t="s">
        <v>300</v>
      </c>
      <c r="C136" s="195" t="s">
        <v>301</v>
      </c>
      <c r="D136" s="162" t="s">
        <v>0</v>
      </c>
      <c r="E136" s="169">
        <v>57</v>
      </c>
      <c r="F136" s="172"/>
      <c r="G136" s="173">
        <f>ROUND(E136*F136,2)</f>
        <v>0</v>
      </c>
      <c r="H136" s="172"/>
      <c r="I136" s="173">
        <f>ROUND(E136*H136,2)</f>
        <v>0</v>
      </c>
      <c r="J136" s="172"/>
      <c r="K136" s="173">
        <f>ROUND(E136*J136,2)</f>
        <v>0</v>
      </c>
      <c r="L136" s="173">
        <v>15</v>
      </c>
      <c r="M136" s="173">
        <f>G136*(1+L136/100)</f>
        <v>0</v>
      </c>
      <c r="N136" s="163">
        <v>0</v>
      </c>
      <c r="O136" s="163">
        <f>ROUND(E136*N136,5)</f>
        <v>0</v>
      </c>
      <c r="P136" s="163">
        <v>0</v>
      </c>
      <c r="Q136" s="163">
        <f>ROUND(E136*P136,5)</f>
        <v>0</v>
      </c>
      <c r="R136" s="163"/>
      <c r="S136" s="163"/>
      <c r="T136" s="164">
        <v>0</v>
      </c>
      <c r="U136" s="163">
        <f>ROUND(E136*T136,2)</f>
        <v>0</v>
      </c>
      <c r="V136" s="153"/>
      <c r="W136" s="153"/>
      <c r="X136" s="153"/>
      <c r="Y136" s="153"/>
      <c r="Z136" s="153"/>
      <c r="AA136" s="153"/>
      <c r="AB136" s="153"/>
      <c r="AC136" s="153"/>
      <c r="AD136" s="153"/>
      <c r="AE136" s="153" t="s">
        <v>124</v>
      </c>
      <c r="AF136" s="153"/>
      <c r="AG136" s="153"/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x14ac:dyDescent="0.2">
      <c r="A137" s="155" t="s">
        <v>119</v>
      </c>
      <c r="B137" s="161" t="s">
        <v>78</v>
      </c>
      <c r="C137" s="197" t="s">
        <v>79</v>
      </c>
      <c r="D137" s="166"/>
      <c r="E137" s="171"/>
      <c r="F137" s="174"/>
      <c r="G137" s="174">
        <f>SUMIF(AE138:AE140,"&lt;&gt;NOR",G138:G140)</f>
        <v>0</v>
      </c>
      <c r="H137" s="174"/>
      <c r="I137" s="174">
        <f>SUM(I138:I140)</f>
        <v>0</v>
      </c>
      <c r="J137" s="174"/>
      <c r="K137" s="174">
        <f>SUM(K138:K140)</f>
        <v>0</v>
      </c>
      <c r="L137" s="174"/>
      <c r="M137" s="174">
        <f>SUM(M138:M140)</f>
        <v>0</v>
      </c>
      <c r="N137" s="167"/>
      <c r="O137" s="167">
        <f>SUM(O138:O140)</f>
        <v>0</v>
      </c>
      <c r="P137" s="167"/>
      <c r="Q137" s="167">
        <f>SUM(Q138:Q140)</f>
        <v>0</v>
      </c>
      <c r="R137" s="167"/>
      <c r="S137" s="167"/>
      <c r="T137" s="168"/>
      <c r="U137" s="167">
        <f>SUM(U138:U140)</f>
        <v>19.8</v>
      </c>
      <c r="AE137" t="s">
        <v>120</v>
      </c>
    </row>
    <row r="138" spans="1:60" outlineLevel="1" x14ac:dyDescent="0.2">
      <c r="A138" s="154">
        <v>56</v>
      </c>
      <c r="B138" s="160" t="s">
        <v>302</v>
      </c>
      <c r="C138" s="195" t="s">
        <v>303</v>
      </c>
      <c r="D138" s="162" t="s">
        <v>172</v>
      </c>
      <c r="E138" s="169">
        <v>18</v>
      </c>
      <c r="F138" s="172"/>
      <c r="G138" s="173">
        <f>ROUND(E138*F138,2)</f>
        <v>0</v>
      </c>
      <c r="H138" s="172"/>
      <c r="I138" s="173">
        <f>ROUND(E138*H138,2)</f>
        <v>0</v>
      </c>
      <c r="J138" s="172"/>
      <c r="K138" s="173">
        <f>ROUND(E138*J138,2)</f>
        <v>0</v>
      </c>
      <c r="L138" s="173">
        <v>15</v>
      </c>
      <c r="M138" s="173">
        <f>G138*(1+L138/100)</f>
        <v>0</v>
      </c>
      <c r="N138" s="163">
        <v>0</v>
      </c>
      <c r="O138" s="163">
        <f>ROUND(E138*N138,5)</f>
        <v>0</v>
      </c>
      <c r="P138" s="163">
        <v>0</v>
      </c>
      <c r="Q138" s="163">
        <f>ROUND(E138*P138,5)</f>
        <v>0</v>
      </c>
      <c r="R138" s="163"/>
      <c r="S138" s="163"/>
      <c r="T138" s="164">
        <v>1.1000000000000001</v>
      </c>
      <c r="U138" s="163">
        <f>ROUND(E138*T138,2)</f>
        <v>19.8</v>
      </c>
      <c r="V138" s="153"/>
      <c r="W138" s="153"/>
      <c r="X138" s="153"/>
      <c r="Y138" s="153"/>
      <c r="Z138" s="153"/>
      <c r="AA138" s="153"/>
      <c r="AB138" s="153"/>
      <c r="AC138" s="153"/>
      <c r="AD138" s="153"/>
      <c r="AE138" s="153" t="s">
        <v>124</v>
      </c>
      <c r="AF138" s="153"/>
      <c r="AG138" s="153"/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54">
        <v>57</v>
      </c>
      <c r="B139" s="160" t="s">
        <v>304</v>
      </c>
      <c r="C139" s="195" t="s">
        <v>305</v>
      </c>
      <c r="D139" s="162" t="s">
        <v>306</v>
      </c>
      <c r="E139" s="169">
        <v>90</v>
      </c>
      <c r="F139" s="172"/>
      <c r="G139" s="173">
        <f>ROUND(E139*F139,2)</f>
        <v>0</v>
      </c>
      <c r="H139" s="172"/>
      <c r="I139" s="173">
        <f>ROUND(E139*H139,2)</f>
        <v>0</v>
      </c>
      <c r="J139" s="172"/>
      <c r="K139" s="173">
        <f>ROUND(E139*J139,2)</f>
        <v>0</v>
      </c>
      <c r="L139" s="173">
        <v>15</v>
      </c>
      <c r="M139" s="173">
        <f>G139*(1+L139/100)</f>
        <v>0</v>
      </c>
      <c r="N139" s="163">
        <v>0</v>
      </c>
      <c r="O139" s="163">
        <f>ROUND(E139*N139,5)</f>
        <v>0</v>
      </c>
      <c r="P139" s="163">
        <v>0</v>
      </c>
      <c r="Q139" s="163">
        <f>ROUND(E139*P139,5)</f>
        <v>0</v>
      </c>
      <c r="R139" s="163"/>
      <c r="S139" s="163"/>
      <c r="T139" s="164">
        <v>0</v>
      </c>
      <c r="U139" s="163">
        <f>ROUND(E139*T139,2)</f>
        <v>0</v>
      </c>
      <c r="V139" s="153"/>
      <c r="W139" s="153"/>
      <c r="X139" s="153"/>
      <c r="Y139" s="153"/>
      <c r="Z139" s="153"/>
      <c r="AA139" s="153"/>
      <c r="AB139" s="153"/>
      <c r="AC139" s="153"/>
      <c r="AD139" s="153"/>
      <c r="AE139" s="153" t="s">
        <v>124</v>
      </c>
      <c r="AF139" s="153"/>
      <c r="AG139" s="153"/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ht="22.5" outlineLevel="1" x14ac:dyDescent="0.2">
      <c r="A140" s="154">
        <v>58</v>
      </c>
      <c r="B140" s="160" t="s">
        <v>307</v>
      </c>
      <c r="C140" s="195" t="s">
        <v>308</v>
      </c>
      <c r="D140" s="162" t="s">
        <v>0</v>
      </c>
      <c r="E140" s="169">
        <v>417.87</v>
      </c>
      <c r="F140" s="172"/>
      <c r="G140" s="173">
        <f>ROUND(E140*F140,2)</f>
        <v>0</v>
      </c>
      <c r="H140" s="172"/>
      <c r="I140" s="173">
        <f>ROUND(E140*H140,2)</f>
        <v>0</v>
      </c>
      <c r="J140" s="172"/>
      <c r="K140" s="173">
        <f>ROUND(E140*J140,2)</f>
        <v>0</v>
      </c>
      <c r="L140" s="173">
        <v>15</v>
      </c>
      <c r="M140" s="173">
        <f>G140*(1+L140/100)</f>
        <v>0</v>
      </c>
      <c r="N140" s="163">
        <v>0</v>
      </c>
      <c r="O140" s="163">
        <f>ROUND(E140*N140,5)</f>
        <v>0</v>
      </c>
      <c r="P140" s="163">
        <v>0</v>
      </c>
      <c r="Q140" s="163">
        <f>ROUND(E140*P140,5)</f>
        <v>0</v>
      </c>
      <c r="R140" s="163"/>
      <c r="S140" s="163"/>
      <c r="T140" s="164">
        <v>0</v>
      </c>
      <c r="U140" s="163">
        <f>ROUND(E140*T140,2)</f>
        <v>0</v>
      </c>
      <c r="V140" s="153"/>
      <c r="W140" s="153"/>
      <c r="X140" s="153"/>
      <c r="Y140" s="153"/>
      <c r="Z140" s="153"/>
      <c r="AA140" s="153"/>
      <c r="AB140" s="153"/>
      <c r="AC140" s="153"/>
      <c r="AD140" s="153"/>
      <c r="AE140" s="153" t="s">
        <v>124</v>
      </c>
      <c r="AF140" s="153"/>
      <c r="AG140" s="153"/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x14ac:dyDescent="0.2">
      <c r="A141" s="155" t="s">
        <v>119</v>
      </c>
      <c r="B141" s="161" t="s">
        <v>80</v>
      </c>
      <c r="C141" s="197" t="s">
        <v>81</v>
      </c>
      <c r="D141" s="166"/>
      <c r="E141" s="171"/>
      <c r="F141" s="174"/>
      <c r="G141" s="174">
        <f>SUMIF(AE142:AE177,"&lt;&gt;NOR",G142:G177)</f>
        <v>0</v>
      </c>
      <c r="H141" s="174"/>
      <c r="I141" s="174">
        <f>SUM(I142:I177)</f>
        <v>0</v>
      </c>
      <c r="J141" s="174"/>
      <c r="K141" s="174">
        <f>SUM(K142:K177)</f>
        <v>0</v>
      </c>
      <c r="L141" s="174"/>
      <c r="M141" s="174">
        <f>SUM(M142:M177)</f>
        <v>0</v>
      </c>
      <c r="N141" s="167"/>
      <c r="O141" s="167">
        <f>SUM(O142:O177)</f>
        <v>0.95455000000000001</v>
      </c>
      <c r="P141" s="167"/>
      <c r="Q141" s="167">
        <f>SUM(Q142:Q177)</f>
        <v>0.60248000000000002</v>
      </c>
      <c r="R141" s="167"/>
      <c r="S141" s="167"/>
      <c r="T141" s="168"/>
      <c r="U141" s="167">
        <f>SUM(U142:U177)</f>
        <v>230.23000000000002</v>
      </c>
      <c r="AE141" t="s">
        <v>120</v>
      </c>
    </row>
    <row r="142" spans="1:60" outlineLevel="1" x14ac:dyDescent="0.2">
      <c r="A142" s="154">
        <v>59</v>
      </c>
      <c r="B142" s="160" t="s">
        <v>309</v>
      </c>
      <c r="C142" s="195" t="s">
        <v>310</v>
      </c>
      <c r="D142" s="162" t="s">
        <v>172</v>
      </c>
      <c r="E142" s="169">
        <v>57.45</v>
      </c>
      <c r="F142" s="172"/>
      <c r="G142" s="173">
        <f>ROUND(E142*F142,2)</f>
        <v>0</v>
      </c>
      <c r="H142" s="172"/>
      <c r="I142" s="173">
        <f>ROUND(E142*H142,2)</f>
        <v>0</v>
      </c>
      <c r="J142" s="172"/>
      <c r="K142" s="173">
        <f>ROUND(E142*J142,2)</f>
        <v>0</v>
      </c>
      <c r="L142" s="173">
        <v>15</v>
      </c>
      <c r="M142" s="173">
        <f>G142*(1+L142/100)</f>
        <v>0</v>
      </c>
      <c r="N142" s="163">
        <v>0</v>
      </c>
      <c r="O142" s="163">
        <f>ROUND(E142*N142,5)</f>
        <v>0</v>
      </c>
      <c r="P142" s="163">
        <v>4.45E-3</v>
      </c>
      <c r="Q142" s="163">
        <f>ROUND(E142*P142,5)</f>
        <v>0.25564999999999999</v>
      </c>
      <c r="R142" s="163"/>
      <c r="S142" s="163"/>
      <c r="T142" s="164">
        <v>8.1000000000000003E-2</v>
      </c>
      <c r="U142" s="163">
        <f>ROUND(E142*T142,2)</f>
        <v>4.6500000000000004</v>
      </c>
      <c r="V142" s="153"/>
      <c r="W142" s="153"/>
      <c r="X142" s="153"/>
      <c r="Y142" s="153"/>
      <c r="Z142" s="153"/>
      <c r="AA142" s="153"/>
      <c r="AB142" s="153"/>
      <c r="AC142" s="153"/>
      <c r="AD142" s="153"/>
      <c r="AE142" s="153" t="s">
        <v>124</v>
      </c>
      <c r="AF142" s="153"/>
      <c r="AG142" s="153"/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54"/>
      <c r="B143" s="160"/>
      <c r="C143" s="196" t="s">
        <v>311</v>
      </c>
      <c r="D143" s="165"/>
      <c r="E143" s="170">
        <v>54.45</v>
      </c>
      <c r="F143" s="173"/>
      <c r="G143" s="173"/>
      <c r="H143" s="173"/>
      <c r="I143" s="173"/>
      <c r="J143" s="173"/>
      <c r="K143" s="173"/>
      <c r="L143" s="173"/>
      <c r="M143" s="173"/>
      <c r="N143" s="163"/>
      <c r="O143" s="163"/>
      <c r="P143" s="163"/>
      <c r="Q143" s="163"/>
      <c r="R143" s="163"/>
      <c r="S143" s="163"/>
      <c r="T143" s="164"/>
      <c r="U143" s="163"/>
      <c r="V143" s="153"/>
      <c r="W143" s="153"/>
      <c r="X143" s="153"/>
      <c r="Y143" s="153"/>
      <c r="Z143" s="153"/>
      <c r="AA143" s="153"/>
      <c r="AB143" s="153"/>
      <c r="AC143" s="153"/>
      <c r="AD143" s="153"/>
      <c r="AE143" s="153" t="s">
        <v>126</v>
      </c>
      <c r="AF143" s="153">
        <v>0</v>
      </c>
      <c r="AG143" s="153"/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54"/>
      <c r="B144" s="160"/>
      <c r="C144" s="196" t="s">
        <v>142</v>
      </c>
      <c r="D144" s="165"/>
      <c r="E144" s="170">
        <v>3</v>
      </c>
      <c r="F144" s="173"/>
      <c r="G144" s="173"/>
      <c r="H144" s="173"/>
      <c r="I144" s="173"/>
      <c r="J144" s="173"/>
      <c r="K144" s="173"/>
      <c r="L144" s="173"/>
      <c r="M144" s="173"/>
      <c r="N144" s="163"/>
      <c r="O144" s="163"/>
      <c r="P144" s="163"/>
      <c r="Q144" s="163"/>
      <c r="R144" s="163"/>
      <c r="S144" s="163"/>
      <c r="T144" s="164"/>
      <c r="U144" s="163"/>
      <c r="V144" s="153"/>
      <c r="W144" s="153"/>
      <c r="X144" s="153"/>
      <c r="Y144" s="153"/>
      <c r="Z144" s="153"/>
      <c r="AA144" s="153"/>
      <c r="AB144" s="153"/>
      <c r="AC144" s="153"/>
      <c r="AD144" s="153"/>
      <c r="AE144" s="153" t="s">
        <v>126</v>
      </c>
      <c r="AF144" s="153">
        <v>0</v>
      </c>
      <c r="AG144" s="153"/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54">
        <v>60</v>
      </c>
      <c r="B145" s="160" t="s">
        <v>312</v>
      </c>
      <c r="C145" s="195" t="s">
        <v>313</v>
      </c>
      <c r="D145" s="162" t="s">
        <v>183</v>
      </c>
      <c r="E145" s="169">
        <v>58</v>
      </c>
      <c r="F145" s="172"/>
      <c r="G145" s="173">
        <f>ROUND(E145*F145,2)</f>
        <v>0</v>
      </c>
      <c r="H145" s="172"/>
      <c r="I145" s="173">
        <f>ROUND(E145*H145,2)</f>
        <v>0</v>
      </c>
      <c r="J145" s="172"/>
      <c r="K145" s="173">
        <f>ROUND(E145*J145,2)</f>
        <v>0</v>
      </c>
      <c r="L145" s="173">
        <v>15</v>
      </c>
      <c r="M145" s="173">
        <f>G145*(1+L145/100)</f>
        <v>0</v>
      </c>
      <c r="N145" s="163">
        <v>0</v>
      </c>
      <c r="O145" s="163">
        <f>ROUND(E145*N145,5)</f>
        <v>0</v>
      </c>
      <c r="P145" s="163">
        <v>6.8999999999999997E-4</v>
      </c>
      <c r="Q145" s="163">
        <f>ROUND(E145*P145,5)</f>
        <v>4.002E-2</v>
      </c>
      <c r="R145" s="163"/>
      <c r="S145" s="163"/>
      <c r="T145" s="164">
        <v>5.7000000000000002E-2</v>
      </c>
      <c r="U145" s="163">
        <f>ROUND(E145*T145,2)</f>
        <v>3.31</v>
      </c>
      <c r="V145" s="153"/>
      <c r="W145" s="153"/>
      <c r="X145" s="153"/>
      <c r="Y145" s="153"/>
      <c r="Z145" s="153"/>
      <c r="AA145" s="153"/>
      <c r="AB145" s="153"/>
      <c r="AC145" s="153"/>
      <c r="AD145" s="153"/>
      <c r="AE145" s="153" t="s">
        <v>124</v>
      </c>
      <c r="AF145" s="153"/>
      <c r="AG145" s="153"/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54">
        <v>61</v>
      </c>
      <c r="B146" s="160" t="s">
        <v>314</v>
      </c>
      <c r="C146" s="195" t="s">
        <v>315</v>
      </c>
      <c r="D146" s="162" t="s">
        <v>183</v>
      </c>
      <c r="E146" s="169">
        <v>3</v>
      </c>
      <c r="F146" s="172"/>
      <c r="G146" s="173">
        <f>ROUND(E146*F146,2)</f>
        <v>0</v>
      </c>
      <c r="H146" s="172"/>
      <c r="I146" s="173">
        <f>ROUND(E146*H146,2)</f>
        <v>0</v>
      </c>
      <c r="J146" s="172"/>
      <c r="K146" s="173">
        <f>ROUND(E146*J146,2)</f>
        <v>0</v>
      </c>
      <c r="L146" s="173">
        <v>15</v>
      </c>
      <c r="M146" s="173">
        <f>G146*(1+L146/100)</f>
        <v>0</v>
      </c>
      <c r="N146" s="163">
        <v>0</v>
      </c>
      <c r="O146" s="163">
        <f>ROUND(E146*N146,5)</f>
        <v>0</v>
      </c>
      <c r="P146" s="163">
        <v>1.15E-3</v>
      </c>
      <c r="Q146" s="163">
        <f>ROUND(E146*P146,5)</f>
        <v>3.4499999999999999E-3</v>
      </c>
      <c r="R146" s="163"/>
      <c r="S146" s="163"/>
      <c r="T146" s="164">
        <v>9.1999999999999998E-2</v>
      </c>
      <c r="U146" s="163">
        <f>ROUND(E146*T146,2)</f>
        <v>0.28000000000000003</v>
      </c>
      <c r="V146" s="153"/>
      <c r="W146" s="153"/>
      <c r="X146" s="153"/>
      <c r="Y146" s="153"/>
      <c r="Z146" s="153"/>
      <c r="AA146" s="153"/>
      <c r="AB146" s="153"/>
      <c r="AC146" s="153"/>
      <c r="AD146" s="153"/>
      <c r="AE146" s="153" t="s">
        <v>124</v>
      </c>
      <c r="AF146" s="153"/>
      <c r="AG146" s="153"/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54">
        <v>62</v>
      </c>
      <c r="B147" s="160" t="s">
        <v>316</v>
      </c>
      <c r="C147" s="195" t="s">
        <v>317</v>
      </c>
      <c r="D147" s="162" t="s">
        <v>172</v>
      </c>
      <c r="E147" s="169">
        <v>38</v>
      </c>
      <c r="F147" s="172"/>
      <c r="G147" s="173">
        <f>ROUND(E147*F147,2)</f>
        <v>0</v>
      </c>
      <c r="H147" s="172"/>
      <c r="I147" s="173">
        <f>ROUND(E147*H147,2)</f>
        <v>0</v>
      </c>
      <c r="J147" s="172"/>
      <c r="K147" s="173">
        <f>ROUND(E147*J147,2)</f>
        <v>0</v>
      </c>
      <c r="L147" s="173">
        <v>15</v>
      </c>
      <c r="M147" s="173">
        <f>G147*(1+L147/100)</f>
        <v>0</v>
      </c>
      <c r="N147" s="163">
        <v>0</v>
      </c>
      <c r="O147" s="163">
        <f>ROUND(E147*N147,5)</f>
        <v>0</v>
      </c>
      <c r="P147" s="163">
        <v>3.5599999999999998E-3</v>
      </c>
      <c r="Q147" s="163">
        <f>ROUND(E147*P147,5)</f>
        <v>0.13528000000000001</v>
      </c>
      <c r="R147" s="163"/>
      <c r="S147" s="163"/>
      <c r="T147" s="164">
        <v>7.0000000000000007E-2</v>
      </c>
      <c r="U147" s="163">
        <f>ROUND(E147*T147,2)</f>
        <v>2.66</v>
      </c>
      <c r="V147" s="153"/>
      <c r="W147" s="153"/>
      <c r="X147" s="153"/>
      <c r="Y147" s="153"/>
      <c r="Z147" s="153"/>
      <c r="AA147" s="153"/>
      <c r="AB147" s="153"/>
      <c r="AC147" s="153"/>
      <c r="AD147" s="153"/>
      <c r="AE147" s="153" t="s">
        <v>124</v>
      </c>
      <c r="AF147" s="153"/>
      <c r="AG147" s="153"/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54"/>
      <c r="B148" s="160"/>
      <c r="C148" s="196" t="s">
        <v>318</v>
      </c>
      <c r="D148" s="165"/>
      <c r="E148" s="170">
        <v>36</v>
      </c>
      <c r="F148" s="173"/>
      <c r="G148" s="173"/>
      <c r="H148" s="173"/>
      <c r="I148" s="173"/>
      <c r="J148" s="173"/>
      <c r="K148" s="173"/>
      <c r="L148" s="173"/>
      <c r="M148" s="173"/>
      <c r="N148" s="163"/>
      <c r="O148" s="163"/>
      <c r="P148" s="163"/>
      <c r="Q148" s="163"/>
      <c r="R148" s="163"/>
      <c r="S148" s="163"/>
      <c r="T148" s="164"/>
      <c r="U148" s="163"/>
      <c r="V148" s="153"/>
      <c r="W148" s="153"/>
      <c r="X148" s="153"/>
      <c r="Y148" s="153"/>
      <c r="Z148" s="153"/>
      <c r="AA148" s="153"/>
      <c r="AB148" s="153"/>
      <c r="AC148" s="153"/>
      <c r="AD148" s="153"/>
      <c r="AE148" s="153" t="s">
        <v>126</v>
      </c>
      <c r="AF148" s="153">
        <v>0</v>
      </c>
      <c r="AG148" s="153"/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54"/>
      <c r="B149" s="160"/>
      <c r="C149" s="196" t="s">
        <v>319</v>
      </c>
      <c r="D149" s="165"/>
      <c r="E149" s="170">
        <v>2</v>
      </c>
      <c r="F149" s="173"/>
      <c r="G149" s="173"/>
      <c r="H149" s="173"/>
      <c r="I149" s="173"/>
      <c r="J149" s="173"/>
      <c r="K149" s="173"/>
      <c r="L149" s="173"/>
      <c r="M149" s="173"/>
      <c r="N149" s="163"/>
      <c r="O149" s="163"/>
      <c r="P149" s="163"/>
      <c r="Q149" s="163"/>
      <c r="R149" s="163"/>
      <c r="S149" s="163"/>
      <c r="T149" s="164"/>
      <c r="U149" s="163"/>
      <c r="V149" s="153"/>
      <c r="W149" s="153"/>
      <c r="X149" s="153"/>
      <c r="Y149" s="153"/>
      <c r="Z149" s="153"/>
      <c r="AA149" s="153"/>
      <c r="AB149" s="153"/>
      <c r="AC149" s="153"/>
      <c r="AD149" s="153"/>
      <c r="AE149" s="153" t="s">
        <v>126</v>
      </c>
      <c r="AF149" s="153">
        <v>0</v>
      </c>
      <c r="AG149" s="153"/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54">
        <v>63</v>
      </c>
      <c r="B150" s="160" t="s">
        <v>320</v>
      </c>
      <c r="C150" s="195" t="s">
        <v>321</v>
      </c>
      <c r="D150" s="162" t="s">
        <v>183</v>
      </c>
      <c r="E150" s="169">
        <v>3</v>
      </c>
      <c r="F150" s="172"/>
      <c r="G150" s="173">
        <f>ROUND(E150*F150,2)</f>
        <v>0</v>
      </c>
      <c r="H150" s="172"/>
      <c r="I150" s="173">
        <f>ROUND(E150*H150,2)</f>
        <v>0</v>
      </c>
      <c r="J150" s="172"/>
      <c r="K150" s="173">
        <f>ROUND(E150*J150,2)</f>
        <v>0</v>
      </c>
      <c r="L150" s="173">
        <v>15</v>
      </c>
      <c r="M150" s="173">
        <f>G150*(1+L150/100)</f>
        <v>0</v>
      </c>
      <c r="N150" s="163">
        <v>0</v>
      </c>
      <c r="O150" s="163">
        <f>ROUND(E150*N150,5)</f>
        <v>0</v>
      </c>
      <c r="P150" s="163">
        <v>2.9299999999999999E-3</v>
      </c>
      <c r="Q150" s="163">
        <f>ROUND(E150*P150,5)</f>
        <v>8.7899999999999992E-3</v>
      </c>
      <c r="R150" s="163"/>
      <c r="S150" s="163"/>
      <c r="T150" s="164">
        <v>0.11</v>
      </c>
      <c r="U150" s="163">
        <f>ROUND(E150*T150,2)</f>
        <v>0.33</v>
      </c>
      <c r="V150" s="153"/>
      <c r="W150" s="153"/>
      <c r="X150" s="153"/>
      <c r="Y150" s="153"/>
      <c r="Z150" s="153"/>
      <c r="AA150" s="153"/>
      <c r="AB150" s="153"/>
      <c r="AC150" s="153"/>
      <c r="AD150" s="153"/>
      <c r="AE150" s="153" t="s">
        <v>124</v>
      </c>
      <c r="AF150" s="153"/>
      <c r="AG150" s="153"/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ht="22.5" outlineLevel="1" x14ac:dyDescent="0.2">
      <c r="A151" s="154">
        <v>64</v>
      </c>
      <c r="B151" s="160" t="s">
        <v>322</v>
      </c>
      <c r="C151" s="195" t="s">
        <v>323</v>
      </c>
      <c r="D151" s="162" t="s">
        <v>172</v>
      </c>
      <c r="E151" s="169">
        <v>117.99</v>
      </c>
      <c r="F151" s="172"/>
      <c r="G151" s="173">
        <f>ROUND(E151*F151,2)</f>
        <v>0</v>
      </c>
      <c r="H151" s="172"/>
      <c r="I151" s="173">
        <f>ROUND(E151*H151,2)</f>
        <v>0</v>
      </c>
      <c r="J151" s="172"/>
      <c r="K151" s="173">
        <f>ROUND(E151*J151,2)</f>
        <v>0</v>
      </c>
      <c r="L151" s="173">
        <v>15</v>
      </c>
      <c r="M151" s="173">
        <f>G151*(1+L151/100)</f>
        <v>0</v>
      </c>
      <c r="N151" s="163">
        <v>0</v>
      </c>
      <c r="O151" s="163">
        <f>ROUND(E151*N151,5)</f>
        <v>0</v>
      </c>
      <c r="P151" s="163">
        <v>1.3500000000000001E-3</v>
      </c>
      <c r="Q151" s="163">
        <f>ROUND(E151*P151,5)</f>
        <v>0.15928999999999999</v>
      </c>
      <c r="R151" s="163"/>
      <c r="S151" s="163"/>
      <c r="T151" s="164">
        <v>0.08</v>
      </c>
      <c r="U151" s="163">
        <f>ROUND(E151*T151,2)</f>
        <v>9.44</v>
      </c>
      <c r="V151" s="153"/>
      <c r="W151" s="153"/>
      <c r="X151" s="153"/>
      <c r="Y151" s="153"/>
      <c r="Z151" s="153"/>
      <c r="AA151" s="153"/>
      <c r="AB151" s="153"/>
      <c r="AC151" s="153"/>
      <c r="AD151" s="153"/>
      <c r="AE151" s="153" t="s">
        <v>124</v>
      </c>
      <c r="AF151" s="153"/>
      <c r="AG151" s="153"/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54">
        <v>65</v>
      </c>
      <c r="B152" s="160" t="s">
        <v>324</v>
      </c>
      <c r="C152" s="195" t="s">
        <v>325</v>
      </c>
      <c r="D152" s="162" t="s">
        <v>172</v>
      </c>
      <c r="E152" s="169">
        <v>121.19</v>
      </c>
      <c r="F152" s="172"/>
      <c r="G152" s="173">
        <f>ROUND(E152*F152,2)</f>
        <v>0</v>
      </c>
      <c r="H152" s="172"/>
      <c r="I152" s="173">
        <f>ROUND(E152*H152,2)</f>
        <v>0</v>
      </c>
      <c r="J152" s="172"/>
      <c r="K152" s="173">
        <f>ROUND(E152*J152,2)</f>
        <v>0</v>
      </c>
      <c r="L152" s="173">
        <v>15</v>
      </c>
      <c r="M152" s="173">
        <f>G152*(1+L152/100)</f>
        <v>0</v>
      </c>
      <c r="N152" s="163">
        <v>3.0400000000000002E-3</v>
      </c>
      <c r="O152" s="163">
        <f>ROUND(E152*N152,5)</f>
        <v>0.36842000000000003</v>
      </c>
      <c r="P152" s="163">
        <v>0</v>
      </c>
      <c r="Q152" s="163">
        <f>ROUND(E152*P152,5)</f>
        <v>0</v>
      </c>
      <c r="R152" s="163"/>
      <c r="S152" s="163"/>
      <c r="T152" s="164">
        <v>0.91600000000000004</v>
      </c>
      <c r="U152" s="163">
        <f>ROUND(E152*T152,2)</f>
        <v>111.01</v>
      </c>
      <c r="V152" s="153"/>
      <c r="W152" s="153"/>
      <c r="X152" s="153"/>
      <c r="Y152" s="153"/>
      <c r="Z152" s="153"/>
      <c r="AA152" s="153"/>
      <c r="AB152" s="153"/>
      <c r="AC152" s="153"/>
      <c r="AD152" s="153"/>
      <c r="AE152" s="153" t="s">
        <v>124</v>
      </c>
      <c r="AF152" s="153"/>
      <c r="AG152" s="153"/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54"/>
      <c r="B153" s="160"/>
      <c r="C153" s="196" t="s">
        <v>326</v>
      </c>
      <c r="D153" s="165"/>
      <c r="E153" s="170">
        <v>117.99</v>
      </c>
      <c r="F153" s="173"/>
      <c r="G153" s="173"/>
      <c r="H153" s="173"/>
      <c r="I153" s="173"/>
      <c r="J153" s="173"/>
      <c r="K153" s="173"/>
      <c r="L153" s="173"/>
      <c r="M153" s="173"/>
      <c r="N153" s="163"/>
      <c r="O153" s="163"/>
      <c r="P153" s="163"/>
      <c r="Q153" s="163"/>
      <c r="R153" s="163"/>
      <c r="S153" s="163"/>
      <c r="T153" s="164"/>
      <c r="U153" s="163"/>
      <c r="V153" s="153"/>
      <c r="W153" s="153"/>
      <c r="X153" s="153"/>
      <c r="Y153" s="153"/>
      <c r="Z153" s="153"/>
      <c r="AA153" s="153"/>
      <c r="AB153" s="153"/>
      <c r="AC153" s="153"/>
      <c r="AD153" s="153"/>
      <c r="AE153" s="153" t="s">
        <v>126</v>
      </c>
      <c r="AF153" s="153">
        <v>0</v>
      </c>
      <c r="AG153" s="153"/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54"/>
      <c r="B154" s="160"/>
      <c r="C154" s="196" t="s">
        <v>327</v>
      </c>
      <c r="D154" s="165"/>
      <c r="E154" s="170">
        <v>3.2</v>
      </c>
      <c r="F154" s="173"/>
      <c r="G154" s="173"/>
      <c r="H154" s="173"/>
      <c r="I154" s="173"/>
      <c r="J154" s="173"/>
      <c r="K154" s="173"/>
      <c r="L154" s="173"/>
      <c r="M154" s="173"/>
      <c r="N154" s="163"/>
      <c r="O154" s="163"/>
      <c r="P154" s="163"/>
      <c r="Q154" s="163"/>
      <c r="R154" s="163"/>
      <c r="S154" s="163"/>
      <c r="T154" s="164"/>
      <c r="U154" s="163"/>
      <c r="V154" s="153"/>
      <c r="W154" s="153"/>
      <c r="X154" s="153"/>
      <c r="Y154" s="153"/>
      <c r="Z154" s="153"/>
      <c r="AA154" s="153"/>
      <c r="AB154" s="153"/>
      <c r="AC154" s="153"/>
      <c r="AD154" s="153"/>
      <c r="AE154" s="153" t="s">
        <v>126</v>
      </c>
      <c r="AF154" s="153">
        <v>0</v>
      </c>
      <c r="AG154" s="153"/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54">
        <v>66</v>
      </c>
      <c r="B155" s="160" t="s">
        <v>328</v>
      </c>
      <c r="C155" s="195" t="s">
        <v>329</v>
      </c>
      <c r="D155" s="162" t="s">
        <v>172</v>
      </c>
      <c r="E155" s="169">
        <v>57.45</v>
      </c>
      <c r="F155" s="172"/>
      <c r="G155" s="173">
        <f t="shared" ref="G155:G170" si="7">ROUND(E155*F155,2)</f>
        <v>0</v>
      </c>
      <c r="H155" s="172"/>
      <c r="I155" s="173">
        <f t="shared" ref="I155:I170" si="8">ROUND(E155*H155,2)</f>
        <v>0</v>
      </c>
      <c r="J155" s="172"/>
      <c r="K155" s="173">
        <f t="shared" ref="K155:K170" si="9">ROUND(E155*J155,2)</f>
        <v>0</v>
      </c>
      <c r="L155" s="173">
        <v>15</v>
      </c>
      <c r="M155" s="173">
        <f t="shared" ref="M155:M170" si="10">G155*(1+L155/100)</f>
        <v>0</v>
      </c>
      <c r="N155" s="163">
        <v>4.0000000000000003E-5</v>
      </c>
      <c r="O155" s="163">
        <f t="shared" ref="O155:O170" si="11">ROUND(E155*N155,5)</f>
        <v>2.3E-3</v>
      </c>
      <c r="P155" s="163">
        <v>0</v>
      </c>
      <c r="Q155" s="163">
        <f t="shared" ref="Q155:Q170" si="12">ROUND(E155*P155,5)</f>
        <v>0</v>
      </c>
      <c r="R155" s="163"/>
      <c r="S155" s="163"/>
      <c r="T155" s="164">
        <v>0.23499999999999999</v>
      </c>
      <c r="U155" s="163">
        <f t="shared" ref="U155:U170" si="13">ROUND(E155*T155,2)</f>
        <v>13.5</v>
      </c>
      <c r="V155" s="153"/>
      <c r="W155" s="153"/>
      <c r="X155" s="153"/>
      <c r="Y155" s="153"/>
      <c r="Z155" s="153"/>
      <c r="AA155" s="153"/>
      <c r="AB155" s="153"/>
      <c r="AC155" s="153"/>
      <c r="AD155" s="153"/>
      <c r="AE155" s="153" t="s">
        <v>124</v>
      </c>
      <c r="AF155" s="153"/>
      <c r="AG155" s="153"/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54">
        <v>67</v>
      </c>
      <c r="B156" s="160" t="s">
        <v>330</v>
      </c>
      <c r="C156" s="195" t="s">
        <v>331</v>
      </c>
      <c r="D156" s="162" t="s">
        <v>172</v>
      </c>
      <c r="E156" s="169">
        <v>58</v>
      </c>
      <c r="F156" s="172"/>
      <c r="G156" s="173">
        <f t="shared" si="7"/>
        <v>0</v>
      </c>
      <c r="H156" s="172"/>
      <c r="I156" s="173">
        <f t="shared" si="8"/>
        <v>0</v>
      </c>
      <c r="J156" s="172"/>
      <c r="K156" s="173">
        <f t="shared" si="9"/>
        <v>0</v>
      </c>
      <c r="L156" s="173">
        <v>15</v>
      </c>
      <c r="M156" s="173">
        <f t="shared" si="10"/>
        <v>0</v>
      </c>
      <c r="N156" s="163">
        <v>2.8800000000000002E-3</v>
      </c>
      <c r="O156" s="163">
        <f t="shared" si="11"/>
        <v>0.16703999999999999</v>
      </c>
      <c r="P156" s="163">
        <v>0</v>
      </c>
      <c r="Q156" s="163">
        <f t="shared" si="12"/>
        <v>0</v>
      </c>
      <c r="R156" s="163"/>
      <c r="S156" s="163"/>
      <c r="T156" s="164">
        <v>0</v>
      </c>
      <c r="U156" s="163">
        <f t="shared" si="13"/>
        <v>0</v>
      </c>
      <c r="V156" s="153"/>
      <c r="W156" s="153"/>
      <c r="X156" s="153"/>
      <c r="Y156" s="153"/>
      <c r="Z156" s="153"/>
      <c r="AA156" s="153"/>
      <c r="AB156" s="153"/>
      <c r="AC156" s="153"/>
      <c r="AD156" s="153"/>
      <c r="AE156" s="153" t="s">
        <v>175</v>
      </c>
      <c r="AF156" s="153"/>
      <c r="AG156" s="153"/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ht="22.5" outlineLevel="1" x14ac:dyDescent="0.2">
      <c r="A157" s="154">
        <v>68</v>
      </c>
      <c r="B157" s="160" t="s">
        <v>332</v>
      </c>
      <c r="C157" s="195" t="s">
        <v>333</v>
      </c>
      <c r="D157" s="162" t="s">
        <v>183</v>
      </c>
      <c r="E157" s="169">
        <v>1</v>
      </c>
      <c r="F157" s="172"/>
      <c r="G157" s="173">
        <f t="shared" si="7"/>
        <v>0</v>
      </c>
      <c r="H157" s="172"/>
      <c r="I157" s="173">
        <f t="shared" si="8"/>
        <v>0</v>
      </c>
      <c r="J157" s="172"/>
      <c r="K157" s="173">
        <f t="shared" si="9"/>
        <v>0</v>
      </c>
      <c r="L157" s="173">
        <v>15</v>
      </c>
      <c r="M157" s="173">
        <f t="shared" si="10"/>
        <v>0</v>
      </c>
      <c r="N157" s="163">
        <v>1.0200000000000001E-3</v>
      </c>
      <c r="O157" s="163">
        <f t="shared" si="11"/>
        <v>1.0200000000000001E-3</v>
      </c>
      <c r="P157" s="163">
        <v>0</v>
      </c>
      <c r="Q157" s="163">
        <f t="shared" si="12"/>
        <v>0</v>
      </c>
      <c r="R157" s="163"/>
      <c r="S157" s="163"/>
      <c r="T157" s="164">
        <v>0</v>
      </c>
      <c r="U157" s="163">
        <f t="shared" si="13"/>
        <v>0</v>
      </c>
      <c r="V157" s="153"/>
      <c r="W157" s="153"/>
      <c r="X157" s="153"/>
      <c r="Y157" s="153"/>
      <c r="Z157" s="153"/>
      <c r="AA157" s="153"/>
      <c r="AB157" s="153"/>
      <c r="AC157" s="153"/>
      <c r="AD157" s="153"/>
      <c r="AE157" s="153" t="s">
        <v>175</v>
      </c>
      <c r="AF157" s="153"/>
      <c r="AG157" s="153"/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54">
        <v>69</v>
      </c>
      <c r="B158" s="160" t="s">
        <v>334</v>
      </c>
      <c r="C158" s="195" t="s">
        <v>335</v>
      </c>
      <c r="D158" s="162" t="s">
        <v>183</v>
      </c>
      <c r="E158" s="169">
        <v>6</v>
      </c>
      <c r="F158" s="172"/>
      <c r="G158" s="173">
        <f t="shared" si="7"/>
        <v>0</v>
      </c>
      <c r="H158" s="172"/>
      <c r="I158" s="173">
        <f t="shared" si="8"/>
        <v>0</v>
      </c>
      <c r="J158" s="172"/>
      <c r="K158" s="173">
        <f t="shared" si="9"/>
        <v>0</v>
      </c>
      <c r="L158" s="173">
        <v>15</v>
      </c>
      <c r="M158" s="173">
        <f t="shared" si="10"/>
        <v>0</v>
      </c>
      <c r="N158" s="163">
        <v>2.0000000000000002E-5</v>
      </c>
      <c r="O158" s="163">
        <f t="shared" si="11"/>
        <v>1.2E-4</v>
      </c>
      <c r="P158" s="163">
        <v>0</v>
      </c>
      <c r="Q158" s="163">
        <f t="shared" si="12"/>
        <v>0</v>
      </c>
      <c r="R158" s="163"/>
      <c r="S158" s="163"/>
      <c r="T158" s="164">
        <v>0.09</v>
      </c>
      <c r="U158" s="163">
        <f t="shared" si="13"/>
        <v>0.54</v>
      </c>
      <c r="V158" s="153"/>
      <c r="W158" s="153"/>
      <c r="X158" s="153"/>
      <c r="Y158" s="153"/>
      <c r="Z158" s="153"/>
      <c r="AA158" s="153"/>
      <c r="AB158" s="153"/>
      <c r="AC158" s="153"/>
      <c r="AD158" s="153"/>
      <c r="AE158" s="153" t="s">
        <v>124</v>
      </c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54">
        <v>70</v>
      </c>
      <c r="B159" s="160" t="s">
        <v>336</v>
      </c>
      <c r="C159" s="195" t="s">
        <v>337</v>
      </c>
      <c r="D159" s="162" t="s">
        <v>183</v>
      </c>
      <c r="E159" s="169">
        <v>3</v>
      </c>
      <c r="F159" s="172"/>
      <c r="G159" s="173">
        <f t="shared" si="7"/>
        <v>0</v>
      </c>
      <c r="H159" s="172"/>
      <c r="I159" s="173">
        <f t="shared" si="8"/>
        <v>0</v>
      </c>
      <c r="J159" s="172"/>
      <c r="K159" s="173">
        <f t="shared" si="9"/>
        <v>0</v>
      </c>
      <c r="L159" s="173">
        <v>15</v>
      </c>
      <c r="M159" s="173">
        <f t="shared" si="10"/>
        <v>0</v>
      </c>
      <c r="N159" s="163">
        <v>1.8000000000000001E-4</v>
      </c>
      <c r="O159" s="163">
        <f t="shared" si="11"/>
        <v>5.4000000000000001E-4</v>
      </c>
      <c r="P159" s="163">
        <v>0</v>
      </c>
      <c r="Q159" s="163">
        <f t="shared" si="12"/>
        <v>0</v>
      </c>
      <c r="R159" s="163"/>
      <c r="S159" s="163"/>
      <c r="T159" s="164">
        <v>0</v>
      </c>
      <c r="U159" s="163">
        <f t="shared" si="13"/>
        <v>0</v>
      </c>
      <c r="V159" s="153"/>
      <c r="W159" s="153"/>
      <c r="X159" s="153"/>
      <c r="Y159" s="153"/>
      <c r="Z159" s="153"/>
      <c r="AA159" s="153"/>
      <c r="AB159" s="153"/>
      <c r="AC159" s="153"/>
      <c r="AD159" s="153"/>
      <c r="AE159" s="153" t="s">
        <v>175</v>
      </c>
      <c r="AF159" s="153"/>
      <c r="AG159" s="153"/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54">
        <v>71</v>
      </c>
      <c r="B160" s="160" t="s">
        <v>338</v>
      </c>
      <c r="C160" s="195" t="s">
        <v>339</v>
      </c>
      <c r="D160" s="162" t="s">
        <v>183</v>
      </c>
      <c r="E160" s="169">
        <v>3</v>
      </c>
      <c r="F160" s="172"/>
      <c r="G160" s="173">
        <f t="shared" si="7"/>
        <v>0</v>
      </c>
      <c r="H160" s="172"/>
      <c r="I160" s="173">
        <f t="shared" si="8"/>
        <v>0</v>
      </c>
      <c r="J160" s="172"/>
      <c r="K160" s="173">
        <f t="shared" si="9"/>
        <v>0</v>
      </c>
      <c r="L160" s="173">
        <v>15</v>
      </c>
      <c r="M160" s="173">
        <f t="shared" si="10"/>
        <v>0</v>
      </c>
      <c r="N160" s="163">
        <v>1.8000000000000001E-4</v>
      </c>
      <c r="O160" s="163">
        <f t="shared" si="11"/>
        <v>5.4000000000000001E-4</v>
      </c>
      <c r="P160" s="163">
        <v>0</v>
      </c>
      <c r="Q160" s="163">
        <f t="shared" si="12"/>
        <v>0</v>
      </c>
      <c r="R160" s="163"/>
      <c r="S160" s="163"/>
      <c r="T160" s="164">
        <v>0</v>
      </c>
      <c r="U160" s="163">
        <f t="shared" si="13"/>
        <v>0</v>
      </c>
      <c r="V160" s="153"/>
      <c r="W160" s="153"/>
      <c r="X160" s="153"/>
      <c r="Y160" s="153"/>
      <c r="Z160" s="153"/>
      <c r="AA160" s="153"/>
      <c r="AB160" s="153"/>
      <c r="AC160" s="153"/>
      <c r="AD160" s="153"/>
      <c r="AE160" s="153" t="s">
        <v>175</v>
      </c>
      <c r="AF160" s="153"/>
      <c r="AG160" s="153"/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">
      <c r="A161" s="154">
        <v>72</v>
      </c>
      <c r="B161" s="160" t="s">
        <v>340</v>
      </c>
      <c r="C161" s="195" t="s">
        <v>341</v>
      </c>
      <c r="D161" s="162" t="s">
        <v>183</v>
      </c>
      <c r="E161" s="169">
        <v>3</v>
      </c>
      <c r="F161" s="172"/>
      <c r="G161" s="173">
        <f t="shared" si="7"/>
        <v>0</v>
      </c>
      <c r="H161" s="172"/>
      <c r="I161" s="173">
        <f t="shared" si="8"/>
        <v>0</v>
      </c>
      <c r="J161" s="172"/>
      <c r="K161" s="173">
        <f t="shared" si="9"/>
        <v>0</v>
      </c>
      <c r="L161" s="173">
        <v>15</v>
      </c>
      <c r="M161" s="173">
        <f t="shared" si="10"/>
        <v>0</v>
      </c>
      <c r="N161" s="163">
        <v>6.9999999999999994E-5</v>
      </c>
      <c r="O161" s="163">
        <f t="shared" si="11"/>
        <v>2.1000000000000001E-4</v>
      </c>
      <c r="P161" s="163">
        <v>0</v>
      </c>
      <c r="Q161" s="163">
        <f t="shared" si="12"/>
        <v>0</v>
      </c>
      <c r="R161" s="163"/>
      <c r="S161" s="163"/>
      <c r="T161" s="164">
        <v>0.57640000000000002</v>
      </c>
      <c r="U161" s="163">
        <f t="shared" si="13"/>
        <v>1.73</v>
      </c>
      <c r="V161" s="153"/>
      <c r="W161" s="153"/>
      <c r="X161" s="153"/>
      <c r="Y161" s="153"/>
      <c r="Z161" s="153"/>
      <c r="AA161" s="153"/>
      <c r="AB161" s="153"/>
      <c r="AC161" s="153"/>
      <c r="AD161" s="153"/>
      <c r="AE161" s="153" t="s">
        <v>124</v>
      </c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54">
        <v>73</v>
      </c>
      <c r="B162" s="160" t="s">
        <v>342</v>
      </c>
      <c r="C162" s="195" t="s">
        <v>343</v>
      </c>
      <c r="D162" s="162" t="s">
        <v>183</v>
      </c>
      <c r="E162" s="169">
        <v>3</v>
      </c>
      <c r="F162" s="172"/>
      <c r="G162" s="173">
        <f t="shared" si="7"/>
        <v>0</v>
      </c>
      <c r="H162" s="172"/>
      <c r="I162" s="173">
        <f t="shared" si="8"/>
        <v>0</v>
      </c>
      <c r="J162" s="172"/>
      <c r="K162" s="173">
        <f t="shared" si="9"/>
        <v>0</v>
      </c>
      <c r="L162" s="173">
        <v>15</v>
      </c>
      <c r="M162" s="173">
        <f t="shared" si="10"/>
        <v>0</v>
      </c>
      <c r="N162" s="163">
        <v>1.2199999999999999E-3</v>
      </c>
      <c r="O162" s="163">
        <f t="shared" si="11"/>
        <v>3.6600000000000001E-3</v>
      </c>
      <c r="P162" s="163">
        <v>0</v>
      </c>
      <c r="Q162" s="163">
        <f t="shared" si="12"/>
        <v>0</v>
      </c>
      <c r="R162" s="163"/>
      <c r="S162" s="163"/>
      <c r="T162" s="164">
        <v>0</v>
      </c>
      <c r="U162" s="163">
        <f t="shared" si="13"/>
        <v>0</v>
      </c>
      <c r="V162" s="153"/>
      <c r="W162" s="153"/>
      <c r="X162" s="153"/>
      <c r="Y162" s="153"/>
      <c r="Z162" s="153"/>
      <c r="AA162" s="153"/>
      <c r="AB162" s="153"/>
      <c r="AC162" s="153"/>
      <c r="AD162" s="153"/>
      <c r="AE162" s="153" t="s">
        <v>175</v>
      </c>
      <c r="AF162" s="153"/>
      <c r="AG162" s="153"/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54">
        <v>74</v>
      </c>
      <c r="B163" s="160" t="s">
        <v>344</v>
      </c>
      <c r="C163" s="195" t="s">
        <v>345</v>
      </c>
      <c r="D163" s="162" t="s">
        <v>183</v>
      </c>
      <c r="E163" s="169">
        <v>58</v>
      </c>
      <c r="F163" s="172"/>
      <c r="G163" s="173">
        <f t="shared" si="7"/>
        <v>0</v>
      </c>
      <c r="H163" s="172"/>
      <c r="I163" s="173">
        <f t="shared" si="8"/>
        <v>0</v>
      </c>
      <c r="J163" s="172"/>
      <c r="K163" s="173">
        <f t="shared" si="9"/>
        <v>0</v>
      </c>
      <c r="L163" s="173">
        <v>15</v>
      </c>
      <c r="M163" s="173">
        <f t="shared" si="10"/>
        <v>0</v>
      </c>
      <c r="N163" s="163">
        <v>5.0000000000000002E-5</v>
      </c>
      <c r="O163" s="163">
        <f t="shared" si="11"/>
        <v>2.8999999999999998E-3</v>
      </c>
      <c r="P163" s="163">
        <v>0</v>
      </c>
      <c r="Q163" s="163">
        <f t="shared" si="12"/>
        <v>0</v>
      </c>
      <c r="R163" s="163"/>
      <c r="S163" s="163"/>
      <c r="T163" s="164">
        <v>0.1</v>
      </c>
      <c r="U163" s="163">
        <f t="shared" si="13"/>
        <v>5.8</v>
      </c>
      <c r="V163" s="153"/>
      <c r="W163" s="153"/>
      <c r="X163" s="153"/>
      <c r="Y163" s="153"/>
      <c r="Z163" s="153"/>
      <c r="AA163" s="153"/>
      <c r="AB163" s="153"/>
      <c r="AC163" s="153"/>
      <c r="AD163" s="153"/>
      <c r="AE163" s="153" t="s">
        <v>124</v>
      </c>
      <c r="AF163" s="153"/>
      <c r="AG163" s="153"/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54">
        <v>75</v>
      </c>
      <c r="B164" s="160" t="s">
        <v>346</v>
      </c>
      <c r="C164" s="195" t="s">
        <v>347</v>
      </c>
      <c r="D164" s="162" t="s">
        <v>183</v>
      </c>
      <c r="E164" s="169">
        <v>58</v>
      </c>
      <c r="F164" s="172"/>
      <c r="G164" s="173">
        <f t="shared" si="7"/>
        <v>0</v>
      </c>
      <c r="H164" s="172"/>
      <c r="I164" s="173">
        <f t="shared" si="8"/>
        <v>0</v>
      </c>
      <c r="J164" s="172"/>
      <c r="K164" s="173">
        <f t="shared" si="9"/>
        <v>0</v>
      </c>
      <c r="L164" s="173">
        <v>15</v>
      </c>
      <c r="M164" s="173">
        <f t="shared" si="10"/>
        <v>0</v>
      </c>
      <c r="N164" s="163">
        <v>7.6000000000000004E-4</v>
      </c>
      <c r="O164" s="163">
        <f t="shared" si="11"/>
        <v>4.4080000000000001E-2</v>
      </c>
      <c r="P164" s="163">
        <v>0</v>
      </c>
      <c r="Q164" s="163">
        <f t="shared" si="12"/>
        <v>0</v>
      </c>
      <c r="R164" s="163"/>
      <c r="S164" s="163"/>
      <c r="T164" s="164">
        <v>0</v>
      </c>
      <c r="U164" s="163">
        <f t="shared" si="13"/>
        <v>0</v>
      </c>
      <c r="V164" s="153"/>
      <c r="W164" s="153"/>
      <c r="X164" s="153"/>
      <c r="Y164" s="153"/>
      <c r="Z164" s="153"/>
      <c r="AA164" s="153"/>
      <c r="AB164" s="153"/>
      <c r="AC164" s="153"/>
      <c r="AD164" s="153"/>
      <c r="AE164" s="153" t="s">
        <v>175</v>
      </c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54">
        <v>76</v>
      </c>
      <c r="B165" s="160" t="s">
        <v>348</v>
      </c>
      <c r="C165" s="195" t="s">
        <v>349</v>
      </c>
      <c r="D165" s="162" t="s">
        <v>172</v>
      </c>
      <c r="E165" s="169">
        <v>38</v>
      </c>
      <c r="F165" s="172"/>
      <c r="G165" s="173">
        <f t="shared" si="7"/>
        <v>0</v>
      </c>
      <c r="H165" s="172"/>
      <c r="I165" s="173">
        <f t="shared" si="8"/>
        <v>0</v>
      </c>
      <c r="J165" s="172"/>
      <c r="K165" s="173">
        <f t="shared" si="9"/>
        <v>0</v>
      </c>
      <c r="L165" s="173">
        <v>15</v>
      </c>
      <c r="M165" s="173">
        <f t="shared" si="10"/>
        <v>0</v>
      </c>
      <c r="N165" s="163">
        <v>6.0000000000000002E-5</v>
      </c>
      <c r="O165" s="163">
        <f t="shared" si="11"/>
        <v>2.2799999999999999E-3</v>
      </c>
      <c r="P165" s="163">
        <v>0</v>
      </c>
      <c r="Q165" s="163">
        <f t="shared" si="12"/>
        <v>0</v>
      </c>
      <c r="R165" s="163"/>
      <c r="S165" s="163"/>
      <c r="T165" s="164">
        <v>0.25629999999999997</v>
      </c>
      <c r="U165" s="163">
        <f t="shared" si="13"/>
        <v>9.74</v>
      </c>
      <c r="V165" s="153"/>
      <c r="W165" s="153"/>
      <c r="X165" s="153"/>
      <c r="Y165" s="153"/>
      <c r="Z165" s="153"/>
      <c r="AA165" s="153"/>
      <c r="AB165" s="153"/>
      <c r="AC165" s="153"/>
      <c r="AD165" s="153"/>
      <c r="AE165" s="153" t="s">
        <v>124</v>
      </c>
      <c r="AF165" s="153"/>
      <c r="AG165" s="153"/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ht="22.5" outlineLevel="1" x14ac:dyDescent="0.2">
      <c r="A166" s="154">
        <v>77</v>
      </c>
      <c r="B166" s="160" t="s">
        <v>350</v>
      </c>
      <c r="C166" s="195" t="s">
        <v>351</v>
      </c>
      <c r="D166" s="162" t="s">
        <v>172</v>
      </c>
      <c r="E166" s="169">
        <v>38</v>
      </c>
      <c r="F166" s="172"/>
      <c r="G166" s="173">
        <f t="shared" si="7"/>
        <v>0</v>
      </c>
      <c r="H166" s="172"/>
      <c r="I166" s="173">
        <f t="shared" si="8"/>
        <v>0</v>
      </c>
      <c r="J166" s="172"/>
      <c r="K166" s="173">
        <f t="shared" si="9"/>
        <v>0</v>
      </c>
      <c r="L166" s="173">
        <v>15</v>
      </c>
      <c r="M166" s="173">
        <f t="shared" si="10"/>
        <v>0</v>
      </c>
      <c r="N166" s="163">
        <v>2.3E-3</v>
      </c>
      <c r="O166" s="163">
        <f t="shared" si="11"/>
        <v>8.7400000000000005E-2</v>
      </c>
      <c r="P166" s="163">
        <v>0</v>
      </c>
      <c r="Q166" s="163">
        <f t="shared" si="12"/>
        <v>0</v>
      </c>
      <c r="R166" s="163"/>
      <c r="S166" s="163"/>
      <c r="T166" s="164">
        <v>0</v>
      </c>
      <c r="U166" s="163">
        <f t="shared" si="13"/>
        <v>0</v>
      </c>
      <c r="V166" s="153"/>
      <c r="W166" s="153"/>
      <c r="X166" s="153"/>
      <c r="Y166" s="153"/>
      <c r="Z166" s="153"/>
      <c r="AA166" s="153"/>
      <c r="AB166" s="153"/>
      <c r="AC166" s="153"/>
      <c r="AD166" s="153"/>
      <c r="AE166" s="153" t="s">
        <v>175</v>
      </c>
      <c r="AF166" s="153"/>
      <c r="AG166" s="153"/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54">
        <v>78</v>
      </c>
      <c r="B167" s="160" t="s">
        <v>352</v>
      </c>
      <c r="C167" s="195" t="s">
        <v>353</v>
      </c>
      <c r="D167" s="162" t="s">
        <v>183</v>
      </c>
      <c r="E167" s="169">
        <v>7</v>
      </c>
      <c r="F167" s="172"/>
      <c r="G167" s="173">
        <f t="shared" si="7"/>
        <v>0</v>
      </c>
      <c r="H167" s="172"/>
      <c r="I167" s="173">
        <f t="shared" si="8"/>
        <v>0</v>
      </c>
      <c r="J167" s="172"/>
      <c r="K167" s="173">
        <f t="shared" si="9"/>
        <v>0</v>
      </c>
      <c r="L167" s="173">
        <v>15</v>
      </c>
      <c r="M167" s="173">
        <f t="shared" si="10"/>
        <v>0</v>
      </c>
      <c r="N167" s="163">
        <v>1.1199999999999999E-3</v>
      </c>
      <c r="O167" s="163">
        <f t="shared" si="11"/>
        <v>7.8399999999999997E-3</v>
      </c>
      <c r="P167" s="163">
        <v>0</v>
      </c>
      <c r="Q167" s="163">
        <f t="shared" si="12"/>
        <v>0</v>
      </c>
      <c r="R167" s="163"/>
      <c r="S167" s="163"/>
      <c r="T167" s="164">
        <v>0</v>
      </c>
      <c r="U167" s="163">
        <f t="shared" si="13"/>
        <v>0</v>
      </c>
      <c r="V167" s="153"/>
      <c r="W167" s="153"/>
      <c r="X167" s="153"/>
      <c r="Y167" s="153"/>
      <c r="Z167" s="153"/>
      <c r="AA167" s="153"/>
      <c r="AB167" s="153"/>
      <c r="AC167" s="153"/>
      <c r="AD167" s="153"/>
      <c r="AE167" s="153" t="s">
        <v>175</v>
      </c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54">
        <v>79</v>
      </c>
      <c r="B168" s="160" t="s">
        <v>354</v>
      </c>
      <c r="C168" s="195" t="s">
        <v>355</v>
      </c>
      <c r="D168" s="162" t="s">
        <v>183</v>
      </c>
      <c r="E168" s="169">
        <v>20</v>
      </c>
      <c r="F168" s="172"/>
      <c r="G168" s="173">
        <f t="shared" si="7"/>
        <v>0</v>
      </c>
      <c r="H168" s="172"/>
      <c r="I168" s="173">
        <f t="shared" si="8"/>
        <v>0</v>
      </c>
      <c r="J168" s="172"/>
      <c r="K168" s="173">
        <f t="shared" si="9"/>
        <v>0</v>
      </c>
      <c r="L168" s="173">
        <v>15</v>
      </c>
      <c r="M168" s="173">
        <f t="shared" si="10"/>
        <v>0</v>
      </c>
      <c r="N168" s="163">
        <v>5.2999999999999998E-4</v>
      </c>
      <c r="O168" s="163">
        <f t="shared" si="11"/>
        <v>1.06E-2</v>
      </c>
      <c r="P168" s="163">
        <v>0</v>
      </c>
      <c r="Q168" s="163">
        <f t="shared" si="12"/>
        <v>0</v>
      </c>
      <c r="R168" s="163"/>
      <c r="S168" s="163"/>
      <c r="T168" s="164">
        <v>0.16500000000000001</v>
      </c>
      <c r="U168" s="163">
        <f t="shared" si="13"/>
        <v>3.3</v>
      </c>
      <c r="V168" s="153"/>
      <c r="W168" s="153"/>
      <c r="X168" s="153"/>
      <c r="Y168" s="153"/>
      <c r="Z168" s="153"/>
      <c r="AA168" s="153"/>
      <c r="AB168" s="153"/>
      <c r="AC168" s="153"/>
      <c r="AD168" s="153"/>
      <c r="AE168" s="153" t="s">
        <v>124</v>
      </c>
      <c r="AF168" s="153"/>
      <c r="AG168" s="153"/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54">
        <v>80</v>
      </c>
      <c r="B169" s="160" t="s">
        <v>356</v>
      </c>
      <c r="C169" s="195" t="s">
        <v>357</v>
      </c>
      <c r="D169" s="162" t="s">
        <v>183</v>
      </c>
      <c r="E169" s="169">
        <v>20</v>
      </c>
      <c r="F169" s="172"/>
      <c r="G169" s="173">
        <f t="shared" si="7"/>
        <v>0</v>
      </c>
      <c r="H169" s="172"/>
      <c r="I169" s="173">
        <f t="shared" si="8"/>
        <v>0</v>
      </c>
      <c r="J169" s="172"/>
      <c r="K169" s="173">
        <f t="shared" si="9"/>
        <v>0</v>
      </c>
      <c r="L169" s="173">
        <v>15</v>
      </c>
      <c r="M169" s="173">
        <f t="shared" si="10"/>
        <v>0</v>
      </c>
      <c r="N169" s="163">
        <v>2.1000000000000001E-4</v>
      </c>
      <c r="O169" s="163">
        <f t="shared" si="11"/>
        <v>4.1999999999999997E-3</v>
      </c>
      <c r="P169" s="163">
        <v>0</v>
      </c>
      <c r="Q169" s="163">
        <f t="shared" si="12"/>
        <v>0</v>
      </c>
      <c r="R169" s="163"/>
      <c r="S169" s="163"/>
      <c r="T169" s="164">
        <v>0</v>
      </c>
      <c r="U169" s="163">
        <f t="shared" si="13"/>
        <v>0</v>
      </c>
      <c r="V169" s="153"/>
      <c r="W169" s="153"/>
      <c r="X169" s="153"/>
      <c r="Y169" s="153"/>
      <c r="Z169" s="153"/>
      <c r="AA169" s="153"/>
      <c r="AB169" s="153"/>
      <c r="AC169" s="153"/>
      <c r="AD169" s="153"/>
      <c r="AE169" s="153" t="s">
        <v>175</v>
      </c>
      <c r="AF169" s="153"/>
      <c r="AG169" s="153"/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ht="22.5" outlineLevel="1" x14ac:dyDescent="0.2">
      <c r="A170" s="154">
        <v>81</v>
      </c>
      <c r="B170" s="160" t="s">
        <v>358</v>
      </c>
      <c r="C170" s="195" t="s">
        <v>359</v>
      </c>
      <c r="D170" s="162" t="s">
        <v>172</v>
      </c>
      <c r="E170" s="169">
        <v>83.8</v>
      </c>
      <c r="F170" s="172"/>
      <c r="G170" s="173">
        <f t="shared" si="7"/>
        <v>0</v>
      </c>
      <c r="H170" s="172"/>
      <c r="I170" s="173">
        <f t="shared" si="8"/>
        <v>0</v>
      </c>
      <c r="J170" s="172"/>
      <c r="K170" s="173">
        <f t="shared" si="9"/>
        <v>0</v>
      </c>
      <c r="L170" s="173">
        <v>15</v>
      </c>
      <c r="M170" s="173">
        <f t="shared" si="10"/>
        <v>0</v>
      </c>
      <c r="N170" s="163">
        <v>3.0000000000000001E-3</v>
      </c>
      <c r="O170" s="163">
        <f t="shared" si="11"/>
        <v>0.25140000000000001</v>
      </c>
      <c r="P170" s="163">
        <v>0</v>
      </c>
      <c r="Q170" s="163">
        <f t="shared" si="12"/>
        <v>0</v>
      </c>
      <c r="R170" s="163"/>
      <c r="S170" s="163"/>
      <c r="T170" s="164">
        <v>0.76300000000000001</v>
      </c>
      <c r="U170" s="163">
        <f t="shared" si="13"/>
        <v>63.94</v>
      </c>
      <c r="V170" s="153"/>
      <c r="W170" s="153"/>
      <c r="X170" s="153"/>
      <c r="Y170" s="153"/>
      <c r="Z170" s="153"/>
      <c r="AA170" s="153"/>
      <c r="AB170" s="153"/>
      <c r="AC170" s="153"/>
      <c r="AD170" s="153"/>
      <c r="AE170" s="153" t="s">
        <v>124</v>
      </c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54"/>
      <c r="B171" s="160"/>
      <c r="C171" s="196" t="s">
        <v>360</v>
      </c>
      <c r="D171" s="165"/>
      <c r="E171" s="170">
        <v>82.2</v>
      </c>
      <c r="F171" s="173"/>
      <c r="G171" s="173"/>
      <c r="H171" s="173"/>
      <c r="I171" s="173"/>
      <c r="J171" s="173"/>
      <c r="K171" s="173"/>
      <c r="L171" s="173"/>
      <c r="M171" s="173"/>
      <c r="N171" s="163"/>
      <c r="O171" s="163"/>
      <c r="P171" s="163"/>
      <c r="Q171" s="163"/>
      <c r="R171" s="163"/>
      <c r="S171" s="163"/>
      <c r="T171" s="164"/>
      <c r="U171" s="163"/>
      <c r="V171" s="153"/>
      <c r="W171" s="153"/>
      <c r="X171" s="153"/>
      <c r="Y171" s="153"/>
      <c r="Z171" s="153"/>
      <c r="AA171" s="153"/>
      <c r="AB171" s="153"/>
      <c r="AC171" s="153"/>
      <c r="AD171" s="153"/>
      <c r="AE171" s="153" t="s">
        <v>126</v>
      </c>
      <c r="AF171" s="153">
        <v>0</v>
      </c>
      <c r="AG171" s="153"/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54"/>
      <c r="B172" s="160"/>
      <c r="C172" s="196" t="s">
        <v>361</v>
      </c>
      <c r="D172" s="165"/>
      <c r="E172" s="170">
        <v>1.6</v>
      </c>
      <c r="F172" s="173"/>
      <c r="G172" s="173"/>
      <c r="H172" s="173"/>
      <c r="I172" s="173"/>
      <c r="J172" s="173"/>
      <c r="K172" s="173"/>
      <c r="L172" s="173"/>
      <c r="M172" s="173"/>
      <c r="N172" s="163"/>
      <c r="O172" s="163"/>
      <c r="P172" s="163"/>
      <c r="Q172" s="163"/>
      <c r="R172" s="163"/>
      <c r="S172" s="163"/>
      <c r="T172" s="164"/>
      <c r="U172" s="163"/>
      <c r="V172" s="153"/>
      <c r="W172" s="153"/>
      <c r="X172" s="153"/>
      <c r="Y172" s="153"/>
      <c r="Z172" s="153"/>
      <c r="AA172" s="153"/>
      <c r="AB172" s="153"/>
      <c r="AC172" s="153"/>
      <c r="AD172" s="153"/>
      <c r="AE172" s="153" t="s">
        <v>126</v>
      </c>
      <c r="AF172" s="153">
        <v>0</v>
      </c>
      <c r="AG172" s="153"/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54">
        <v>82</v>
      </c>
      <c r="B173" s="160" t="s">
        <v>362</v>
      </c>
      <c r="C173" s="195" t="s">
        <v>363</v>
      </c>
      <c r="D173" s="162" t="s">
        <v>183</v>
      </c>
      <c r="E173" s="169">
        <v>174</v>
      </c>
      <c r="F173" s="172"/>
      <c r="G173" s="173">
        <f>ROUND(E173*F173,2)</f>
        <v>0</v>
      </c>
      <c r="H173" s="172"/>
      <c r="I173" s="173">
        <f>ROUND(E173*H173,2)</f>
        <v>0</v>
      </c>
      <c r="J173" s="172"/>
      <c r="K173" s="173">
        <f>ROUND(E173*J173,2)</f>
        <v>0</v>
      </c>
      <c r="L173" s="173">
        <v>15</v>
      </c>
      <c r="M173" s="173">
        <f>G173*(1+L173/100)</f>
        <v>0</v>
      </c>
      <c r="N173" s="163">
        <v>0</v>
      </c>
      <c r="O173" s="163">
        <f>ROUND(E173*N173,5)</f>
        <v>0</v>
      </c>
      <c r="P173" s="163">
        <v>0</v>
      </c>
      <c r="Q173" s="163">
        <f>ROUND(E173*P173,5)</f>
        <v>0</v>
      </c>
      <c r="R173" s="163"/>
      <c r="S173" s="163"/>
      <c r="T173" s="164">
        <v>0</v>
      </c>
      <c r="U173" s="163">
        <f>ROUND(E173*T173,2)</f>
        <v>0</v>
      </c>
      <c r="V173" s="153"/>
      <c r="W173" s="153"/>
      <c r="X173" s="153"/>
      <c r="Y173" s="153"/>
      <c r="Z173" s="153"/>
      <c r="AA173" s="153"/>
      <c r="AB173" s="153"/>
      <c r="AC173" s="153"/>
      <c r="AD173" s="153"/>
      <c r="AE173" s="153" t="s">
        <v>175</v>
      </c>
      <c r="AF173" s="153"/>
      <c r="AG173" s="153"/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54"/>
      <c r="B174" s="160"/>
      <c r="C174" s="196" t="s">
        <v>364</v>
      </c>
      <c r="D174" s="165"/>
      <c r="E174" s="170">
        <v>174</v>
      </c>
      <c r="F174" s="173"/>
      <c r="G174" s="173"/>
      <c r="H174" s="173"/>
      <c r="I174" s="173"/>
      <c r="J174" s="173"/>
      <c r="K174" s="173"/>
      <c r="L174" s="173"/>
      <c r="M174" s="173"/>
      <c r="N174" s="163"/>
      <c r="O174" s="163"/>
      <c r="P174" s="163"/>
      <c r="Q174" s="163"/>
      <c r="R174" s="163"/>
      <c r="S174" s="163"/>
      <c r="T174" s="164"/>
      <c r="U174" s="163"/>
      <c r="V174" s="153"/>
      <c r="W174" s="153"/>
      <c r="X174" s="153"/>
      <c r="Y174" s="153"/>
      <c r="Z174" s="153"/>
      <c r="AA174" s="153"/>
      <c r="AB174" s="153"/>
      <c r="AC174" s="153"/>
      <c r="AD174" s="153"/>
      <c r="AE174" s="153" t="s">
        <v>126</v>
      </c>
      <c r="AF174" s="153">
        <v>0</v>
      </c>
      <c r="AG174" s="153"/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ht="22.5" outlineLevel="1" x14ac:dyDescent="0.2">
      <c r="A175" s="154">
        <v>83</v>
      </c>
      <c r="B175" s="160" t="s">
        <v>365</v>
      </c>
      <c r="C175" s="195" t="s">
        <v>366</v>
      </c>
      <c r="D175" s="162" t="s">
        <v>172</v>
      </c>
      <c r="E175" s="169">
        <v>57.45</v>
      </c>
      <c r="F175" s="172"/>
      <c r="G175" s="173">
        <f>ROUND(E175*F175,2)</f>
        <v>0</v>
      </c>
      <c r="H175" s="172"/>
      <c r="I175" s="173">
        <f>ROUND(E175*H175,2)</f>
        <v>0</v>
      </c>
      <c r="J175" s="172"/>
      <c r="K175" s="173">
        <f>ROUND(E175*J175,2)</f>
        <v>0</v>
      </c>
      <c r="L175" s="173">
        <v>15</v>
      </c>
      <c r="M175" s="173">
        <f>G175*(1+L175/100)</f>
        <v>0</v>
      </c>
      <c r="N175" s="163">
        <v>0</v>
      </c>
      <c r="O175" s="163">
        <f>ROUND(E175*N175,5)</f>
        <v>0</v>
      </c>
      <c r="P175" s="163">
        <v>0</v>
      </c>
      <c r="Q175" s="163">
        <f>ROUND(E175*P175,5)</f>
        <v>0</v>
      </c>
      <c r="R175" s="163"/>
      <c r="S175" s="163"/>
      <c r="T175" s="164">
        <v>0</v>
      </c>
      <c r="U175" s="163">
        <f>ROUND(E175*T175,2)</f>
        <v>0</v>
      </c>
      <c r="V175" s="153"/>
      <c r="W175" s="153"/>
      <c r="X175" s="153"/>
      <c r="Y175" s="153"/>
      <c r="Z175" s="153"/>
      <c r="AA175" s="153"/>
      <c r="AB175" s="153"/>
      <c r="AC175" s="153"/>
      <c r="AD175" s="153"/>
      <c r="AE175" s="153" t="s">
        <v>124</v>
      </c>
      <c r="AF175" s="153"/>
      <c r="AG175" s="153"/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54"/>
      <c r="B176" s="160"/>
      <c r="C176" s="196" t="s">
        <v>367</v>
      </c>
      <c r="D176" s="165"/>
      <c r="E176" s="170">
        <v>57.45</v>
      </c>
      <c r="F176" s="173"/>
      <c r="G176" s="173"/>
      <c r="H176" s="173"/>
      <c r="I176" s="173"/>
      <c r="J176" s="173"/>
      <c r="K176" s="173"/>
      <c r="L176" s="173"/>
      <c r="M176" s="173"/>
      <c r="N176" s="163"/>
      <c r="O176" s="163"/>
      <c r="P176" s="163"/>
      <c r="Q176" s="163"/>
      <c r="R176" s="163"/>
      <c r="S176" s="163"/>
      <c r="T176" s="164"/>
      <c r="U176" s="163"/>
      <c r="V176" s="153"/>
      <c r="W176" s="153"/>
      <c r="X176" s="153"/>
      <c r="Y176" s="153"/>
      <c r="Z176" s="153"/>
      <c r="AA176" s="153"/>
      <c r="AB176" s="153"/>
      <c r="AC176" s="153"/>
      <c r="AD176" s="153"/>
      <c r="AE176" s="153" t="s">
        <v>126</v>
      </c>
      <c r="AF176" s="153">
        <v>0</v>
      </c>
      <c r="AG176" s="153"/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54">
        <v>84</v>
      </c>
      <c r="B177" s="160" t="s">
        <v>368</v>
      </c>
      <c r="C177" s="195" t="s">
        <v>369</v>
      </c>
      <c r="D177" s="162" t="s">
        <v>0</v>
      </c>
      <c r="E177" s="169">
        <v>2537.2600000000002</v>
      </c>
      <c r="F177" s="172"/>
      <c r="G177" s="173">
        <f>ROUND(E177*F177,2)</f>
        <v>0</v>
      </c>
      <c r="H177" s="172"/>
      <c r="I177" s="173">
        <f>ROUND(E177*H177,2)</f>
        <v>0</v>
      </c>
      <c r="J177" s="172"/>
      <c r="K177" s="173">
        <f>ROUND(E177*J177,2)</f>
        <v>0</v>
      </c>
      <c r="L177" s="173">
        <v>15</v>
      </c>
      <c r="M177" s="173">
        <f>G177*(1+L177/100)</f>
        <v>0</v>
      </c>
      <c r="N177" s="163">
        <v>0</v>
      </c>
      <c r="O177" s="163">
        <f>ROUND(E177*N177,5)</f>
        <v>0</v>
      </c>
      <c r="P177" s="163">
        <v>0</v>
      </c>
      <c r="Q177" s="163">
        <f>ROUND(E177*P177,5)</f>
        <v>0</v>
      </c>
      <c r="R177" s="163"/>
      <c r="S177" s="163"/>
      <c r="T177" s="164">
        <v>0</v>
      </c>
      <c r="U177" s="163">
        <f>ROUND(E177*T177,2)</f>
        <v>0</v>
      </c>
      <c r="V177" s="153"/>
      <c r="W177" s="153"/>
      <c r="X177" s="153"/>
      <c r="Y177" s="153"/>
      <c r="Z177" s="153"/>
      <c r="AA177" s="153"/>
      <c r="AB177" s="153"/>
      <c r="AC177" s="153"/>
      <c r="AD177" s="153"/>
      <c r="AE177" s="153" t="s">
        <v>124</v>
      </c>
      <c r="AF177" s="153"/>
      <c r="AG177" s="153"/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x14ac:dyDescent="0.2">
      <c r="A178" s="155" t="s">
        <v>119</v>
      </c>
      <c r="B178" s="161" t="s">
        <v>82</v>
      </c>
      <c r="C178" s="197" t="s">
        <v>83</v>
      </c>
      <c r="D178" s="166"/>
      <c r="E178" s="171"/>
      <c r="F178" s="174"/>
      <c r="G178" s="174">
        <f>SUMIF(AE179:AE217,"&lt;&gt;NOR",G179:G217)</f>
        <v>0</v>
      </c>
      <c r="H178" s="174"/>
      <c r="I178" s="174">
        <f>SUM(I179:I217)</f>
        <v>0</v>
      </c>
      <c r="J178" s="174"/>
      <c r="K178" s="174">
        <f>SUM(K179:K217)</f>
        <v>0</v>
      </c>
      <c r="L178" s="174"/>
      <c r="M178" s="174">
        <f>SUM(M179:M217)</f>
        <v>0</v>
      </c>
      <c r="N178" s="167"/>
      <c r="O178" s="167">
        <f>SUM(O179:O217)</f>
        <v>3.4998399999999998</v>
      </c>
      <c r="P178" s="167"/>
      <c r="Q178" s="167">
        <f>SUM(Q179:Q217)</f>
        <v>0</v>
      </c>
      <c r="R178" s="167"/>
      <c r="S178" s="167"/>
      <c r="T178" s="168"/>
      <c r="U178" s="167">
        <f>SUM(U179:U217)</f>
        <v>155.18</v>
      </c>
      <c r="AE178" t="s">
        <v>120</v>
      </c>
    </row>
    <row r="179" spans="1:60" outlineLevel="1" x14ac:dyDescent="0.2">
      <c r="A179" s="154">
        <v>85</v>
      </c>
      <c r="B179" s="160" t="s">
        <v>370</v>
      </c>
      <c r="C179" s="195" t="s">
        <v>371</v>
      </c>
      <c r="D179" s="162" t="s">
        <v>183</v>
      </c>
      <c r="E179" s="169">
        <v>5</v>
      </c>
      <c r="F179" s="172"/>
      <c r="G179" s="173">
        <f t="shared" ref="G179:G190" si="14">ROUND(E179*F179,2)</f>
        <v>0</v>
      </c>
      <c r="H179" s="172"/>
      <c r="I179" s="173">
        <f t="shared" ref="I179:I190" si="15">ROUND(E179*H179,2)</f>
        <v>0</v>
      </c>
      <c r="J179" s="172"/>
      <c r="K179" s="173">
        <f t="shared" ref="K179:K190" si="16">ROUND(E179*J179,2)</f>
        <v>0</v>
      </c>
      <c r="L179" s="173">
        <v>15</v>
      </c>
      <c r="M179" s="173">
        <f t="shared" ref="M179:M190" si="17">G179*(1+L179/100)</f>
        <v>0</v>
      </c>
      <c r="N179" s="163">
        <v>0</v>
      </c>
      <c r="O179" s="163">
        <f t="shared" ref="O179:O190" si="18">ROUND(E179*N179,5)</f>
        <v>0</v>
      </c>
      <c r="P179" s="163">
        <v>0</v>
      </c>
      <c r="Q179" s="163">
        <f t="shared" ref="Q179:Q190" si="19">ROUND(E179*P179,5)</f>
        <v>0</v>
      </c>
      <c r="R179" s="163"/>
      <c r="S179" s="163"/>
      <c r="T179" s="164">
        <v>1.115</v>
      </c>
      <c r="U179" s="163">
        <f t="shared" ref="U179:U190" si="20">ROUND(E179*T179,2)</f>
        <v>5.58</v>
      </c>
      <c r="V179" s="153"/>
      <c r="W179" s="153"/>
      <c r="X179" s="153"/>
      <c r="Y179" s="153"/>
      <c r="Z179" s="153"/>
      <c r="AA179" s="153"/>
      <c r="AB179" s="153"/>
      <c r="AC179" s="153"/>
      <c r="AD179" s="153"/>
      <c r="AE179" s="153" t="s">
        <v>124</v>
      </c>
      <c r="AF179" s="153"/>
      <c r="AG179" s="153"/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ht="22.5" outlineLevel="1" x14ac:dyDescent="0.2">
      <c r="A180" s="154">
        <v>86</v>
      </c>
      <c r="B180" s="160" t="s">
        <v>372</v>
      </c>
      <c r="C180" s="195" t="s">
        <v>373</v>
      </c>
      <c r="D180" s="162" t="s">
        <v>215</v>
      </c>
      <c r="E180" s="169">
        <v>1</v>
      </c>
      <c r="F180" s="172"/>
      <c r="G180" s="173">
        <f t="shared" si="14"/>
        <v>0</v>
      </c>
      <c r="H180" s="172"/>
      <c r="I180" s="173">
        <f t="shared" si="15"/>
        <v>0</v>
      </c>
      <c r="J180" s="172"/>
      <c r="K180" s="173">
        <f t="shared" si="16"/>
        <v>0</v>
      </c>
      <c r="L180" s="173">
        <v>15</v>
      </c>
      <c r="M180" s="173">
        <f t="shared" si="17"/>
        <v>0</v>
      </c>
      <c r="N180" s="163">
        <v>0</v>
      </c>
      <c r="O180" s="163">
        <f t="shared" si="18"/>
        <v>0</v>
      </c>
      <c r="P180" s="163">
        <v>0</v>
      </c>
      <c r="Q180" s="163">
        <f t="shared" si="19"/>
        <v>0</v>
      </c>
      <c r="R180" s="163"/>
      <c r="S180" s="163"/>
      <c r="T180" s="164">
        <v>0</v>
      </c>
      <c r="U180" s="163">
        <f t="shared" si="20"/>
        <v>0</v>
      </c>
      <c r="V180" s="153"/>
      <c r="W180" s="153"/>
      <c r="X180" s="153"/>
      <c r="Y180" s="153"/>
      <c r="Z180" s="153"/>
      <c r="AA180" s="153"/>
      <c r="AB180" s="153"/>
      <c r="AC180" s="153"/>
      <c r="AD180" s="153"/>
      <c r="AE180" s="153" t="s">
        <v>124</v>
      </c>
      <c r="AF180" s="153"/>
      <c r="AG180" s="153"/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ht="22.5" outlineLevel="1" x14ac:dyDescent="0.2">
      <c r="A181" s="154">
        <v>87</v>
      </c>
      <c r="B181" s="160" t="s">
        <v>374</v>
      </c>
      <c r="C181" s="195" t="s">
        <v>375</v>
      </c>
      <c r="D181" s="162" t="s">
        <v>215</v>
      </c>
      <c r="E181" s="169">
        <v>1</v>
      </c>
      <c r="F181" s="172"/>
      <c r="G181" s="173">
        <f t="shared" si="14"/>
        <v>0</v>
      </c>
      <c r="H181" s="172"/>
      <c r="I181" s="173">
        <f t="shared" si="15"/>
        <v>0</v>
      </c>
      <c r="J181" s="172"/>
      <c r="K181" s="173">
        <f t="shared" si="16"/>
        <v>0</v>
      </c>
      <c r="L181" s="173">
        <v>15</v>
      </c>
      <c r="M181" s="173">
        <f t="shared" si="17"/>
        <v>0</v>
      </c>
      <c r="N181" s="163">
        <v>0</v>
      </c>
      <c r="O181" s="163">
        <f t="shared" si="18"/>
        <v>0</v>
      </c>
      <c r="P181" s="163">
        <v>0</v>
      </c>
      <c r="Q181" s="163">
        <f t="shared" si="19"/>
        <v>0</v>
      </c>
      <c r="R181" s="163"/>
      <c r="S181" s="163"/>
      <c r="T181" s="164">
        <v>0</v>
      </c>
      <c r="U181" s="163">
        <f t="shared" si="20"/>
        <v>0</v>
      </c>
      <c r="V181" s="153"/>
      <c r="W181" s="153"/>
      <c r="X181" s="153"/>
      <c r="Y181" s="153"/>
      <c r="Z181" s="153"/>
      <c r="AA181" s="153"/>
      <c r="AB181" s="153"/>
      <c r="AC181" s="153"/>
      <c r="AD181" s="153"/>
      <c r="AE181" s="153" t="s">
        <v>124</v>
      </c>
      <c r="AF181" s="153"/>
      <c r="AG181" s="153"/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ht="22.5" outlineLevel="1" x14ac:dyDescent="0.2">
      <c r="A182" s="154">
        <v>88</v>
      </c>
      <c r="B182" s="160" t="s">
        <v>376</v>
      </c>
      <c r="C182" s="195" t="s">
        <v>377</v>
      </c>
      <c r="D182" s="162" t="s">
        <v>215</v>
      </c>
      <c r="E182" s="169">
        <v>1</v>
      </c>
      <c r="F182" s="172"/>
      <c r="G182" s="173">
        <f t="shared" si="14"/>
        <v>0</v>
      </c>
      <c r="H182" s="172"/>
      <c r="I182" s="173">
        <f t="shared" si="15"/>
        <v>0</v>
      </c>
      <c r="J182" s="172"/>
      <c r="K182" s="173">
        <f t="shared" si="16"/>
        <v>0</v>
      </c>
      <c r="L182" s="173">
        <v>15</v>
      </c>
      <c r="M182" s="173">
        <f t="shared" si="17"/>
        <v>0</v>
      </c>
      <c r="N182" s="163">
        <v>0</v>
      </c>
      <c r="O182" s="163">
        <f t="shared" si="18"/>
        <v>0</v>
      </c>
      <c r="P182" s="163">
        <v>0</v>
      </c>
      <c r="Q182" s="163">
        <f t="shared" si="19"/>
        <v>0</v>
      </c>
      <c r="R182" s="163"/>
      <c r="S182" s="163"/>
      <c r="T182" s="164">
        <v>0</v>
      </c>
      <c r="U182" s="163">
        <f t="shared" si="20"/>
        <v>0</v>
      </c>
      <c r="V182" s="153"/>
      <c r="W182" s="153"/>
      <c r="X182" s="153"/>
      <c r="Y182" s="153"/>
      <c r="Z182" s="153"/>
      <c r="AA182" s="153"/>
      <c r="AB182" s="153"/>
      <c r="AC182" s="153"/>
      <c r="AD182" s="153"/>
      <c r="AE182" s="153" t="s">
        <v>124</v>
      </c>
      <c r="AF182" s="153"/>
      <c r="AG182" s="153"/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ht="22.5" outlineLevel="1" x14ac:dyDescent="0.2">
      <c r="A183" s="154">
        <v>89</v>
      </c>
      <c r="B183" s="160" t="s">
        <v>378</v>
      </c>
      <c r="C183" s="195" t="s">
        <v>379</v>
      </c>
      <c r="D183" s="162" t="s">
        <v>215</v>
      </c>
      <c r="E183" s="169">
        <v>1</v>
      </c>
      <c r="F183" s="172"/>
      <c r="G183" s="173">
        <f t="shared" si="14"/>
        <v>0</v>
      </c>
      <c r="H183" s="172"/>
      <c r="I183" s="173">
        <f t="shared" si="15"/>
        <v>0</v>
      </c>
      <c r="J183" s="172"/>
      <c r="K183" s="173">
        <f t="shared" si="16"/>
        <v>0</v>
      </c>
      <c r="L183" s="173">
        <v>15</v>
      </c>
      <c r="M183" s="173">
        <f t="shared" si="17"/>
        <v>0</v>
      </c>
      <c r="N183" s="163">
        <v>0</v>
      </c>
      <c r="O183" s="163">
        <f t="shared" si="18"/>
        <v>0</v>
      </c>
      <c r="P183" s="163">
        <v>0</v>
      </c>
      <c r="Q183" s="163">
        <f t="shared" si="19"/>
        <v>0</v>
      </c>
      <c r="R183" s="163"/>
      <c r="S183" s="163"/>
      <c r="T183" s="164">
        <v>0</v>
      </c>
      <c r="U183" s="163">
        <f t="shared" si="20"/>
        <v>0</v>
      </c>
      <c r="V183" s="153"/>
      <c r="W183" s="153"/>
      <c r="X183" s="153"/>
      <c r="Y183" s="153"/>
      <c r="Z183" s="153"/>
      <c r="AA183" s="153"/>
      <c r="AB183" s="153"/>
      <c r="AC183" s="153"/>
      <c r="AD183" s="153"/>
      <c r="AE183" s="153" t="s">
        <v>124</v>
      </c>
      <c r="AF183" s="153"/>
      <c r="AG183" s="153"/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ht="22.5" outlineLevel="1" x14ac:dyDescent="0.2">
      <c r="A184" s="154">
        <v>90</v>
      </c>
      <c r="B184" s="160" t="s">
        <v>380</v>
      </c>
      <c r="C184" s="195" t="s">
        <v>381</v>
      </c>
      <c r="D184" s="162" t="s">
        <v>215</v>
      </c>
      <c r="E184" s="169">
        <v>1</v>
      </c>
      <c r="F184" s="172"/>
      <c r="G184" s="173">
        <f t="shared" si="14"/>
        <v>0</v>
      </c>
      <c r="H184" s="172"/>
      <c r="I184" s="173">
        <f t="shared" si="15"/>
        <v>0</v>
      </c>
      <c r="J184" s="172"/>
      <c r="K184" s="173">
        <f t="shared" si="16"/>
        <v>0</v>
      </c>
      <c r="L184" s="173">
        <v>15</v>
      </c>
      <c r="M184" s="173">
        <f t="shared" si="17"/>
        <v>0</v>
      </c>
      <c r="N184" s="163">
        <v>0</v>
      </c>
      <c r="O184" s="163">
        <f t="shared" si="18"/>
        <v>0</v>
      </c>
      <c r="P184" s="163">
        <v>0</v>
      </c>
      <c r="Q184" s="163">
        <f t="shared" si="19"/>
        <v>0</v>
      </c>
      <c r="R184" s="163"/>
      <c r="S184" s="163"/>
      <c r="T184" s="164">
        <v>0</v>
      </c>
      <c r="U184" s="163">
        <f t="shared" si="20"/>
        <v>0</v>
      </c>
      <c r="V184" s="153"/>
      <c r="W184" s="153"/>
      <c r="X184" s="153"/>
      <c r="Y184" s="153"/>
      <c r="Z184" s="153"/>
      <c r="AA184" s="153"/>
      <c r="AB184" s="153"/>
      <c r="AC184" s="153"/>
      <c r="AD184" s="153"/>
      <c r="AE184" s="153" t="s">
        <v>124</v>
      </c>
      <c r="AF184" s="153"/>
      <c r="AG184" s="153"/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54">
        <v>91</v>
      </c>
      <c r="B185" s="160" t="s">
        <v>382</v>
      </c>
      <c r="C185" s="195" t="s">
        <v>383</v>
      </c>
      <c r="D185" s="162" t="s">
        <v>183</v>
      </c>
      <c r="E185" s="169">
        <v>5</v>
      </c>
      <c r="F185" s="172"/>
      <c r="G185" s="173">
        <f t="shared" si="14"/>
        <v>0</v>
      </c>
      <c r="H185" s="172"/>
      <c r="I185" s="173">
        <f t="shared" si="15"/>
        <v>0</v>
      </c>
      <c r="J185" s="172"/>
      <c r="K185" s="173">
        <f t="shared" si="16"/>
        <v>0</v>
      </c>
      <c r="L185" s="173">
        <v>15</v>
      </c>
      <c r="M185" s="173">
        <f t="shared" si="17"/>
        <v>0</v>
      </c>
      <c r="N185" s="163">
        <v>1.0000000000000001E-5</v>
      </c>
      <c r="O185" s="163">
        <f t="shared" si="18"/>
        <v>5.0000000000000002E-5</v>
      </c>
      <c r="P185" s="163">
        <v>0</v>
      </c>
      <c r="Q185" s="163">
        <f t="shared" si="19"/>
        <v>0</v>
      </c>
      <c r="R185" s="163"/>
      <c r="S185" s="163"/>
      <c r="T185" s="164">
        <v>0.45</v>
      </c>
      <c r="U185" s="163">
        <f t="shared" si="20"/>
        <v>2.25</v>
      </c>
      <c r="V185" s="153"/>
      <c r="W185" s="153"/>
      <c r="X185" s="153"/>
      <c r="Y185" s="153"/>
      <c r="Z185" s="153"/>
      <c r="AA185" s="153"/>
      <c r="AB185" s="153"/>
      <c r="AC185" s="153"/>
      <c r="AD185" s="153"/>
      <c r="AE185" s="153" t="s">
        <v>124</v>
      </c>
      <c r="AF185" s="153"/>
      <c r="AG185" s="153"/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54">
        <v>92</v>
      </c>
      <c r="B186" s="160" t="s">
        <v>384</v>
      </c>
      <c r="C186" s="195" t="s">
        <v>385</v>
      </c>
      <c r="D186" s="162" t="s">
        <v>183</v>
      </c>
      <c r="E186" s="169">
        <v>5</v>
      </c>
      <c r="F186" s="172"/>
      <c r="G186" s="173">
        <f t="shared" si="14"/>
        <v>0</v>
      </c>
      <c r="H186" s="172"/>
      <c r="I186" s="173">
        <f t="shared" si="15"/>
        <v>0</v>
      </c>
      <c r="J186" s="172"/>
      <c r="K186" s="173">
        <f t="shared" si="16"/>
        <v>0</v>
      </c>
      <c r="L186" s="173">
        <v>15</v>
      </c>
      <c r="M186" s="173">
        <f t="shared" si="17"/>
        <v>0</v>
      </c>
      <c r="N186" s="163">
        <v>5.5799999999999999E-3</v>
      </c>
      <c r="O186" s="163">
        <f t="shared" si="18"/>
        <v>2.7900000000000001E-2</v>
      </c>
      <c r="P186" s="163">
        <v>0</v>
      </c>
      <c r="Q186" s="163">
        <f t="shared" si="19"/>
        <v>0</v>
      </c>
      <c r="R186" s="163"/>
      <c r="S186" s="163"/>
      <c r="T186" s="164">
        <v>0</v>
      </c>
      <c r="U186" s="163">
        <f t="shared" si="20"/>
        <v>0</v>
      </c>
      <c r="V186" s="153"/>
      <c r="W186" s="153"/>
      <c r="X186" s="153"/>
      <c r="Y186" s="153"/>
      <c r="Z186" s="153"/>
      <c r="AA186" s="153"/>
      <c r="AB186" s="153"/>
      <c r="AC186" s="153"/>
      <c r="AD186" s="153"/>
      <c r="AE186" s="153" t="s">
        <v>175</v>
      </c>
      <c r="AF186" s="153"/>
      <c r="AG186" s="153"/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ht="22.5" outlineLevel="1" x14ac:dyDescent="0.2">
      <c r="A187" s="154">
        <v>93</v>
      </c>
      <c r="B187" s="160" t="s">
        <v>386</v>
      </c>
      <c r="C187" s="195" t="s">
        <v>387</v>
      </c>
      <c r="D187" s="162" t="s">
        <v>215</v>
      </c>
      <c r="E187" s="169">
        <v>8</v>
      </c>
      <c r="F187" s="172"/>
      <c r="G187" s="173">
        <f t="shared" si="14"/>
        <v>0</v>
      </c>
      <c r="H187" s="172"/>
      <c r="I187" s="173">
        <f t="shared" si="15"/>
        <v>0</v>
      </c>
      <c r="J187" s="172"/>
      <c r="K187" s="173">
        <f t="shared" si="16"/>
        <v>0</v>
      </c>
      <c r="L187" s="173">
        <v>15</v>
      </c>
      <c r="M187" s="173">
        <f t="shared" si="17"/>
        <v>0</v>
      </c>
      <c r="N187" s="163">
        <v>0</v>
      </c>
      <c r="O187" s="163">
        <f t="shared" si="18"/>
        <v>0</v>
      </c>
      <c r="P187" s="163">
        <v>0</v>
      </c>
      <c r="Q187" s="163">
        <f t="shared" si="19"/>
        <v>0</v>
      </c>
      <c r="R187" s="163"/>
      <c r="S187" s="163"/>
      <c r="T187" s="164">
        <v>0</v>
      </c>
      <c r="U187" s="163">
        <f t="shared" si="20"/>
        <v>0</v>
      </c>
      <c r="V187" s="153"/>
      <c r="W187" s="153"/>
      <c r="X187" s="153"/>
      <c r="Y187" s="153"/>
      <c r="Z187" s="153"/>
      <c r="AA187" s="153"/>
      <c r="AB187" s="153"/>
      <c r="AC187" s="153"/>
      <c r="AD187" s="153"/>
      <c r="AE187" s="153" t="s">
        <v>124</v>
      </c>
      <c r="AF187" s="153"/>
      <c r="AG187" s="153"/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ht="22.5" outlineLevel="1" x14ac:dyDescent="0.2">
      <c r="A188" s="154">
        <v>94</v>
      </c>
      <c r="B188" s="160" t="s">
        <v>388</v>
      </c>
      <c r="C188" s="195" t="s">
        <v>389</v>
      </c>
      <c r="D188" s="162" t="s">
        <v>215</v>
      </c>
      <c r="E188" s="169">
        <v>4</v>
      </c>
      <c r="F188" s="172"/>
      <c r="G188" s="173">
        <f t="shared" si="14"/>
        <v>0</v>
      </c>
      <c r="H188" s="172"/>
      <c r="I188" s="173">
        <f t="shared" si="15"/>
        <v>0</v>
      </c>
      <c r="J188" s="172"/>
      <c r="K188" s="173">
        <f t="shared" si="16"/>
        <v>0</v>
      </c>
      <c r="L188" s="173">
        <v>15</v>
      </c>
      <c r="M188" s="173">
        <f t="shared" si="17"/>
        <v>0</v>
      </c>
      <c r="N188" s="163">
        <v>0</v>
      </c>
      <c r="O188" s="163">
        <f t="shared" si="18"/>
        <v>0</v>
      </c>
      <c r="P188" s="163">
        <v>0</v>
      </c>
      <c r="Q188" s="163">
        <f t="shared" si="19"/>
        <v>0</v>
      </c>
      <c r="R188" s="163"/>
      <c r="S188" s="163"/>
      <c r="T188" s="164">
        <v>0</v>
      </c>
      <c r="U188" s="163">
        <f t="shared" si="20"/>
        <v>0</v>
      </c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 t="s">
        <v>124</v>
      </c>
      <c r="AF188" s="153"/>
      <c r="AG188" s="153"/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ht="22.5" outlineLevel="1" x14ac:dyDescent="0.2">
      <c r="A189" s="154">
        <v>95</v>
      </c>
      <c r="B189" s="160" t="s">
        <v>390</v>
      </c>
      <c r="C189" s="195" t="s">
        <v>391</v>
      </c>
      <c r="D189" s="162" t="s">
        <v>123</v>
      </c>
      <c r="E189" s="169">
        <v>24.92</v>
      </c>
      <c r="F189" s="172"/>
      <c r="G189" s="173">
        <f t="shared" si="14"/>
        <v>0</v>
      </c>
      <c r="H189" s="172"/>
      <c r="I189" s="173">
        <f t="shared" si="15"/>
        <v>0</v>
      </c>
      <c r="J189" s="172"/>
      <c r="K189" s="173">
        <f t="shared" si="16"/>
        <v>0</v>
      </c>
      <c r="L189" s="173">
        <v>15</v>
      </c>
      <c r="M189" s="173">
        <f t="shared" si="17"/>
        <v>0</v>
      </c>
      <c r="N189" s="163">
        <v>0</v>
      </c>
      <c r="O189" s="163">
        <f t="shared" si="18"/>
        <v>0</v>
      </c>
      <c r="P189" s="163">
        <v>0</v>
      </c>
      <c r="Q189" s="163">
        <f t="shared" si="19"/>
        <v>0</v>
      </c>
      <c r="R189" s="163"/>
      <c r="S189" s="163"/>
      <c r="T189" s="164">
        <v>0</v>
      </c>
      <c r="U189" s="163">
        <f t="shared" si="20"/>
        <v>0</v>
      </c>
      <c r="V189" s="153"/>
      <c r="W189" s="153"/>
      <c r="X189" s="153"/>
      <c r="Y189" s="153"/>
      <c r="Z189" s="153"/>
      <c r="AA189" s="153"/>
      <c r="AB189" s="153"/>
      <c r="AC189" s="153"/>
      <c r="AD189" s="153"/>
      <c r="AE189" s="153" t="s">
        <v>124</v>
      </c>
      <c r="AF189" s="153"/>
      <c r="AG189" s="153"/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54">
        <v>96</v>
      </c>
      <c r="B190" s="160" t="s">
        <v>392</v>
      </c>
      <c r="C190" s="195" t="s">
        <v>393</v>
      </c>
      <c r="D190" s="162" t="s">
        <v>123</v>
      </c>
      <c r="E190" s="169">
        <v>24.92</v>
      </c>
      <c r="F190" s="172"/>
      <c r="G190" s="173">
        <f t="shared" si="14"/>
        <v>0</v>
      </c>
      <c r="H190" s="172"/>
      <c r="I190" s="173">
        <f t="shared" si="15"/>
        <v>0</v>
      </c>
      <c r="J190" s="172"/>
      <c r="K190" s="173">
        <f t="shared" si="16"/>
        <v>0</v>
      </c>
      <c r="L190" s="173">
        <v>15</v>
      </c>
      <c r="M190" s="173">
        <f t="shared" si="17"/>
        <v>0</v>
      </c>
      <c r="N190" s="163">
        <v>5.0000000000000001E-4</v>
      </c>
      <c r="O190" s="163">
        <f t="shared" si="18"/>
        <v>1.2460000000000001E-2</v>
      </c>
      <c r="P190" s="163">
        <v>0</v>
      </c>
      <c r="Q190" s="163">
        <f t="shared" si="19"/>
        <v>0</v>
      </c>
      <c r="R190" s="163"/>
      <c r="S190" s="163"/>
      <c r="T190" s="164">
        <v>0.46</v>
      </c>
      <c r="U190" s="163">
        <f t="shared" si="20"/>
        <v>11.46</v>
      </c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 t="s">
        <v>124</v>
      </c>
      <c r="AF190" s="153"/>
      <c r="AG190" s="153"/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">
      <c r="A191" s="154"/>
      <c r="B191" s="160"/>
      <c r="C191" s="196" t="s">
        <v>394</v>
      </c>
      <c r="D191" s="165"/>
      <c r="E191" s="170">
        <v>21.2</v>
      </c>
      <c r="F191" s="173"/>
      <c r="G191" s="173"/>
      <c r="H191" s="173"/>
      <c r="I191" s="173"/>
      <c r="J191" s="173"/>
      <c r="K191" s="173"/>
      <c r="L191" s="173"/>
      <c r="M191" s="173"/>
      <c r="N191" s="163"/>
      <c r="O191" s="163"/>
      <c r="P191" s="163"/>
      <c r="Q191" s="163"/>
      <c r="R191" s="163"/>
      <c r="S191" s="163"/>
      <c r="T191" s="164"/>
      <c r="U191" s="16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 t="s">
        <v>126</v>
      </c>
      <c r="AF191" s="153">
        <v>0</v>
      </c>
      <c r="AG191" s="153"/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">
      <c r="A192" s="154"/>
      <c r="B192" s="160"/>
      <c r="C192" s="196" t="s">
        <v>395</v>
      </c>
      <c r="D192" s="165"/>
      <c r="E192" s="170">
        <v>3.72</v>
      </c>
      <c r="F192" s="173"/>
      <c r="G192" s="173"/>
      <c r="H192" s="173"/>
      <c r="I192" s="173"/>
      <c r="J192" s="173"/>
      <c r="K192" s="173"/>
      <c r="L192" s="173"/>
      <c r="M192" s="173"/>
      <c r="N192" s="163"/>
      <c r="O192" s="163"/>
      <c r="P192" s="163"/>
      <c r="Q192" s="163"/>
      <c r="R192" s="163"/>
      <c r="S192" s="163"/>
      <c r="T192" s="164"/>
      <c r="U192" s="16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 t="s">
        <v>126</v>
      </c>
      <c r="AF192" s="153">
        <v>0</v>
      </c>
      <c r="AG192" s="153"/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">
      <c r="A193" s="154">
        <v>97</v>
      </c>
      <c r="B193" s="160" t="s">
        <v>396</v>
      </c>
      <c r="C193" s="195" t="s">
        <v>397</v>
      </c>
      <c r="D193" s="162" t="s">
        <v>215</v>
      </c>
      <c r="E193" s="169">
        <v>92</v>
      </c>
      <c r="F193" s="172"/>
      <c r="G193" s="173">
        <f>ROUND(E193*F193,2)</f>
        <v>0</v>
      </c>
      <c r="H193" s="172"/>
      <c r="I193" s="173">
        <f>ROUND(E193*H193,2)</f>
        <v>0</v>
      </c>
      <c r="J193" s="172"/>
      <c r="K193" s="173">
        <f>ROUND(E193*J193,2)</f>
        <v>0</v>
      </c>
      <c r="L193" s="173">
        <v>15</v>
      </c>
      <c r="M193" s="173">
        <f>G193*(1+L193/100)</f>
        <v>0</v>
      </c>
      <c r="N193" s="163">
        <v>0</v>
      </c>
      <c r="O193" s="163">
        <f>ROUND(E193*N193,5)</f>
        <v>0</v>
      </c>
      <c r="P193" s="163">
        <v>0</v>
      </c>
      <c r="Q193" s="163">
        <f>ROUND(E193*P193,5)</f>
        <v>0</v>
      </c>
      <c r="R193" s="163"/>
      <c r="S193" s="163"/>
      <c r="T193" s="164">
        <v>0</v>
      </c>
      <c r="U193" s="163">
        <f>ROUND(E193*T193,2)</f>
        <v>0</v>
      </c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 t="s">
        <v>124</v>
      </c>
      <c r="AF193" s="153"/>
      <c r="AG193" s="153"/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54"/>
      <c r="B194" s="160"/>
      <c r="C194" s="196" t="s">
        <v>398</v>
      </c>
      <c r="D194" s="165"/>
      <c r="E194" s="170">
        <v>91</v>
      </c>
      <c r="F194" s="173"/>
      <c r="G194" s="173"/>
      <c r="H194" s="173"/>
      <c r="I194" s="173"/>
      <c r="J194" s="173"/>
      <c r="K194" s="173"/>
      <c r="L194" s="173"/>
      <c r="M194" s="173"/>
      <c r="N194" s="163"/>
      <c r="O194" s="163"/>
      <c r="P194" s="163"/>
      <c r="Q194" s="163"/>
      <c r="R194" s="163"/>
      <c r="S194" s="163"/>
      <c r="T194" s="164"/>
      <c r="U194" s="16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 t="s">
        <v>126</v>
      </c>
      <c r="AF194" s="153">
        <v>0</v>
      </c>
      <c r="AG194" s="153"/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">
      <c r="A195" s="154"/>
      <c r="B195" s="160"/>
      <c r="C195" s="196" t="s">
        <v>399</v>
      </c>
      <c r="D195" s="165"/>
      <c r="E195" s="170">
        <v>1</v>
      </c>
      <c r="F195" s="173"/>
      <c r="G195" s="173"/>
      <c r="H195" s="173"/>
      <c r="I195" s="173"/>
      <c r="J195" s="173"/>
      <c r="K195" s="173"/>
      <c r="L195" s="173"/>
      <c r="M195" s="173"/>
      <c r="N195" s="163"/>
      <c r="O195" s="163"/>
      <c r="P195" s="163"/>
      <c r="Q195" s="163"/>
      <c r="R195" s="163"/>
      <c r="S195" s="163"/>
      <c r="T195" s="164"/>
      <c r="U195" s="163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 t="s">
        <v>126</v>
      </c>
      <c r="AF195" s="153">
        <v>0</v>
      </c>
      <c r="AG195" s="153"/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 x14ac:dyDescent="0.2">
      <c r="A196" s="154">
        <v>98</v>
      </c>
      <c r="B196" s="160" t="s">
        <v>400</v>
      </c>
      <c r="C196" s="195" t="s">
        <v>401</v>
      </c>
      <c r="D196" s="162" t="s">
        <v>183</v>
      </c>
      <c r="E196" s="169">
        <v>91</v>
      </c>
      <c r="F196" s="172"/>
      <c r="G196" s="173">
        <f t="shared" ref="G196:G202" si="21">ROUND(E196*F196,2)</f>
        <v>0</v>
      </c>
      <c r="H196" s="172"/>
      <c r="I196" s="173">
        <f t="shared" ref="I196:I202" si="22">ROUND(E196*H196,2)</f>
        <v>0</v>
      </c>
      <c r="J196" s="172"/>
      <c r="K196" s="173">
        <f t="shared" ref="K196:K202" si="23">ROUND(E196*J196,2)</f>
        <v>0</v>
      </c>
      <c r="L196" s="173">
        <v>15</v>
      </c>
      <c r="M196" s="173">
        <f t="shared" ref="M196:M202" si="24">G196*(1+L196/100)</f>
        <v>0</v>
      </c>
      <c r="N196" s="163">
        <v>0</v>
      </c>
      <c r="O196" s="163">
        <f t="shared" ref="O196:O202" si="25">ROUND(E196*N196,5)</f>
        <v>0</v>
      </c>
      <c r="P196" s="163">
        <v>0</v>
      </c>
      <c r="Q196" s="163">
        <f t="shared" ref="Q196:Q202" si="26">ROUND(E196*P196,5)</f>
        <v>0</v>
      </c>
      <c r="R196" s="163"/>
      <c r="S196" s="163"/>
      <c r="T196" s="164">
        <v>0.27</v>
      </c>
      <c r="U196" s="163">
        <f t="shared" ref="U196:U202" si="27">ROUND(E196*T196,2)</f>
        <v>24.57</v>
      </c>
      <c r="V196" s="153"/>
      <c r="W196" s="153"/>
      <c r="X196" s="153"/>
      <c r="Y196" s="153"/>
      <c r="Z196" s="153"/>
      <c r="AA196" s="153"/>
      <c r="AB196" s="153"/>
      <c r="AC196" s="153"/>
      <c r="AD196" s="153"/>
      <c r="AE196" s="153" t="s">
        <v>124</v>
      </c>
      <c r="AF196" s="153"/>
      <c r="AG196" s="153"/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ht="22.5" outlineLevel="1" x14ac:dyDescent="0.2">
      <c r="A197" s="154">
        <v>99</v>
      </c>
      <c r="B197" s="160" t="s">
        <v>402</v>
      </c>
      <c r="C197" s="195" t="s">
        <v>403</v>
      </c>
      <c r="D197" s="162" t="s">
        <v>215</v>
      </c>
      <c r="E197" s="169">
        <v>91</v>
      </c>
      <c r="F197" s="172"/>
      <c r="G197" s="173">
        <f t="shared" si="21"/>
        <v>0</v>
      </c>
      <c r="H197" s="172"/>
      <c r="I197" s="173">
        <f t="shared" si="22"/>
        <v>0</v>
      </c>
      <c r="J197" s="172"/>
      <c r="K197" s="173">
        <f t="shared" si="23"/>
        <v>0</v>
      </c>
      <c r="L197" s="173">
        <v>15</v>
      </c>
      <c r="M197" s="173">
        <f t="shared" si="24"/>
        <v>0</v>
      </c>
      <c r="N197" s="163">
        <v>0</v>
      </c>
      <c r="O197" s="163">
        <f t="shared" si="25"/>
        <v>0</v>
      </c>
      <c r="P197" s="163">
        <v>0</v>
      </c>
      <c r="Q197" s="163">
        <f t="shared" si="26"/>
        <v>0</v>
      </c>
      <c r="R197" s="163"/>
      <c r="S197" s="163"/>
      <c r="T197" s="164">
        <v>0</v>
      </c>
      <c r="U197" s="163">
        <f t="shared" si="27"/>
        <v>0</v>
      </c>
      <c r="V197" s="153"/>
      <c r="W197" s="153"/>
      <c r="X197" s="153"/>
      <c r="Y197" s="153"/>
      <c r="Z197" s="153"/>
      <c r="AA197" s="153"/>
      <c r="AB197" s="153"/>
      <c r="AC197" s="153"/>
      <c r="AD197" s="153"/>
      <c r="AE197" s="153" t="s">
        <v>175</v>
      </c>
      <c r="AF197" s="153"/>
      <c r="AG197" s="153"/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ht="22.5" outlineLevel="1" x14ac:dyDescent="0.2">
      <c r="A198" s="154">
        <v>100</v>
      </c>
      <c r="B198" s="160" t="s">
        <v>404</v>
      </c>
      <c r="C198" s="195" t="s">
        <v>405</v>
      </c>
      <c r="D198" s="162" t="s">
        <v>215</v>
      </c>
      <c r="E198" s="169">
        <v>91</v>
      </c>
      <c r="F198" s="172"/>
      <c r="G198" s="173">
        <f t="shared" si="21"/>
        <v>0</v>
      </c>
      <c r="H198" s="172"/>
      <c r="I198" s="173">
        <f t="shared" si="22"/>
        <v>0</v>
      </c>
      <c r="J198" s="172"/>
      <c r="K198" s="173">
        <f t="shared" si="23"/>
        <v>0</v>
      </c>
      <c r="L198" s="173">
        <v>15</v>
      </c>
      <c r="M198" s="173">
        <f t="shared" si="24"/>
        <v>0</v>
      </c>
      <c r="N198" s="163">
        <v>0</v>
      </c>
      <c r="O198" s="163">
        <f t="shared" si="25"/>
        <v>0</v>
      </c>
      <c r="P198" s="163">
        <v>0</v>
      </c>
      <c r="Q198" s="163">
        <f t="shared" si="26"/>
        <v>0</v>
      </c>
      <c r="R198" s="163"/>
      <c r="S198" s="163"/>
      <c r="T198" s="164">
        <v>0</v>
      </c>
      <c r="U198" s="163">
        <f t="shared" si="27"/>
        <v>0</v>
      </c>
      <c r="V198" s="153"/>
      <c r="W198" s="153"/>
      <c r="X198" s="153"/>
      <c r="Y198" s="153"/>
      <c r="Z198" s="153"/>
      <c r="AA198" s="153"/>
      <c r="AB198" s="153"/>
      <c r="AC198" s="153"/>
      <c r="AD198" s="153"/>
      <c r="AE198" s="153" t="s">
        <v>124</v>
      </c>
      <c r="AF198" s="153"/>
      <c r="AG198" s="153"/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ht="22.5" outlineLevel="1" x14ac:dyDescent="0.2">
      <c r="A199" s="154">
        <v>101</v>
      </c>
      <c r="B199" s="160" t="s">
        <v>406</v>
      </c>
      <c r="C199" s="195" t="s">
        <v>407</v>
      </c>
      <c r="D199" s="162" t="s">
        <v>215</v>
      </c>
      <c r="E199" s="169">
        <v>3</v>
      </c>
      <c r="F199" s="172"/>
      <c r="G199" s="173">
        <f t="shared" si="21"/>
        <v>0</v>
      </c>
      <c r="H199" s="172"/>
      <c r="I199" s="173">
        <f t="shared" si="22"/>
        <v>0</v>
      </c>
      <c r="J199" s="172"/>
      <c r="K199" s="173">
        <f t="shared" si="23"/>
        <v>0</v>
      </c>
      <c r="L199" s="173">
        <v>15</v>
      </c>
      <c r="M199" s="173">
        <f t="shared" si="24"/>
        <v>0</v>
      </c>
      <c r="N199" s="163">
        <v>0</v>
      </c>
      <c r="O199" s="163">
        <f t="shared" si="25"/>
        <v>0</v>
      </c>
      <c r="P199" s="163">
        <v>0</v>
      </c>
      <c r="Q199" s="163">
        <f t="shared" si="26"/>
        <v>0</v>
      </c>
      <c r="R199" s="163"/>
      <c r="S199" s="163"/>
      <c r="T199" s="164">
        <v>0</v>
      </c>
      <c r="U199" s="163">
        <f t="shared" si="27"/>
        <v>0</v>
      </c>
      <c r="V199" s="153"/>
      <c r="W199" s="153"/>
      <c r="X199" s="153"/>
      <c r="Y199" s="153"/>
      <c r="Z199" s="153"/>
      <c r="AA199" s="153"/>
      <c r="AB199" s="153"/>
      <c r="AC199" s="153"/>
      <c r="AD199" s="153"/>
      <c r="AE199" s="153" t="s">
        <v>124</v>
      </c>
      <c r="AF199" s="153"/>
      <c r="AG199" s="153"/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">
      <c r="A200" s="154">
        <v>102</v>
      </c>
      <c r="B200" s="160" t="s">
        <v>408</v>
      </c>
      <c r="C200" s="195" t="s">
        <v>409</v>
      </c>
      <c r="D200" s="162" t="s">
        <v>215</v>
      </c>
      <c r="E200" s="169">
        <v>10</v>
      </c>
      <c r="F200" s="172"/>
      <c r="G200" s="173">
        <f t="shared" si="21"/>
        <v>0</v>
      </c>
      <c r="H200" s="172"/>
      <c r="I200" s="173">
        <f t="shared" si="22"/>
        <v>0</v>
      </c>
      <c r="J200" s="172"/>
      <c r="K200" s="173">
        <f t="shared" si="23"/>
        <v>0</v>
      </c>
      <c r="L200" s="173">
        <v>15</v>
      </c>
      <c r="M200" s="173">
        <f t="shared" si="24"/>
        <v>0</v>
      </c>
      <c r="N200" s="163">
        <v>0</v>
      </c>
      <c r="O200" s="163">
        <f t="shared" si="25"/>
        <v>0</v>
      </c>
      <c r="P200" s="163">
        <v>0</v>
      </c>
      <c r="Q200" s="163">
        <f t="shared" si="26"/>
        <v>0</v>
      </c>
      <c r="R200" s="163"/>
      <c r="S200" s="163"/>
      <c r="T200" s="164">
        <v>0</v>
      </c>
      <c r="U200" s="163">
        <f t="shared" si="27"/>
        <v>0</v>
      </c>
      <c r="V200" s="153"/>
      <c r="W200" s="153"/>
      <c r="X200" s="153"/>
      <c r="Y200" s="153"/>
      <c r="Z200" s="153"/>
      <c r="AA200" s="153"/>
      <c r="AB200" s="153"/>
      <c r="AC200" s="153"/>
      <c r="AD200" s="153"/>
      <c r="AE200" s="153" t="s">
        <v>124</v>
      </c>
      <c r="AF200" s="153"/>
      <c r="AG200" s="153"/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ht="22.5" outlineLevel="1" x14ac:dyDescent="0.2">
      <c r="A201" s="154">
        <v>103</v>
      </c>
      <c r="B201" s="160" t="s">
        <v>410</v>
      </c>
      <c r="C201" s="195" t="s">
        <v>411</v>
      </c>
      <c r="D201" s="162" t="s">
        <v>412</v>
      </c>
      <c r="E201" s="169">
        <v>10</v>
      </c>
      <c r="F201" s="172"/>
      <c r="G201" s="173">
        <f t="shared" si="21"/>
        <v>0</v>
      </c>
      <c r="H201" s="172"/>
      <c r="I201" s="173">
        <f t="shared" si="22"/>
        <v>0</v>
      </c>
      <c r="J201" s="172"/>
      <c r="K201" s="173">
        <f t="shared" si="23"/>
        <v>0</v>
      </c>
      <c r="L201" s="173">
        <v>15</v>
      </c>
      <c r="M201" s="173">
        <f t="shared" si="24"/>
        <v>0</v>
      </c>
      <c r="N201" s="163">
        <v>0</v>
      </c>
      <c r="O201" s="163">
        <f t="shared" si="25"/>
        <v>0</v>
      </c>
      <c r="P201" s="163">
        <v>0</v>
      </c>
      <c r="Q201" s="163">
        <f t="shared" si="26"/>
        <v>0</v>
      </c>
      <c r="R201" s="163"/>
      <c r="S201" s="163"/>
      <c r="T201" s="164">
        <v>0</v>
      </c>
      <c r="U201" s="163">
        <f t="shared" si="27"/>
        <v>0</v>
      </c>
      <c r="V201" s="153"/>
      <c r="W201" s="153"/>
      <c r="X201" s="153"/>
      <c r="Y201" s="153"/>
      <c r="Z201" s="153"/>
      <c r="AA201" s="153"/>
      <c r="AB201" s="153"/>
      <c r="AC201" s="153"/>
      <c r="AD201" s="153"/>
      <c r="AE201" s="153" t="s">
        <v>124</v>
      </c>
      <c r="AF201" s="153"/>
      <c r="AG201" s="153"/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 x14ac:dyDescent="0.2">
      <c r="A202" s="154">
        <v>104</v>
      </c>
      <c r="B202" s="160" t="s">
        <v>413</v>
      </c>
      <c r="C202" s="195" t="s">
        <v>414</v>
      </c>
      <c r="D202" s="162" t="s">
        <v>415</v>
      </c>
      <c r="E202" s="169">
        <v>3274.06</v>
      </c>
      <c r="F202" s="172"/>
      <c r="G202" s="173">
        <f t="shared" si="21"/>
        <v>0</v>
      </c>
      <c r="H202" s="172"/>
      <c r="I202" s="173">
        <f t="shared" si="22"/>
        <v>0</v>
      </c>
      <c r="J202" s="172"/>
      <c r="K202" s="173">
        <f t="shared" si="23"/>
        <v>0</v>
      </c>
      <c r="L202" s="173">
        <v>15</v>
      </c>
      <c r="M202" s="173">
        <f t="shared" si="24"/>
        <v>0</v>
      </c>
      <c r="N202" s="163">
        <v>5.0000000000000002E-5</v>
      </c>
      <c r="O202" s="163">
        <f t="shared" si="25"/>
        <v>0.16370000000000001</v>
      </c>
      <c r="P202" s="163">
        <v>0</v>
      </c>
      <c r="Q202" s="163">
        <f t="shared" si="26"/>
        <v>0</v>
      </c>
      <c r="R202" s="163"/>
      <c r="S202" s="163"/>
      <c r="T202" s="164">
        <v>3.4000000000000002E-2</v>
      </c>
      <c r="U202" s="163">
        <f t="shared" si="27"/>
        <v>111.32</v>
      </c>
      <c r="V202" s="153"/>
      <c r="W202" s="153"/>
      <c r="X202" s="153"/>
      <c r="Y202" s="153"/>
      <c r="Z202" s="153"/>
      <c r="AA202" s="153"/>
      <c r="AB202" s="153"/>
      <c r="AC202" s="153"/>
      <c r="AD202" s="153"/>
      <c r="AE202" s="153" t="s">
        <v>124</v>
      </c>
      <c r="AF202" s="153"/>
      <c r="AG202" s="153"/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 x14ac:dyDescent="0.2">
      <c r="A203" s="154"/>
      <c r="B203" s="160"/>
      <c r="C203" s="196" t="s">
        <v>416</v>
      </c>
      <c r="D203" s="165"/>
      <c r="E203" s="170">
        <v>50.92</v>
      </c>
      <c r="F203" s="173"/>
      <c r="G203" s="173"/>
      <c r="H203" s="173"/>
      <c r="I203" s="173"/>
      <c r="J203" s="173"/>
      <c r="K203" s="173"/>
      <c r="L203" s="173"/>
      <c r="M203" s="173"/>
      <c r="N203" s="163"/>
      <c r="O203" s="163"/>
      <c r="P203" s="163"/>
      <c r="Q203" s="163"/>
      <c r="R203" s="163"/>
      <c r="S203" s="163"/>
      <c r="T203" s="164"/>
      <c r="U203" s="163"/>
      <c r="V203" s="153"/>
      <c r="W203" s="153"/>
      <c r="X203" s="153"/>
      <c r="Y203" s="153"/>
      <c r="Z203" s="153"/>
      <c r="AA203" s="153"/>
      <c r="AB203" s="153"/>
      <c r="AC203" s="153"/>
      <c r="AD203" s="153"/>
      <c r="AE203" s="153" t="s">
        <v>126</v>
      </c>
      <c r="AF203" s="153">
        <v>0</v>
      </c>
      <c r="AG203" s="153"/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 x14ac:dyDescent="0.2">
      <c r="A204" s="154"/>
      <c r="B204" s="160"/>
      <c r="C204" s="196" t="s">
        <v>417</v>
      </c>
      <c r="D204" s="165"/>
      <c r="E204" s="170">
        <v>280.8</v>
      </c>
      <c r="F204" s="173"/>
      <c r="G204" s="173"/>
      <c r="H204" s="173"/>
      <c r="I204" s="173"/>
      <c r="J204" s="173"/>
      <c r="K204" s="173"/>
      <c r="L204" s="173"/>
      <c r="M204" s="173"/>
      <c r="N204" s="163"/>
      <c r="O204" s="163"/>
      <c r="P204" s="163"/>
      <c r="Q204" s="163"/>
      <c r="R204" s="163"/>
      <c r="S204" s="163"/>
      <c r="T204" s="164"/>
      <c r="U204" s="163"/>
      <c r="V204" s="153"/>
      <c r="W204" s="153"/>
      <c r="X204" s="153"/>
      <c r="Y204" s="153"/>
      <c r="Z204" s="153"/>
      <c r="AA204" s="153"/>
      <c r="AB204" s="153"/>
      <c r="AC204" s="153"/>
      <c r="AD204" s="153"/>
      <c r="AE204" s="153" t="s">
        <v>126</v>
      </c>
      <c r="AF204" s="153">
        <v>0</v>
      </c>
      <c r="AG204" s="153"/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">
      <c r="A205" s="154"/>
      <c r="B205" s="160"/>
      <c r="C205" s="196" t="s">
        <v>418</v>
      </c>
      <c r="D205" s="165"/>
      <c r="E205" s="170">
        <v>2750.4</v>
      </c>
      <c r="F205" s="173"/>
      <c r="G205" s="173"/>
      <c r="H205" s="173"/>
      <c r="I205" s="173"/>
      <c r="J205" s="173"/>
      <c r="K205" s="173"/>
      <c r="L205" s="173"/>
      <c r="M205" s="173"/>
      <c r="N205" s="163"/>
      <c r="O205" s="163"/>
      <c r="P205" s="163"/>
      <c r="Q205" s="163"/>
      <c r="R205" s="163"/>
      <c r="S205" s="163"/>
      <c r="T205" s="164"/>
      <c r="U205" s="163"/>
      <c r="V205" s="153"/>
      <c r="W205" s="153"/>
      <c r="X205" s="153"/>
      <c r="Y205" s="153"/>
      <c r="Z205" s="153"/>
      <c r="AA205" s="153"/>
      <c r="AB205" s="153"/>
      <c r="AC205" s="153"/>
      <c r="AD205" s="153"/>
      <c r="AE205" s="153" t="s">
        <v>126</v>
      </c>
      <c r="AF205" s="153">
        <v>0</v>
      </c>
      <c r="AG205" s="153"/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 x14ac:dyDescent="0.2">
      <c r="A206" s="154"/>
      <c r="B206" s="160"/>
      <c r="C206" s="196" t="s">
        <v>419</v>
      </c>
      <c r="D206" s="165"/>
      <c r="E206" s="170">
        <v>191.94</v>
      </c>
      <c r="F206" s="173"/>
      <c r="G206" s="173"/>
      <c r="H206" s="173"/>
      <c r="I206" s="173"/>
      <c r="J206" s="173"/>
      <c r="K206" s="173"/>
      <c r="L206" s="173"/>
      <c r="M206" s="173"/>
      <c r="N206" s="163"/>
      <c r="O206" s="163"/>
      <c r="P206" s="163"/>
      <c r="Q206" s="163"/>
      <c r="R206" s="163"/>
      <c r="S206" s="163"/>
      <c r="T206" s="164"/>
      <c r="U206" s="163"/>
      <c r="V206" s="153"/>
      <c r="W206" s="153"/>
      <c r="X206" s="153"/>
      <c r="Y206" s="153"/>
      <c r="Z206" s="153"/>
      <c r="AA206" s="153"/>
      <c r="AB206" s="153"/>
      <c r="AC206" s="153"/>
      <c r="AD206" s="153"/>
      <c r="AE206" s="153" t="s">
        <v>126</v>
      </c>
      <c r="AF206" s="153">
        <v>0</v>
      </c>
      <c r="AG206" s="153"/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ht="22.5" outlineLevel="1" x14ac:dyDescent="0.2">
      <c r="A207" s="154">
        <v>105</v>
      </c>
      <c r="B207" s="160" t="s">
        <v>420</v>
      </c>
      <c r="C207" s="195" t="s">
        <v>421</v>
      </c>
      <c r="D207" s="162" t="s">
        <v>273</v>
      </c>
      <c r="E207" s="169">
        <v>2.75</v>
      </c>
      <c r="F207" s="172"/>
      <c r="G207" s="173">
        <f>ROUND(E207*F207,2)</f>
        <v>0</v>
      </c>
      <c r="H207" s="172"/>
      <c r="I207" s="173">
        <f>ROUND(E207*H207,2)</f>
        <v>0</v>
      </c>
      <c r="J207" s="172"/>
      <c r="K207" s="173">
        <f>ROUND(E207*J207,2)</f>
        <v>0</v>
      </c>
      <c r="L207" s="173">
        <v>15</v>
      </c>
      <c r="M207" s="173">
        <f>G207*(1+L207/100)</f>
        <v>0</v>
      </c>
      <c r="N207" s="163">
        <v>1</v>
      </c>
      <c r="O207" s="163">
        <f>ROUND(E207*N207,5)</f>
        <v>2.75</v>
      </c>
      <c r="P207" s="163">
        <v>0</v>
      </c>
      <c r="Q207" s="163">
        <f>ROUND(E207*P207,5)</f>
        <v>0</v>
      </c>
      <c r="R207" s="163"/>
      <c r="S207" s="163"/>
      <c r="T207" s="164">
        <v>0</v>
      </c>
      <c r="U207" s="163">
        <f>ROUND(E207*T207,2)</f>
        <v>0</v>
      </c>
      <c r="V207" s="153"/>
      <c r="W207" s="153"/>
      <c r="X207" s="153"/>
      <c r="Y207" s="153"/>
      <c r="Z207" s="153"/>
      <c r="AA207" s="153"/>
      <c r="AB207" s="153"/>
      <c r="AC207" s="153"/>
      <c r="AD207" s="153"/>
      <c r="AE207" s="153" t="s">
        <v>175</v>
      </c>
      <c r="AF207" s="153"/>
      <c r="AG207" s="153"/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 x14ac:dyDescent="0.2">
      <c r="A208" s="154">
        <v>106</v>
      </c>
      <c r="B208" s="160" t="s">
        <v>422</v>
      </c>
      <c r="C208" s="195" t="s">
        <v>423</v>
      </c>
      <c r="D208" s="162" t="s">
        <v>273</v>
      </c>
      <c r="E208" s="169">
        <v>5.6011999999999999E-2</v>
      </c>
      <c r="F208" s="172"/>
      <c r="G208" s="173">
        <f>ROUND(E208*F208,2)</f>
        <v>0</v>
      </c>
      <c r="H208" s="172"/>
      <c r="I208" s="173">
        <f>ROUND(E208*H208,2)</f>
        <v>0</v>
      </c>
      <c r="J208" s="172"/>
      <c r="K208" s="173">
        <f>ROUND(E208*J208,2)</f>
        <v>0</v>
      </c>
      <c r="L208" s="173">
        <v>15</v>
      </c>
      <c r="M208" s="173">
        <f>G208*(1+L208/100)</f>
        <v>0</v>
      </c>
      <c r="N208" s="163">
        <v>1</v>
      </c>
      <c r="O208" s="163">
        <f>ROUND(E208*N208,5)</f>
        <v>5.6009999999999997E-2</v>
      </c>
      <c r="P208" s="163">
        <v>0</v>
      </c>
      <c r="Q208" s="163">
        <f>ROUND(E208*P208,5)</f>
        <v>0</v>
      </c>
      <c r="R208" s="163"/>
      <c r="S208" s="163"/>
      <c r="T208" s="164">
        <v>0</v>
      </c>
      <c r="U208" s="163">
        <f>ROUND(E208*T208,2)</f>
        <v>0</v>
      </c>
      <c r="V208" s="153"/>
      <c r="W208" s="153"/>
      <c r="X208" s="153"/>
      <c r="Y208" s="153"/>
      <c r="Z208" s="153"/>
      <c r="AA208" s="153"/>
      <c r="AB208" s="153"/>
      <c r="AC208" s="153"/>
      <c r="AD208" s="153"/>
      <c r="AE208" s="153" t="s">
        <v>175</v>
      </c>
      <c r="AF208" s="153"/>
      <c r="AG208" s="153"/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 x14ac:dyDescent="0.2">
      <c r="A209" s="154"/>
      <c r="B209" s="160"/>
      <c r="C209" s="196" t="s">
        <v>424</v>
      </c>
      <c r="D209" s="165"/>
      <c r="E209" s="170">
        <v>5.6011999999999999E-2</v>
      </c>
      <c r="F209" s="173"/>
      <c r="G209" s="173"/>
      <c r="H209" s="173"/>
      <c r="I209" s="173"/>
      <c r="J209" s="173"/>
      <c r="K209" s="173"/>
      <c r="L209" s="173"/>
      <c r="M209" s="173"/>
      <c r="N209" s="163"/>
      <c r="O209" s="163"/>
      <c r="P209" s="163"/>
      <c r="Q209" s="163"/>
      <c r="R209" s="163"/>
      <c r="S209" s="163"/>
      <c r="T209" s="164"/>
      <c r="U209" s="163"/>
      <c r="V209" s="153"/>
      <c r="W209" s="153"/>
      <c r="X209" s="153"/>
      <c r="Y209" s="153"/>
      <c r="Z209" s="153"/>
      <c r="AA209" s="153"/>
      <c r="AB209" s="153"/>
      <c r="AC209" s="153"/>
      <c r="AD209" s="153"/>
      <c r="AE209" s="153" t="s">
        <v>126</v>
      </c>
      <c r="AF209" s="153">
        <v>0</v>
      </c>
      <c r="AG209" s="153"/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 x14ac:dyDescent="0.2">
      <c r="A210" s="154">
        <v>107</v>
      </c>
      <c r="B210" s="160" t="s">
        <v>425</v>
      </c>
      <c r="C210" s="195" t="s">
        <v>426</v>
      </c>
      <c r="D210" s="162" t="s">
        <v>172</v>
      </c>
      <c r="E210" s="169">
        <v>29.7</v>
      </c>
      <c r="F210" s="172"/>
      <c r="G210" s="173">
        <f>ROUND(E210*F210,2)</f>
        <v>0</v>
      </c>
      <c r="H210" s="172"/>
      <c r="I210" s="173">
        <f>ROUND(E210*H210,2)</f>
        <v>0</v>
      </c>
      <c r="J210" s="172"/>
      <c r="K210" s="173">
        <f>ROUND(E210*J210,2)</f>
        <v>0</v>
      </c>
      <c r="L210" s="173">
        <v>15</v>
      </c>
      <c r="M210" s="173">
        <f>G210*(1+L210/100)</f>
        <v>0</v>
      </c>
      <c r="N210" s="163">
        <v>9.3799999999999994E-3</v>
      </c>
      <c r="O210" s="163">
        <f>ROUND(E210*N210,5)</f>
        <v>0.27859</v>
      </c>
      <c r="P210" s="163">
        <v>0</v>
      </c>
      <c r="Q210" s="163">
        <f>ROUND(E210*P210,5)</f>
        <v>0</v>
      </c>
      <c r="R210" s="163"/>
      <c r="S210" s="163"/>
      <c r="T210" s="164">
        <v>0</v>
      </c>
      <c r="U210" s="163">
        <f>ROUND(E210*T210,2)</f>
        <v>0</v>
      </c>
      <c r="V210" s="153"/>
      <c r="W210" s="153"/>
      <c r="X210" s="153"/>
      <c r="Y210" s="153"/>
      <c r="Z210" s="153"/>
      <c r="AA210" s="153"/>
      <c r="AB210" s="153"/>
      <c r="AC210" s="153"/>
      <c r="AD210" s="153"/>
      <c r="AE210" s="153" t="s">
        <v>175</v>
      </c>
      <c r="AF210" s="153"/>
      <c r="AG210" s="153"/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 x14ac:dyDescent="0.2">
      <c r="A211" s="154"/>
      <c r="B211" s="160"/>
      <c r="C211" s="196" t="s">
        <v>427</v>
      </c>
      <c r="D211" s="165"/>
      <c r="E211" s="170">
        <v>29.7</v>
      </c>
      <c r="F211" s="173"/>
      <c r="G211" s="173"/>
      <c r="H211" s="173"/>
      <c r="I211" s="173"/>
      <c r="J211" s="173"/>
      <c r="K211" s="173"/>
      <c r="L211" s="173"/>
      <c r="M211" s="173"/>
      <c r="N211" s="163"/>
      <c r="O211" s="163"/>
      <c r="P211" s="163"/>
      <c r="Q211" s="163"/>
      <c r="R211" s="163"/>
      <c r="S211" s="163"/>
      <c r="T211" s="164"/>
      <c r="U211" s="163"/>
      <c r="V211" s="153"/>
      <c r="W211" s="153"/>
      <c r="X211" s="153"/>
      <c r="Y211" s="153"/>
      <c r="Z211" s="153"/>
      <c r="AA211" s="153"/>
      <c r="AB211" s="153"/>
      <c r="AC211" s="153"/>
      <c r="AD211" s="153"/>
      <c r="AE211" s="153" t="s">
        <v>126</v>
      </c>
      <c r="AF211" s="153">
        <v>0</v>
      </c>
      <c r="AG211" s="153"/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 x14ac:dyDescent="0.2">
      <c r="A212" s="154">
        <v>108</v>
      </c>
      <c r="B212" s="160" t="s">
        <v>428</v>
      </c>
      <c r="C212" s="195" t="s">
        <v>429</v>
      </c>
      <c r="D212" s="162" t="s">
        <v>273</v>
      </c>
      <c r="E212" s="169">
        <v>0.21113399999999999</v>
      </c>
      <c r="F212" s="172"/>
      <c r="G212" s="173">
        <f>ROUND(E212*F212,2)</f>
        <v>0</v>
      </c>
      <c r="H212" s="172"/>
      <c r="I212" s="173">
        <f>ROUND(E212*H212,2)</f>
        <v>0</v>
      </c>
      <c r="J212" s="172"/>
      <c r="K212" s="173">
        <f>ROUND(E212*J212,2)</f>
        <v>0</v>
      </c>
      <c r="L212" s="173">
        <v>15</v>
      </c>
      <c r="M212" s="173">
        <f>G212*(1+L212/100)</f>
        <v>0</v>
      </c>
      <c r="N212" s="163">
        <v>1</v>
      </c>
      <c r="O212" s="163">
        <f>ROUND(E212*N212,5)</f>
        <v>0.21113000000000001</v>
      </c>
      <c r="P212" s="163">
        <v>0</v>
      </c>
      <c r="Q212" s="163">
        <f>ROUND(E212*P212,5)</f>
        <v>0</v>
      </c>
      <c r="R212" s="163"/>
      <c r="S212" s="163"/>
      <c r="T212" s="164">
        <v>0</v>
      </c>
      <c r="U212" s="163">
        <f>ROUND(E212*T212,2)</f>
        <v>0</v>
      </c>
      <c r="V212" s="153"/>
      <c r="W212" s="153"/>
      <c r="X212" s="153"/>
      <c r="Y212" s="153"/>
      <c r="Z212" s="153"/>
      <c r="AA212" s="153"/>
      <c r="AB212" s="153"/>
      <c r="AC212" s="153"/>
      <c r="AD212" s="153"/>
      <c r="AE212" s="153" t="s">
        <v>175</v>
      </c>
      <c r="AF212" s="153"/>
      <c r="AG212" s="153"/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 x14ac:dyDescent="0.2">
      <c r="A213" s="154"/>
      <c r="B213" s="160"/>
      <c r="C213" s="196" t="s">
        <v>430</v>
      </c>
      <c r="D213" s="165"/>
      <c r="E213" s="170">
        <v>0.21113399999999999</v>
      </c>
      <c r="F213" s="173"/>
      <c r="G213" s="173"/>
      <c r="H213" s="173"/>
      <c r="I213" s="173"/>
      <c r="J213" s="173"/>
      <c r="K213" s="173"/>
      <c r="L213" s="173"/>
      <c r="M213" s="173"/>
      <c r="N213" s="163"/>
      <c r="O213" s="163"/>
      <c r="P213" s="163"/>
      <c r="Q213" s="163"/>
      <c r="R213" s="163"/>
      <c r="S213" s="163"/>
      <c r="T213" s="164"/>
      <c r="U213" s="163"/>
      <c r="V213" s="153"/>
      <c r="W213" s="153"/>
      <c r="X213" s="153"/>
      <c r="Y213" s="153"/>
      <c r="Z213" s="153"/>
      <c r="AA213" s="153"/>
      <c r="AB213" s="153"/>
      <c r="AC213" s="153"/>
      <c r="AD213" s="153"/>
      <c r="AE213" s="153" t="s">
        <v>126</v>
      </c>
      <c r="AF213" s="153">
        <v>0</v>
      </c>
      <c r="AG213" s="153"/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ht="22.5" outlineLevel="1" x14ac:dyDescent="0.2">
      <c r="A214" s="154">
        <v>109</v>
      </c>
      <c r="B214" s="160" t="s">
        <v>431</v>
      </c>
      <c r="C214" s="195" t="s">
        <v>432</v>
      </c>
      <c r="D214" s="162" t="s">
        <v>261</v>
      </c>
      <c r="E214" s="169">
        <v>1</v>
      </c>
      <c r="F214" s="172"/>
      <c r="G214" s="173">
        <f>ROUND(E214*F214,2)</f>
        <v>0</v>
      </c>
      <c r="H214" s="172"/>
      <c r="I214" s="173">
        <f>ROUND(E214*H214,2)</f>
        <v>0</v>
      </c>
      <c r="J214" s="172"/>
      <c r="K214" s="173">
        <f>ROUND(E214*J214,2)</f>
        <v>0</v>
      </c>
      <c r="L214" s="173">
        <v>15</v>
      </c>
      <c r="M214" s="173">
        <f>G214*(1+L214/100)</f>
        <v>0</v>
      </c>
      <c r="N214" s="163">
        <v>0</v>
      </c>
      <c r="O214" s="163">
        <f>ROUND(E214*N214,5)</f>
        <v>0</v>
      </c>
      <c r="P214" s="163">
        <v>0</v>
      </c>
      <c r="Q214" s="163">
        <f>ROUND(E214*P214,5)</f>
        <v>0</v>
      </c>
      <c r="R214" s="163"/>
      <c r="S214" s="163"/>
      <c r="T214" s="164">
        <v>0</v>
      </c>
      <c r="U214" s="163">
        <f>ROUND(E214*T214,2)</f>
        <v>0</v>
      </c>
      <c r="V214" s="153"/>
      <c r="W214" s="153"/>
      <c r="X214" s="153"/>
      <c r="Y214" s="153"/>
      <c r="Z214" s="153"/>
      <c r="AA214" s="153"/>
      <c r="AB214" s="153"/>
      <c r="AC214" s="153"/>
      <c r="AD214" s="153"/>
      <c r="AE214" s="153" t="s">
        <v>124</v>
      </c>
      <c r="AF214" s="153"/>
      <c r="AG214" s="153"/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ht="22.5" outlineLevel="1" x14ac:dyDescent="0.2">
      <c r="A215" s="154">
        <v>110</v>
      </c>
      <c r="B215" s="160" t="s">
        <v>433</v>
      </c>
      <c r="C215" s="195" t="s">
        <v>434</v>
      </c>
      <c r="D215" s="162" t="s">
        <v>253</v>
      </c>
      <c r="E215" s="169">
        <v>1</v>
      </c>
      <c r="F215" s="172"/>
      <c r="G215" s="173">
        <f>ROUND(E215*F215,2)</f>
        <v>0</v>
      </c>
      <c r="H215" s="172"/>
      <c r="I215" s="173">
        <f>ROUND(E215*H215,2)</f>
        <v>0</v>
      </c>
      <c r="J215" s="172"/>
      <c r="K215" s="173">
        <f>ROUND(E215*J215,2)</f>
        <v>0</v>
      </c>
      <c r="L215" s="173">
        <v>15</v>
      </c>
      <c r="M215" s="173">
        <f>G215*(1+L215/100)</f>
        <v>0</v>
      </c>
      <c r="N215" s="163">
        <v>0</v>
      </c>
      <c r="O215" s="163">
        <f>ROUND(E215*N215,5)</f>
        <v>0</v>
      </c>
      <c r="P215" s="163">
        <v>0</v>
      </c>
      <c r="Q215" s="163">
        <f>ROUND(E215*P215,5)</f>
        <v>0</v>
      </c>
      <c r="R215" s="163"/>
      <c r="S215" s="163"/>
      <c r="T215" s="164">
        <v>0</v>
      </c>
      <c r="U215" s="163">
        <f>ROUND(E215*T215,2)</f>
        <v>0</v>
      </c>
      <c r="V215" s="153"/>
      <c r="W215" s="153"/>
      <c r="X215" s="153"/>
      <c r="Y215" s="153"/>
      <c r="Z215" s="153"/>
      <c r="AA215" s="153"/>
      <c r="AB215" s="153"/>
      <c r="AC215" s="153"/>
      <c r="AD215" s="153"/>
      <c r="AE215" s="153" t="s">
        <v>124</v>
      </c>
      <c r="AF215" s="153"/>
      <c r="AG215" s="153"/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 x14ac:dyDescent="0.2">
      <c r="A216" s="154">
        <v>111</v>
      </c>
      <c r="B216" s="160" t="s">
        <v>435</v>
      </c>
      <c r="C216" s="195" t="s">
        <v>436</v>
      </c>
      <c r="D216" s="162" t="s">
        <v>215</v>
      </c>
      <c r="E216" s="169">
        <v>3</v>
      </c>
      <c r="F216" s="172"/>
      <c r="G216" s="173">
        <f>ROUND(E216*F216,2)</f>
        <v>0</v>
      </c>
      <c r="H216" s="172"/>
      <c r="I216" s="173">
        <f>ROUND(E216*H216,2)</f>
        <v>0</v>
      </c>
      <c r="J216" s="172"/>
      <c r="K216" s="173">
        <f>ROUND(E216*J216,2)</f>
        <v>0</v>
      </c>
      <c r="L216" s="173">
        <v>15</v>
      </c>
      <c r="M216" s="173">
        <f>G216*(1+L216/100)</f>
        <v>0</v>
      </c>
      <c r="N216" s="163">
        <v>0</v>
      </c>
      <c r="O216" s="163">
        <f>ROUND(E216*N216,5)</f>
        <v>0</v>
      </c>
      <c r="P216" s="163">
        <v>0</v>
      </c>
      <c r="Q216" s="163">
        <f>ROUND(E216*P216,5)</f>
        <v>0</v>
      </c>
      <c r="R216" s="163"/>
      <c r="S216" s="163"/>
      <c r="T216" s="164">
        <v>0</v>
      </c>
      <c r="U216" s="163">
        <f>ROUND(E216*T216,2)</f>
        <v>0</v>
      </c>
      <c r="V216" s="153"/>
      <c r="W216" s="153"/>
      <c r="X216" s="153"/>
      <c r="Y216" s="153"/>
      <c r="Z216" s="153"/>
      <c r="AA216" s="153"/>
      <c r="AB216" s="153"/>
      <c r="AC216" s="153"/>
      <c r="AD216" s="153"/>
      <c r="AE216" s="153" t="s">
        <v>124</v>
      </c>
      <c r="AF216" s="153"/>
      <c r="AG216" s="153"/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 x14ac:dyDescent="0.2">
      <c r="A217" s="154">
        <v>112</v>
      </c>
      <c r="B217" s="160" t="s">
        <v>437</v>
      </c>
      <c r="C217" s="195" t="s">
        <v>438</v>
      </c>
      <c r="D217" s="162" t="s">
        <v>0</v>
      </c>
      <c r="E217" s="169">
        <v>4778.7700000000004</v>
      </c>
      <c r="F217" s="172"/>
      <c r="G217" s="173">
        <f>ROUND(E217*F217,2)</f>
        <v>0</v>
      </c>
      <c r="H217" s="172"/>
      <c r="I217" s="173">
        <f>ROUND(E217*H217,2)</f>
        <v>0</v>
      </c>
      <c r="J217" s="172"/>
      <c r="K217" s="173">
        <f>ROUND(E217*J217,2)</f>
        <v>0</v>
      </c>
      <c r="L217" s="173">
        <v>15</v>
      </c>
      <c r="M217" s="173">
        <f>G217*(1+L217/100)</f>
        <v>0</v>
      </c>
      <c r="N217" s="163">
        <v>0</v>
      </c>
      <c r="O217" s="163">
        <f>ROUND(E217*N217,5)</f>
        <v>0</v>
      </c>
      <c r="P217" s="163">
        <v>0</v>
      </c>
      <c r="Q217" s="163">
        <f>ROUND(E217*P217,5)</f>
        <v>0</v>
      </c>
      <c r="R217" s="163"/>
      <c r="S217" s="163"/>
      <c r="T217" s="164">
        <v>0</v>
      </c>
      <c r="U217" s="163">
        <f>ROUND(E217*T217,2)</f>
        <v>0</v>
      </c>
      <c r="V217" s="153"/>
      <c r="W217" s="153"/>
      <c r="X217" s="153"/>
      <c r="Y217" s="153"/>
      <c r="Z217" s="153"/>
      <c r="AA217" s="153"/>
      <c r="AB217" s="153"/>
      <c r="AC217" s="153"/>
      <c r="AD217" s="153"/>
      <c r="AE217" s="153" t="s">
        <v>124</v>
      </c>
      <c r="AF217" s="153"/>
      <c r="AG217" s="153"/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x14ac:dyDescent="0.2">
      <c r="A218" s="155" t="s">
        <v>119</v>
      </c>
      <c r="B218" s="161" t="s">
        <v>84</v>
      </c>
      <c r="C218" s="197" t="s">
        <v>85</v>
      </c>
      <c r="D218" s="166"/>
      <c r="E218" s="171"/>
      <c r="F218" s="174"/>
      <c r="G218" s="174">
        <f>SUMIF(AE219:AE224,"&lt;&gt;NOR",G219:G224)</f>
        <v>0</v>
      </c>
      <c r="H218" s="174"/>
      <c r="I218" s="174">
        <f>SUM(I219:I224)</f>
        <v>0</v>
      </c>
      <c r="J218" s="174"/>
      <c r="K218" s="174">
        <f>SUM(K219:K224)</f>
        <v>0</v>
      </c>
      <c r="L218" s="174"/>
      <c r="M218" s="174">
        <f>SUM(M219:M224)</f>
        <v>0</v>
      </c>
      <c r="N218" s="167"/>
      <c r="O218" s="167">
        <f>SUM(O219:O224)</f>
        <v>5.6160000000000002E-2</v>
      </c>
      <c r="P218" s="167"/>
      <c r="Q218" s="167">
        <f>SUM(Q219:Q224)</f>
        <v>0</v>
      </c>
      <c r="R218" s="167"/>
      <c r="S218" s="167"/>
      <c r="T218" s="168"/>
      <c r="U218" s="167">
        <f>SUM(U219:U224)</f>
        <v>8.26</v>
      </c>
      <c r="AE218" t="s">
        <v>120</v>
      </c>
    </row>
    <row r="219" spans="1:60" outlineLevel="1" x14ac:dyDescent="0.2">
      <c r="A219" s="154">
        <v>113</v>
      </c>
      <c r="B219" s="160" t="s">
        <v>439</v>
      </c>
      <c r="C219" s="195" t="s">
        <v>440</v>
      </c>
      <c r="D219" s="162" t="s">
        <v>172</v>
      </c>
      <c r="E219" s="169">
        <v>27</v>
      </c>
      <c r="F219" s="172"/>
      <c r="G219" s="173">
        <f>ROUND(E219*F219,2)</f>
        <v>0</v>
      </c>
      <c r="H219" s="172"/>
      <c r="I219" s="173">
        <f>ROUND(E219*H219,2)</f>
        <v>0</v>
      </c>
      <c r="J219" s="172"/>
      <c r="K219" s="173">
        <f>ROUND(E219*J219,2)</f>
        <v>0</v>
      </c>
      <c r="L219" s="173">
        <v>15</v>
      </c>
      <c r="M219" s="173">
        <f>G219*(1+L219/100)</f>
        <v>0</v>
      </c>
      <c r="N219" s="163">
        <v>3.2000000000000003E-4</v>
      </c>
      <c r="O219" s="163">
        <f>ROUND(E219*N219,5)</f>
        <v>8.6400000000000001E-3</v>
      </c>
      <c r="P219" s="163">
        <v>0</v>
      </c>
      <c r="Q219" s="163">
        <f>ROUND(E219*P219,5)</f>
        <v>0</v>
      </c>
      <c r="R219" s="163"/>
      <c r="S219" s="163"/>
      <c r="T219" s="164">
        <v>0.23599999999999999</v>
      </c>
      <c r="U219" s="163">
        <f>ROUND(E219*T219,2)</f>
        <v>6.37</v>
      </c>
      <c r="V219" s="153"/>
      <c r="W219" s="153"/>
      <c r="X219" s="153"/>
      <c r="Y219" s="153"/>
      <c r="Z219" s="153"/>
      <c r="AA219" s="153"/>
      <c r="AB219" s="153"/>
      <c r="AC219" s="153"/>
      <c r="AD219" s="153"/>
      <c r="AE219" s="153" t="s">
        <v>124</v>
      </c>
      <c r="AF219" s="153"/>
      <c r="AG219" s="153"/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">
      <c r="A220" s="154"/>
      <c r="B220" s="160"/>
      <c r="C220" s="196" t="s">
        <v>441</v>
      </c>
      <c r="D220" s="165"/>
      <c r="E220" s="170">
        <v>27</v>
      </c>
      <c r="F220" s="173"/>
      <c r="G220" s="173"/>
      <c r="H220" s="173"/>
      <c r="I220" s="173"/>
      <c r="J220" s="173"/>
      <c r="K220" s="173"/>
      <c r="L220" s="173"/>
      <c r="M220" s="173"/>
      <c r="N220" s="163"/>
      <c r="O220" s="163"/>
      <c r="P220" s="163"/>
      <c r="Q220" s="163"/>
      <c r="R220" s="163"/>
      <c r="S220" s="163"/>
      <c r="T220" s="164"/>
      <c r="U220" s="163"/>
      <c r="V220" s="153"/>
      <c r="W220" s="153"/>
      <c r="X220" s="153"/>
      <c r="Y220" s="153"/>
      <c r="Z220" s="153"/>
      <c r="AA220" s="153"/>
      <c r="AB220" s="153"/>
      <c r="AC220" s="153"/>
      <c r="AD220" s="153"/>
      <c r="AE220" s="153" t="s">
        <v>126</v>
      </c>
      <c r="AF220" s="153">
        <v>0</v>
      </c>
      <c r="AG220" s="153"/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 x14ac:dyDescent="0.2">
      <c r="A221" s="154">
        <v>114</v>
      </c>
      <c r="B221" s="160" t="s">
        <v>442</v>
      </c>
      <c r="C221" s="195" t="s">
        <v>443</v>
      </c>
      <c r="D221" s="162" t="s">
        <v>172</v>
      </c>
      <c r="E221" s="169">
        <v>27</v>
      </c>
      <c r="F221" s="172"/>
      <c r="G221" s="173">
        <f>ROUND(E221*F221,2)</f>
        <v>0</v>
      </c>
      <c r="H221" s="172"/>
      <c r="I221" s="173">
        <f>ROUND(E221*H221,2)</f>
        <v>0</v>
      </c>
      <c r="J221" s="172"/>
      <c r="K221" s="173">
        <f>ROUND(E221*J221,2)</f>
        <v>0</v>
      </c>
      <c r="L221" s="173">
        <v>15</v>
      </c>
      <c r="M221" s="173">
        <f>G221*(1+L221/100)</f>
        <v>0</v>
      </c>
      <c r="N221" s="163">
        <v>1.1E-4</v>
      </c>
      <c r="O221" s="163">
        <f>ROUND(E221*N221,5)</f>
        <v>2.97E-3</v>
      </c>
      <c r="P221" s="163">
        <v>0</v>
      </c>
      <c r="Q221" s="163">
        <f>ROUND(E221*P221,5)</f>
        <v>0</v>
      </c>
      <c r="R221" s="163"/>
      <c r="S221" s="163"/>
      <c r="T221" s="164">
        <v>7.0000000000000007E-2</v>
      </c>
      <c r="U221" s="163">
        <f>ROUND(E221*T221,2)</f>
        <v>1.89</v>
      </c>
      <c r="V221" s="153"/>
      <c r="W221" s="153"/>
      <c r="X221" s="153"/>
      <c r="Y221" s="153"/>
      <c r="Z221" s="153"/>
      <c r="AA221" s="153"/>
      <c r="AB221" s="153"/>
      <c r="AC221" s="153"/>
      <c r="AD221" s="153"/>
      <c r="AE221" s="153" t="s">
        <v>124</v>
      </c>
      <c r="AF221" s="153"/>
      <c r="AG221" s="153"/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ht="22.5" outlineLevel="1" x14ac:dyDescent="0.2">
      <c r="A222" s="154">
        <v>115</v>
      </c>
      <c r="B222" s="160" t="s">
        <v>444</v>
      </c>
      <c r="C222" s="195" t="s">
        <v>445</v>
      </c>
      <c r="D222" s="162" t="s">
        <v>183</v>
      </c>
      <c r="E222" s="169">
        <v>99</v>
      </c>
      <c r="F222" s="172"/>
      <c r="G222" s="173">
        <f>ROUND(E222*F222,2)</f>
        <v>0</v>
      </c>
      <c r="H222" s="172"/>
      <c r="I222" s="173">
        <f>ROUND(E222*H222,2)</f>
        <v>0</v>
      </c>
      <c r="J222" s="172"/>
      <c r="K222" s="173">
        <f>ROUND(E222*J222,2)</f>
        <v>0</v>
      </c>
      <c r="L222" s="173">
        <v>15</v>
      </c>
      <c r="M222" s="173">
        <f>G222*(1+L222/100)</f>
        <v>0</v>
      </c>
      <c r="N222" s="163">
        <v>4.4999999999999999E-4</v>
      </c>
      <c r="O222" s="163">
        <f>ROUND(E222*N222,5)</f>
        <v>4.4549999999999999E-2</v>
      </c>
      <c r="P222" s="163">
        <v>0</v>
      </c>
      <c r="Q222" s="163">
        <f>ROUND(E222*P222,5)</f>
        <v>0</v>
      </c>
      <c r="R222" s="163"/>
      <c r="S222" s="163"/>
      <c r="T222" s="164">
        <v>0</v>
      </c>
      <c r="U222" s="163">
        <f>ROUND(E222*T222,2)</f>
        <v>0</v>
      </c>
      <c r="V222" s="153"/>
      <c r="W222" s="153"/>
      <c r="X222" s="153"/>
      <c r="Y222" s="153"/>
      <c r="Z222" s="153"/>
      <c r="AA222" s="153"/>
      <c r="AB222" s="153"/>
      <c r="AC222" s="153"/>
      <c r="AD222" s="153"/>
      <c r="AE222" s="153" t="s">
        <v>175</v>
      </c>
      <c r="AF222" s="153"/>
      <c r="AG222" s="153"/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 x14ac:dyDescent="0.2">
      <c r="A223" s="154"/>
      <c r="B223" s="160"/>
      <c r="C223" s="196" t="s">
        <v>446</v>
      </c>
      <c r="D223" s="165"/>
      <c r="E223" s="170">
        <v>99</v>
      </c>
      <c r="F223" s="173"/>
      <c r="G223" s="173"/>
      <c r="H223" s="173"/>
      <c r="I223" s="173"/>
      <c r="J223" s="173"/>
      <c r="K223" s="173"/>
      <c r="L223" s="173"/>
      <c r="M223" s="173"/>
      <c r="N223" s="163"/>
      <c r="O223" s="163"/>
      <c r="P223" s="163"/>
      <c r="Q223" s="163"/>
      <c r="R223" s="163"/>
      <c r="S223" s="163"/>
      <c r="T223" s="164"/>
      <c r="U223" s="163"/>
      <c r="V223" s="153"/>
      <c r="W223" s="153"/>
      <c r="X223" s="153"/>
      <c r="Y223" s="153"/>
      <c r="Z223" s="153"/>
      <c r="AA223" s="153"/>
      <c r="AB223" s="153"/>
      <c r="AC223" s="153"/>
      <c r="AD223" s="153"/>
      <c r="AE223" s="153" t="s">
        <v>126</v>
      </c>
      <c r="AF223" s="153">
        <v>0</v>
      </c>
      <c r="AG223" s="153"/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 x14ac:dyDescent="0.2">
      <c r="A224" s="154">
        <v>116</v>
      </c>
      <c r="B224" s="160" t="s">
        <v>447</v>
      </c>
      <c r="C224" s="195" t="s">
        <v>448</v>
      </c>
      <c r="D224" s="162" t="s">
        <v>0</v>
      </c>
      <c r="E224" s="169">
        <v>58.32</v>
      </c>
      <c r="F224" s="172"/>
      <c r="G224" s="173">
        <f>ROUND(E224*F224,2)</f>
        <v>0</v>
      </c>
      <c r="H224" s="172"/>
      <c r="I224" s="173">
        <f>ROUND(E224*H224,2)</f>
        <v>0</v>
      </c>
      <c r="J224" s="172"/>
      <c r="K224" s="173">
        <f>ROUND(E224*J224,2)</f>
        <v>0</v>
      </c>
      <c r="L224" s="173">
        <v>15</v>
      </c>
      <c r="M224" s="173">
        <f>G224*(1+L224/100)</f>
        <v>0</v>
      </c>
      <c r="N224" s="163">
        <v>0</v>
      </c>
      <c r="O224" s="163">
        <f>ROUND(E224*N224,5)</f>
        <v>0</v>
      </c>
      <c r="P224" s="163">
        <v>0</v>
      </c>
      <c r="Q224" s="163">
        <f>ROUND(E224*P224,5)</f>
        <v>0</v>
      </c>
      <c r="R224" s="163"/>
      <c r="S224" s="163"/>
      <c r="T224" s="164">
        <v>0</v>
      </c>
      <c r="U224" s="163">
        <f>ROUND(E224*T224,2)</f>
        <v>0</v>
      </c>
      <c r="V224" s="153"/>
      <c r="W224" s="153"/>
      <c r="X224" s="153"/>
      <c r="Y224" s="153"/>
      <c r="Z224" s="153"/>
      <c r="AA224" s="153"/>
      <c r="AB224" s="153"/>
      <c r="AC224" s="153"/>
      <c r="AD224" s="153"/>
      <c r="AE224" s="153" t="s">
        <v>124</v>
      </c>
      <c r="AF224" s="153"/>
      <c r="AG224" s="153"/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x14ac:dyDescent="0.2">
      <c r="A225" s="155" t="s">
        <v>119</v>
      </c>
      <c r="B225" s="161" t="s">
        <v>86</v>
      </c>
      <c r="C225" s="197" t="s">
        <v>87</v>
      </c>
      <c r="D225" s="166"/>
      <c r="E225" s="171"/>
      <c r="F225" s="174"/>
      <c r="G225" s="174">
        <f>SUMIF(AE226:AE229,"&lt;&gt;NOR",G226:G229)</f>
        <v>0</v>
      </c>
      <c r="H225" s="174"/>
      <c r="I225" s="174">
        <f>SUM(I226:I229)</f>
        <v>0</v>
      </c>
      <c r="J225" s="174"/>
      <c r="K225" s="174">
        <f>SUM(K226:K229)</f>
        <v>0</v>
      </c>
      <c r="L225" s="174"/>
      <c r="M225" s="174">
        <f>SUM(M226:M229)</f>
        <v>0</v>
      </c>
      <c r="N225" s="167"/>
      <c r="O225" s="167">
        <f>SUM(O226:O229)</f>
        <v>2.6329999999999999E-2</v>
      </c>
      <c r="P225" s="167"/>
      <c r="Q225" s="167">
        <f>SUM(Q226:Q229)</f>
        <v>0</v>
      </c>
      <c r="R225" s="167"/>
      <c r="S225" s="167"/>
      <c r="T225" s="168"/>
      <c r="U225" s="167">
        <f>SUM(U226:U229)</f>
        <v>13.45</v>
      </c>
      <c r="AE225" t="s">
        <v>120</v>
      </c>
    </row>
    <row r="226" spans="1:60" outlineLevel="1" x14ac:dyDescent="0.2">
      <c r="A226" s="154">
        <v>117</v>
      </c>
      <c r="B226" s="160" t="s">
        <v>449</v>
      </c>
      <c r="C226" s="195" t="s">
        <v>450</v>
      </c>
      <c r="D226" s="162" t="s">
        <v>123</v>
      </c>
      <c r="E226" s="169">
        <v>32.17</v>
      </c>
      <c r="F226" s="172"/>
      <c r="G226" s="173">
        <f>ROUND(E226*F226,2)</f>
        <v>0</v>
      </c>
      <c r="H226" s="172"/>
      <c r="I226" s="173">
        <f>ROUND(E226*H226,2)</f>
        <v>0</v>
      </c>
      <c r="J226" s="172"/>
      <c r="K226" s="173">
        <f>ROUND(E226*J226,2)</f>
        <v>0</v>
      </c>
      <c r="L226" s="173">
        <v>15</v>
      </c>
      <c r="M226" s="173">
        <f>G226*(1+L226/100)</f>
        <v>0</v>
      </c>
      <c r="N226" s="163">
        <v>7.6999999999999996E-4</v>
      </c>
      <c r="O226" s="163">
        <f>ROUND(E226*N226,5)</f>
        <v>2.477E-2</v>
      </c>
      <c r="P226" s="163">
        <v>0</v>
      </c>
      <c r="Q226" s="163">
        <f>ROUND(E226*P226,5)</f>
        <v>0</v>
      </c>
      <c r="R226" s="163"/>
      <c r="S226" s="163"/>
      <c r="T226" s="164">
        <v>0.35499999999999998</v>
      </c>
      <c r="U226" s="163">
        <f>ROUND(E226*T226,2)</f>
        <v>11.42</v>
      </c>
      <c r="V226" s="153"/>
      <c r="W226" s="153"/>
      <c r="X226" s="153"/>
      <c r="Y226" s="153"/>
      <c r="Z226" s="153"/>
      <c r="AA226" s="153"/>
      <c r="AB226" s="153"/>
      <c r="AC226" s="153"/>
      <c r="AD226" s="153"/>
      <c r="AE226" s="153" t="s">
        <v>124</v>
      </c>
      <c r="AF226" s="153"/>
      <c r="AG226" s="153"/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 x14ac:dyDescent="0.2">
      <c r="A227" s="154"/>
      <c r="B227" s="160"/>
      <c r="C227" s="196" t="s">
        <v>451</v>
      </c>
      <c r="D227" s="165"/>
      <c r="E227" s="170">
        <v>32.17</v>
      </c>
      <c r="F227" s="173"/>
      <c r="G227" s="173"/>
      <c r="H227" s="173"/>
      <c r="I227" s="173"/>
      <c r="J227" s="173"/>
      <c r="K227" s="173"/>
      <c r="L227" s="173"/>
      <c r="M227" s="173"/>
      <c r="N227" s="163"/>
      <c r="O227" s="163"/>
      <c r="P227" s="163"/>
      <c r="Q227" s="163"/>
      <c r="R227" s="163"/>
      <c r="S227" s="163"/>
      <c r="T227" s="164"/>
      <c r="U227" s="163"/>
      <c r="V227" s="153"/>
      <c r="W227" s="153"/>
      <c r="X227" s="153"/>
      <c r="Y227" s="153"/>
      <c r="Z227" s="153"/>
      <c r="AA227" s="153"/>
      <c r="AB227" s="153"/>
      <c r="AC227" s="153"/>
      <c r="AD227" s="153"/>
      <c r="AE227" s="153" t="s">
        <v>126</v>
      </c>
      <c r="AF227" s="153">
        <v>0</v>
      </c>
      <c r="AG227" s="153"/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 x14ac:dyDescent="0.2">
      <c r="A228" s="154">
        <v>118</v>
      </c>
      <c r="B228" s="160" t="s">
        <v>452</v>
      </c>
      <c r="C228" s="195" t="s">
        <v>453</v>
      </c>
      <c r="D228" s="162" t="s">
        <v>123</v>
      </c>
      <c r="E228" s="169">
        <v>5.04</v>
      </c>
      <c r="F228" s="172"/>
      <c r="G228" s="173">
        <f>ROUND(E228*F228,2)</f>
        <v>0</v>
      </c>
      <c r="H228" s="172"/>
      <c r="I228" s="173">
        <f>ROUND(E228*H228,2)</f>
        <v>0</v>
      </c>
      <c r="J228" s="172"/>
      <c r="K228" s="173">
        <f>ROUND(E228*J228,2)</f>
        <v>0</v>
      </c>
      <c r="L228" s="173">
        <v>15</v>
      </c>
      <c r="M228" s="173">
        <f>G228*(1+L228/100)</f>
        <v>0</v>
      </c>
      <c r="N228" s="163">
        <v>3.1E-4</v>
      </c>
      <c r="O228" s="163">
        <f>ROUND(E228*N228,5)</f>
        <v>1.56E-3</v>
      </c>
      <c r="P228" s="163">
        <v>0</v>
      </c>
      <c r="Q228" s="163">
        <f>ROUND(E228*P228,5)</f>
        <v>0</v>
      </c>
      <c r="R228" s="163"/>
      <c r="S228" s="163"/>
      <c r="T228" s="164">
        <v>0.40300000000000002</v>
      </c>
      <c r="U228" s="163">
        <f>ROUND(E228*T228,2)</f>
        <v>2.0299999999999998</v>
      </c>
      <c r="V228" s="153"/>
      <c r="W228" s="153"/>
      <c r="X228" s="153"/>
      <c r="Y228" s="153"/>
      <c r="Z228" s="153"/>
      <c r="AA228" s="153"/>
      <c r="AB228" s="153"/>
      <c r="AC228" s="153"/>
      <c r="AD228" s="153"/>
      <c r="AE228" s="153" t="s">
        <v>124</v>
      </c>
      <c r="AF228" s="153"/>
      <c r="AG228" s="153"/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outlineLevel="1" x14ac:dyDescent="0.2">
      <c r="A229" s="154"/>
      <c r="B229" s="160"/>
      <c r="C229" s="196" t="s">
        <v>454</v>
      </c>
      <c r="D229" s="165"/>
      <c r="E229" s="170">
        <v>5.04</v>
      </c>
      <c r="F229" s="173"/>
      <c r="G229" s="173"/>
      <c r="H229" s="173"/>
      <c r="I229" s="173"/>
      <c r="J229" s="173"/>
      <c r="K229" s="173"/>
      <c r="L229" s="173"/>
      <c r="M229" s="173"/>
      <c r="N229" s="163"/>
      <c r="O229" s="163"/>
      <c r="P229" s="163"/>
      <c r="Q229" s="163"/>
      <c r="R229" s="163"/>
      <c r="S229" s="163"/>
      <c r="T229" s="164"/>
      <c r="U229" s="163"/>
      <c r="V229" s="153"/>
      <c r="W229" s="153"/>
      <c r="X229" s="153"/>
      <c r="Y229" s="153"/>
      <c r="Z229" s="153"/>
      <c r="AA229" s="153"/>
      <c r="AB229" s="153"/>
      <c r="AC229" s="153"/>
      <c r="AD229" s="153"/>
      <c r="AE229" s="153" t="s">
        <v>126</v>
      </c>
      <c r="AF229" s="153">
        <v>0</v>
      </c>
      <c r="AG229" s="153"/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x14ac:dyDescent="0.2">
      <c r="A230" s="155" t="s">
        <v>119</v>
      </c>
      <c r="B230" s="161" t="s">
        <v>88</v>
      </c>
      <c r="C230" s="197" t="s">
        <v>89</v>
      </c>
      <c r="D230" s="166"/>
      <c r="E230" s="171"/>
      <c r="F230" s="174"/>
      <c r="G230" s="174">
        <f>SUMIF(AE231:AE232,"&lt;&gt;NOR",G231:G232)</f>
        <v>0</v>
      </c>
      <c r="H230" s="174"/>
      <c r="I230" s="174">
        <f>SUM(I231:I232)</f>
        <v>0</v>
      </c>
      <c r="J230" s="174"/>
      <c r="K230" s="174">
        <f>SUM(K231:K232)</f>
        <v>0</v>
      </c>
      <c r="L230" s="174"/>
      <c r="M230" s="174">
        <f>SUM(M231:M232)</f>
        <v>0</v>
      </c>
      <c r="N230" s="167"/>
      <c r="O230" s="167">
        <f>SUM(O231:O232)</f>
        <v>1.8800000000000002E-3</v>
      </c>
      <c r="P230" s="167"/>
      <c r="Q230" s="167">
        <f>SUM(Q231:Q232)</f>
        <v>0</v>
      </c>
      <c r="R230" s="167"/>
      <c r="S230" s="167"/>
      <c r="T230" s="168"/>
      <c r="U230" s="167">
        <f>SUM(U231:U232)</f>
        <v>1.1499999999999999</v>
      </c>
      <c r="AE230" t="s">
        <v>120</v>
      </c>
    </row>
    <row r="231" spans="1:60" outlineLevel="1" x14ac:dyDescent="0.2">
      <c r="A231" s="154">
        <v>119</v>
      </c>
      <c r="B231" s="160" t="s">
        <v>455</v>
      </c>
      <c r="C231" s="195" t="s">
        <v>456</v>
      </c>
      <c r="D231" s="162" t="s">
        <v>123</v>
      </c>
      <c r="E231" s="169">
        <v>8.5</v>
      </c>
      <c r="F231" s="172"/>
      <c r="G231" s="173">
        <f>ROUND(E231*F231,2)</f>
        <v>0</v>
      </c>
      <c r="H231" s="172"/>
      <c r="I231" s="173">
        <f>ROUND(E231*H231,2)</f>
        <v>0</v>
      </c>
      <c r="J231" s="172"/>
      <c r="K231" s="173">
        <f>ROUND(E231*J231,2)</f>
        <v>0</v>
      </c>
      <c r="L231" s="173">
        <v>15</v>
      </c>
      <c r="M231" s="173">
        <f>G231*(1+L231/100)</f>
        <v>0</v>
      </c>
      <c r="N231" s="163">
        <v>6.9999999999999994E-5</v>
      </c>
      <c r="O231" s="163">
        <f>ROUND(E231*N231,5)</f>
        <v>5.9999999999999995E-4</v>
      </c>
      <c r="P231" s="163">
        <v>0</v>
      </c>
      <c r="Q231" s="163">
        <f>ROUND(E231*P231,5)</f>
        <v>0</v>
      </c>
      <c r="R231" s="163"/>
      <c r="S231" s="163"/>
      <c r="T231" s="164">
        <v>3.2480000000000002E-2</v>
      </c>
      <c r="U231" s="163">
        <f>ROUND(E231*T231,2)</f>
        <v>0.28000000000000003</v>
      </c>
      <c r="V231" s="153"/>
      <c r="W231" s="153"/>
      <c r="X231" s="153"/>
      <c r="Y231" s="153"/>
      <c r="Z231" s="153"/>
      <c r="AA231" s="153"/>
      <c r="AB231" s="153"/>
      <c r="AC231" s="153"/>
      <c r="AD231" s="153"/>
      <c r="AE231" s="153" t="s">
        <v>124</v>
      </c>
      <c r="AF231" s="153"/>
      <c r="AG231" s="153"/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 x14ac:dyDescent="0.2">
      <c r="A232" s="154">
        <v>120</v>
      </c>
      <c r="B232" s="160" t="s">
        <v>457</v>
      </c>
      <c r="C232" s="195" t="s">
        <v>458</v>
      </c>
      <c r="D232" s="162" t="s">
        <v>123</v>
      </c>
      <c r="E232" s="169">
        <v>8.5</v>
      </c>
      <c r="F232" s="172"/>
      <c r="G232" s="173">
        <f>ROUND(E232*F232,2)</f>
        <v>0</v>
      </c>
      <c r="H232" s="172"/>
      <c r="I232" s="173">
        <f>ROUND(E232*H232,2)</f>
        <v>0</v>
      </c>
      <c r="J232" s="172"/>
      <c r="K232" s="173">
        <f>ROUND(E232*J232,2)</f>
        <v>0</v>
      </c>
      <c r="L232" s="173">
        <v>15</v>
      </c>
      <c r="M232" s="173">
        <f>G232*(1+L232/100)</f>
        <v>0</v>
      </c>
      <c r="N232" s="163">
        <v>1.4999999999999999E-4</v>
      </c>
      <c r="O232" s="163">
        <f>ROUND(E232*N232,5)</f>
        <v>1.2800000000000001E-3</v>
      </c>
      <c r="P232" s="163">
        <v>0</v>
      </c>
      <c r="Q232" s="163">
        <f>ROUND(E232*P232,5)</f>
        <v>0</v>
      </c>
      <c r="R232" s="163"/>
      <c r="S232" s="163"/>
      <c r="T232" s="164">
        <v>0.10191</v>
      </c>
      <c r="U232" s="163">
        <f>ROUND(E232*T232,2)</f>
        <v>0.87</v>
      </c>
      <c r="V232" s="153"/>
      <c r="W232" s="153"/>
      <c r="X232" s="153"/>
      <c r="Y232" s="153"/>
      <c r="Z232" s="153"/>
      <c r="AA232" s="153"/>
      <c r="AB232" s="153"/>
      <c r="AC232" s="153"/>
      <c r="AD232" s="153"/>
      <c r="AE232" s="153" t="s">
        <v>124</v>
      </c>
      <c r="AF232" s="153"/>
      <c r="AG232" s="153"/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x14ac:dyDescent="0.2">
      <c r="A233" s="155" t="s">
        <v>119</v>
      </c>
      <c r="B233" s="161" t="s">
        <v>90</v>
      </c>
      <c r="C233" s="197" t="s">
        <v>91</v>
      </c>
      <c r="D233" s="166"/>
      <c r="E233" s="171"/>
      <c r="F233" s="174"/>
      <c r="G233" s="174">
        <f>SUMIF(AE234:AE234,"&lt;&gt;NOR",G234:G234)</f>
        <v>0</v>
      </c>
      <c r="H233" s="174"/>
      <c r="I233" s="174">
        <f>SUM(I234:I234)</f>
        <v>0</v>
      </c>
      <c r="J233" s="174"/>
      <c r="K233" s="174">
        <f>SUM(K234:K234)</f>
        <v>0</v>
      </c>
      <c r="L233" s="174"/>
      <c r="M233" s="174">
        <f>SUM(M234:M234)</f>
        <v>0</v>
      </c>
      <c r="N233" s="167"/>
      <c r="O233" s="167">
        <f>SUM(O234:O234)</f>
        <v>0</v>
      </c>
      <c r="P233" s="167"/>
      <c r="Q233" s="167">
        <f>SUM(Q234:Q234)</f>
        <v>0</v>
      </c>
      <c r="R233" s="167"/>
      <c r="S233" s="167"/>
      <c r="T233" s="168"/>
      <c r="U233" s="167">
        <f>SUM(U234:U234)</f>
        <v>0</v>
      </c>
      <c r="AE233" t="s">
        <v>120</v>
      </c>
    </row>
    <row r="234" spans="1:60" ht="22.5" outlineLevel="1" x14ac:dyDescent="0.2">
      <c r="A234" s="154">
        <v>121</v>
      </c>
      <c r="B234" s="160" t="s">
        <v>459</v>
      </c>
      <c r="C234" s="195" t="s">
        <v>460</v>
      </c>
      <c r="D234" s="162" t="s">
        <v>461</v>
      </c>
      <c r="E234" s="169">
        <v>1</v>
      </c>
      <c r="F234" s="172"/>
      <c r="G234" s="173">
        <f>ROUND(E234*F234,2)</f>
        <v>0</v>
      </c>
      <c r="H234" s="172"/>
      <c r="I234" s="173">
        <f>ROUND(E234*H234,2)</f>
        <v>0</v>
      </c>
      <c r="J234" s="172"/>
      <c r="K234" s="173">
        <f>ROUND(E234*J234,2)</f>
        <v>0</v>
      </c>
      <c r="L234" s="173">
        <v>15</v>
      </c>
      <c r="M234" s="173">
        <f>G234*(1+L234/100)</f>
        <v>0</v>
      </c>
      <c r="N234" s="163">
        <v>0</v>
      </c>
      <c r="O234" s="163">
        <f>ROUND(E234*N234,5)</f>
        <v>0</v>
      </c>
      <c r="P234" s="163">
        <v>0</v>
      </c>
      <c r="Q234" s="163">
        <f>ROUND(E234*P234,5)</f>
        <v>0</v>
      </c>
      <c r="R234" s="163"/>
      <c r="S234" s="163"/>
      <c r="T234" s="164">
        <v>0</v>
      </c>
      <c r="U234" s="163">
        <f>ROUND(E234*T234,2)</f>
        <v>0</v>
      </c>
      <c r="V234" s="153"/>
      <c r="W234" s="153"/>
      <c r="X234" s="153"/>
      <c r="Y234" s="153"/>
      <c r="Z234" s="153"/>
      <c r="AA234" s="153"/>
      <c r="AB234" s="153"/>
      <c r="AC234" s="153"/>
      <c r="AD234" s="153"/>
      <c r="AE234" s="153" t="s">
        <v>124</v>
      </c>
      <c r="AF234" s="153"/>
      <c r="AG234" s="153"/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x14ac:dyDescent="0.2">
      <c r="A235" s="155" t="s">
        <v>119</v>
      </c>
      <c r="B235" s="161" t="s">
        <v>92</v>
      </c>
      <c r="C235" s="197" t="s">
        <v>26</v>
      </c>
      <c r="D235" s="166"/>
      <c r="E235" s="171"/>
      <c r="F235" s="174"/>
      <c r="G235" s="174">
        <f>SUMIF(AE236:AE241,"&lt;&gt;NOR",G236:G241)</f>
        <v>0</v>
      </c>
      <c r="H235" s="174"/>
      <c r="I235" s="174">
        <f>SUM(I236:I241)</f>
        <v>0</v>
      </c>
      <c r="J235" s="174"/>
      <c r="K235" s="174">
        <f>SUM(K236:K241)</f>
        <v>0</v>
      </c>
      <c r="L235" s="174"/>
      <c r="M235" s="174">
        <f>SUM(M236:M241)</f>
        <v>0</v>
      </c>
      <c r="N235" s="167"/>
      <c r="O235" s="167">
        <f>SUM(O236:O241)</f>
        <v>0</v>
      </c>
      <c r="P235" s="167"/>
      <c r="Q235" s="167">
        <f>SUM(Q236:Q241)</f>
        <v>0</v>
      </c>
      <c r="R235" s="167"/>
      <c r="S235" s="167"/>
      <c r="T235" s="168"/>
      <c r="U235" s="167">
        <f>SUM(U236:U241)</f>
        <v>0</v>
      </c>
      <c r="AE235" t="s">
        <v>120</v>
      </c>
    </row>
    <row r="236" spans="1:60" outlineLevel="1" x14ac:dyDescent="0.2">
      <c r="A236" s="154">
        <v>122</v>
      </c>
      <c r="B236" s="160" t="s">
        <v>462</v>
      </c>
      <c r="C236" s="195" t="s">
        <v>463</v>
      </c>
      <c r="D236" s="162" t="s">
        <v>253</v>
      </c>
      <c r="E236" s="169">
        <v>1</v>
      </c>
      <c r="F236" s="172"/>
      <c r="G236" s="173">
        <f t="shared" ref="G236:G241" si="28">ROUND(E236*F236,2)</f>
        <v>0</v>
      </c>
      <c r="H236" s="172"/>
      <c r="I236" s="173">
        <f t="shared" ref="I236:I241" si="29">ROUND(E236*H236,2)</f>
        <v>0</v>
      </c>
      <c r="J236" s="172"/>
      <c r="K236" s="173">
        <f t="shared" ref="K236:K241" si="30">ROUND(E236*J236,2)</f>
        <v>0</v>
      </c>
      <c r="L236" s="173">
        <v>15</v>
      </c>
      <c r="M236" s="173">
        <f t="shared" ref="M236:M241" si="31">G236*(1+L236/100)</f>
        <v>0</v>
      </c>
      <c r="N236" s="163">
        <v>0</v>
      </c>
      <c r="O236" s="163">
        <f t="shared" ref="O236:O241" si="32">ROUND(E236*N236,5)</f>
        <v>0</v>
      </c>
      <c r="P236" s="163">
        <v>0</v>
      </c>
      <c r="Q236" s="163">
        <f t="shared" ref="Q236:Q241" si="33">ROUND(E236*P236,5)</f>
        <v>0</v>
      </c>
      <c r="R236" s="163"/>
      <c r="S236" s="163"/>
      <c r="T236" s="164">
        <v>0</v>
      </c>
      <c r="U236" s="163">
        <f t="shared" ref="U236:U241" si="34">ROUND(E236*T236,2)</f>
        <v>0</v>
      </c>
      <c r="V236" s="153"/>
      <c r="W236" s="153"/>
      <c r="X236" s="153"/>
      <c r="Y236" s="153"/>
      <c r="Z236" s="153"/>
      <c r="AA236" s="153"/>
      <c r="AB236" s="153"/>
      <c r="AC236" s="153"/>
      <c r="AD236" s="153"/>
      <c r="AE236" s="153" t="s">
        <v>124</v>
      </c>
      <c r="AF236" s="153"/>
      <c r="AG236" s="153"/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 x14ac:dyDescent="0.2">
      <c r="A237" s="154">
        <v>123</v>
      </c>
      <c r="B237" s="160" t="s">
        <v>464</v>
      </c>
      <c r="C237" s="195" t="s">
        <v>465</v>
      </c>
      <c r="D237" s="162" t="s">
        <v>253</v>
      </c>
      <c r="E237" s="169">
        <v>1</v>
      </c>
      <c r="F237" s="172"/>
      <c r="G237" s="173">
        <f t="shared" si="28"/>
        <v>0</v>
      </c>
      <c r="H237" s="172"/>
      <c r="I237" s="173">
        <f t="shared" si="29"/>
        <v>0</v>
      </c>
      <c r="J237" s="172"/>
      <c r="K237" s="173">
        <f t="shared" si="30"/>
        <v>0</v>
      </c>
      <c r="L237" s="173">
        <v>15</v>
      </c>
      <c r="M237" s="173">
        <f t="shared" si="31"/>
        <v>0</v>
      </c>
      <c r="N237" s="163">
        <v>0</v>
      </c>
      <c r="O237" s="163">
        <f t="shared" si="32"/>
        <v>0</v>
      </c>
      <c r="P237" s="163">
        <v>0</v>
      </c>
      <c r="Q237" s="163">
        <f t="shared" si="33"/>
        <v>0</v>
      </c>
      <c r="R237" s="163"/>
      <c r="S237" s="163"/>
      <c r="T237" s="164">
        <v>0</v>
      </c>
      <c r="U237" s="163">
        <f t="shared" si="34"/>
        <v>0</v>
      </c>
      <c r="V237" s="153"/>
      <c r="W237" s="153"/>
      <c r="X237" s="153"/>
      <c r="Y237" s="153"/>
      <c r="Z237" s="153"/>
      <c r="AA237" s="153"/>
      <c r="AB237" s="153"/>
      <c r="AC237" s="153"/>
      <c r="AD237" s="153"/>
      <c r="AE237" s="153" t="s">
        <v>124</v>
      </c>
      <c r="AF237" s="153"/>
      <c r="AG237" s="153"/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 x14ac:dyDescent="0.2">
      <c r="A238" s="154">
        <v>124</v>
      </c>
      <c r="B238" s="160" t="s">
        <v>466</v>
      </c>
      <c r="C238" s="195" t="s">
        <v>467</v>
      </c>
      <c r="D238" s="162" t="s">
        <v>253</v>
      </c>
      <c r="E238" s="169">
        <v>1</v>
      </c>
      <c r="F238" s="172"/>
      <c r="G238" s="173">
        <f t="shared" si="28"/>
        <v>0</v>
      </c>
      <c r="H238" s="172"/>
      <c r="I238" s="173">
        <f t="shared" si="29"/>
        <v>0</v>
      </c>
      <c r="J238" s="172"/>
      <c r="K238" s="173">
        <f t="shared" si="30"/>
        <v>0</v>
      </c>
      <c r="L238" s="173">
        <v>15</v>
      </c>
      <c r="M238" s="173">
        <f t="shared" si="31"/>
        <v>0</v>
      </c>
      <c r="N238" s="163">
        <v>0</v>
      </c>
      <c r="O238" s="163">
        <f t="shared" si="32"/>
        <v>0</v>
      </c>
      <c r="P238" s="163">
        <v>0</v>
      </c>
      <c r="Q238" s="163">
        <f t="shared" si="33"/>
        <v>0</v>
      </c>
      <c r="R238" s="163"/>
      <c r="S238" s="163"/>
      <c r="T238" s="164">
        <v>0</v>
      </c>
      <c r="U238" s="163">
        <f t="shared" si="34"/>
        <v>0</v>
      </c>
      <c r="V238" s="153"/>
      <c r="W238" s="153"/>
      <c r="X238" s="153"/>
      <c r="Y238" s="153"/>
      <c r="Z238" s="153"/>
      <c r="AA238" s="153"/>
      <c r="AB238" s="153"/>
      <c r="AC238" s="153"/>
      <c r="AD238" s="153"/>
      <c r="AE238" s="153" t="s">
        <v>124</v>
      </c>
      <c r="AF238" s="153"/>
      <c r="AG238" s="153"/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 x14ac:dyDescent="0.2">
      <c r="A239" s="154">
        <v>125</v>
      </c>
      <c r="B239" s="160" t="s">
        <v>468</v>
      </c>
      <c r="C239" s="195" t="s">
        <v>469</v>
      </c>
      <c r="D239" s="162" t="s">
        <v>253</v>
      </c>
      <c r="E239" s="169">
        <v>1</v>
      </c>
      <c r="F239" s="172"/>
      <c r="G239" s="173">
        <f t="shared" si="28"/>
        <v>0</v>
      </c>
      <c r="H239" s="172"/>
      <c r="I239" s="173">
        <f t="shared" si="29"/>
        <v>0</v>
      </c>
      <c r="J239" s="172"/>
      <c r="K239" s="173">
        <f t="shared" si="30"/>
        <v>0</v>
      </c>
      <c r="L239" s="173">
        <v>15</v>
      </c>
      <c r="M239" s="173">
        <f t="shared" si="31"/>
        <v>0</v>
      </c>
      <c r="N239" s="163">
        <v>0</v>
      </c>
      <c r="O239" s="163">
        <f t="shared" si="32"/>
        <v>0</v>
      </c>
      <c r="P239" s="163">
        <v>0</v>
      </c>
      <c r="Q239" s="163">
        <f t="shared" si="33"/>
        <v>0</v>
      </c>
      <c r="R239" s="163"/>
      <c r="S239" s="163"/>
      <c r="T239" s="164">
        <v>0</v>
      </c>
      <c r="U239" s="163">
        <f t="shared" si="34"/>
        <v>0</v>
      </c>
      <c r="V239" s="153"/>
      <c r="W239" s="153"/>
      <c r="X239" s="153"/>
      <c r="Y239" s="153"/>
      <c r="Z239" s="153"/>
      <c r="AA239" s="153"/>
      <c r="AB239" s="153"/>
      <c r="AC239" s="153"/>
      <c r="AD239" s="153"/>
      <c r="AE239" s="153" t="s">
        <v>124</v>
      </c>
      <c r="AF239" s="153"/>
      <c r="AG239" s="153"/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 x14ac:dyDescent="0.2">
      <c r="A240" s="154">
        <v>126</v>
      </c>
      <c r="B240" s="160" t="s">
        <v>470</v>
      </c>
      <c r="C240" s="195" t="s">
        <v>471</v>
      </c>
      <c r="D240" s="162" t="s">
        <v>253</v>
      </c>
      <c r="E240" s="169">
        <v>1</v>
      </c>
      <c r="F240" s="172"/>
      <c r="G240" s="173">
        <f t="shared" si="28"/>
        <v>0</v>
      </c>
      <c r="H240" s="172"/>
      <c r="I240" s="173">
        <f t="shared" si="29"/>
        <v>0</v>
      </c>
      <c r="J240" s="172"/>
      <c r="K240" s="173">
        <f t="shared" si="30"/>
        <v>0</v>
      </c>
      <c r="L240" s="173">
        <v>15</v>
      </c>
      <c r="M240" s="173">
        <f t="shared" si="31"/>
        <v>0</v>
      </c>
      <c r="N240" s="163">
        <v>0</v>
      </c>
      <c r="O240" s="163">
        <f t="shared" si="32"/>
        <v>0</v>
      </c>
      <c r="P240" s="163">
        <v>0</v>
      </c>
      <c r="Q240" s="163">
        <f t="shared" si="33"/>
        <v>0</v>
      </c>
      <c r="R240" s="163"/>
      <c r="S240" s="163"/>
      <c r="T240" s="164">
        <v>0</v>
      </c>
      <c r="U240" s="163">
        <f t="shared" si="34"/>
        <v>0</v>
      </c>
      <c r="V240" s="153"/>
      <c r="W240" s="153"/>
      <c r="X240" s="153"/>
      <c r="Y240" s="153"/>
      <c r="Z240" s="153"/>
      <c r="AA240" s="153"/>
      <c r="AB240" s="153"/>
      <c r="AC240" s="153"/>
      <c r="AD240" s="153"/>
      <c r="AE240" s="153" t="s">
        <v>124</v>
      </c>
      <c r="AF240" s="153"/>
      <c r="AG240" s="153"/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 x14ac:dyDescent="0.2">
      <c r="A241" s="183">
        <v>127</v>
      </c>
      <c r="B241" s="184" t="s">
        <v>472</v>
      </c>
      <c r="C241" s="198" t="s">
        <v>473</v>
      </c>
      <c r="D241" s="185" t="s">
        <v>253</v>
      </c>
      <c r="E241" s="186">
        <v>1</v>
      </c>
      <c r="F241" s="187"/>
      <c r="G241" s="188">
        <f t="shared" si="28"/>
        <v>0</v>
      </c>
      <c r="H241" s="187"/>
      <c r="I241" s="188">
        <f t="shared" si="29"/>
        <v>0</v>
      </c>
      <c r="J241" s="187"/>
      <c r="K241" s="188">
        <f t="shared" si="30"/>
        <v>0</v>
      </c>
      <c r="L241" s="188">
        <v>15</v>
      </c>
      <c r="M241" s="188">
        <f t="shared" si="31"/>
        <v>0</v>
      </c>
      <c r="N241" s="189">
        <v>0</v>
      </c>
      <c r="O241" s="189">
        <f t="shared" si="32"/>
        <v>0</v>
      </c>
      <c r="P241" s="189">
        <v>0</v>
      </c>
      <c r="Q241" s="189">
        <f t="shared" si="33"/>
        <v>0</v>
      </c>
      <c r="R241" s="189"/>
      <c r="S241" s="189"/>
      <c r="T241" s="190">
        <v>0</v>
      </c>
      <c r="U241" s="189">
        <f t="shared" si="34"/>
        <v>0</v>
      </c>
      <c r="V241" s="153"/>
      <c r="W241" s="153"/>
      <c r="X241" s="153"/>
      <c r="Y241" s="153"/>
      <c r="Z241" s="153"/>
      <c r="AA241" s="153"/>
      <c r="AB241" s="153"/>
      <c r="AC241" s="153"/>
      <c r="AD241" s="153"/>
      <c r="AE241" s="153" t="s">
        <v>124</v>
      </c>
      <c r="AF241" s="153"/>
      <c r="AG241" s="153"/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x14ac:dyDescent="0.2">
      <c r="A242" s="6"/>
      <c r="B242" s="7" t="s">
        <v>474</v>
      </c>
      <c r="C242" s="199" t="s">
        <v>474</v>
      </c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AC242">
        <v>15</v>
      </c>
      <c r="AD242">
        <v>21</v>
      </c>
    </row>
    <row r="243" spans="1:60" x14ac:dyDescent="0.2">
      <c r="A243" s="191"/>
      <c r="B243" s="192">
        <v>26</v>
      </c>
      <c r="C243" s="200" t="s">
        <v>474</v>
      </c>
      <c r="D243" s="193"/>
      <c r="E243" s="193"/>
      <c r="F243" s="193"/>
      <c r="G243" s="194">
        <f>G8+G14+G17+G82+G86+G89+G106+G111+G116+G131+G133+G137+G141+G178+G218+G225+G230+G233+G235</f>
        <v>0</v>
      </c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AC243">
        <f>SUMIF(L7:L241,AC242,G7:G241)</f>
        <v>0</v>
      </c>
      <c r="AD243">
        <f>SUMIF(L7:L241,AD242,G7:G241)</f>
        <v>0</v>
      </c>
      <c r="AE243" t="s">
        <v>475</v>
      </c>
    </row>
    <row r="244" spans="1:60" x14ac:dyDescent="0.2">
      <c r="A244" s="6"/>
      <c r="B244" s="7" t="s">
        <v>474</v>
      </c>
      <c r="C244" s="199" t="s">
        <v>474</v>
      </c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</row>
    <row r="245" spans="1:60" x14ac:dyDescent="0.2">
      <c r="A245" s="6"/>
      <c r="B245" s="7" t="s">
        <v>474</v>
      </c>
      <c r="C245" s="199" t="s">
        <v>474</v>
      </c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</row>
    <row r="246" spans="1:60" x14ac:dyDescent="0.2">
      <c r="A246" s="273">
        <v>33</v>
      </c>
      <c r="B246" s="273"/>
      <c r="C246" s="274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</row>
    <row r="247" spans="1:60" x14ac:dyDescent="0.2">
      <c r="A247" s="254"/>
      <c r="B247" s="255"/>
      <c r="C247" s="256"/>
      <c r="D247" s="255"/>
      <c r="E247" s="255"/>
      <c r="F247" s="255"/>
      <c r="G247" s="257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AE247" t="s">
        <v>476</v>
      </c>
    </row>
    <row r="248" spans="1:60" x14ac:dyDescent="0.2">
      <c r="A248" s="258"/>
      <c r="B248" s="259"/>
      <c r="C248" s="260"/>
      <c r="D248" s="259"/>
      <c r="E248" s="259"/>
      <c r="F248" s="259"/>
      <c r="G248" s="261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</row>
    <row r="249" spans="1:60" x14ac:dyDescent="0.2">
      <c r="A249" s="258"/>
      <c r="B249" s="259"/>
      <c r="C249" s="260"/>
      <c r="D249" s="259"/>
      <c r="E249" s="259"/>
      <c r="F249" s="259"/>
      <c r="G249" s="261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</row>
    <row r="250" spans="1:60" x14ac:dyDescent="0.2">
      <c r="A250" s="258"/>
      <c r="B250" s="259"/>
      <c r="C250" s="260"/>
      <c r="D250" s="259"/>
      <c r="E250" s="259"/>
      <c r="F250" s="259"/>
      <c r="G250" s="261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</row>
    <row r="251" spans="1:60" x14ac:dyDescent="0.2">
      <c r="A251" s="262"/>
      <c r="B251" s="263"/>
      <c r="C251" s="264"/>
      <c r="D251" s="263"/>
      <c r="E251" s="263"/>
      <c r="F251" s="263"/>
      <c r="G251" s="265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</row>
    <row r="252" spans="1:60" x14ac:dyDescent="0.2">
      <c r="A252" s="6"/>
      <c r="B252" s="7" t="s">
        <v>474</v>
      </c>
      <c r="C252" s="199" t="s">
        <v>474</v>
      </c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</row>
    <row r="253" spans="1:60" x14ac:dyDescent="0.2">
      <c r="C253" s="201"/>
      <c r="AE253" t="s">
        <v>477</v>
      </c>
    </row>
  </sheetData>
  <mergeCells count="6">
    <mergeCell ref="A247:G251"/>
    <mergeCell ref="A1:G1"/>
    <mergeCell ref="C2:G2"/>
    <mergeCell ref="C3:G3"/>
    <mergeCell ref="C4:G4"/>
    <mergeCell ref="A246:C246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Lang</dc:creator>
  <cp:lastModifiedBy>Karel Lang</cp:lastModifiedBy>
  <cp:lastPrinted>2014-02-28T09:52:57Z</cp:lastPrinted>
  <dcterms:created xsi:type="dcterms:W3CDTF">2009-04-08T07:15:50Z</dcterms:created>
  <dcterms:modified xsi:type="dcterms:W3CDTF">2017-07-20T05:08:46Z</dcterms:modified>
</cp:coreProperties>
</file>