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9615" activeTab="2"/>
  </bookViews>
  <sheets>
    <sheet name="Rekapitulace stavby" sheetId="1" r:id="rId1"/>
    <sheet name="SO 101 - Asfaltový plocha..." sheetId="2" r:id="rId2"/>
    <sheet name="SO 102 - Asfaltová plocha..." sheetId="3" r:id="rId3"/>
    <sheet name="Pokyny pro vyplnění" sheetId="6" r:id="rId4"/>
  </sheets>
  <definedNames>
    <definedName name="_xlnm._FilterDatabase" localSheetId="1" hidden="1">'SO 101 - Asfaltový plocha...'!$C$85:$K$171</definedName>
    <definedName name="_xlnm._FilterDatabase" localSheetId="2" hidden="1">'SO 102 - Asfaltová plocha...'!$C$84:$K$159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1">'SO 101 - Asfaltový plocha...'!$C$4:$J$36,'SO 101 - Asfaltový plocha...'!$C$42:$J$67,'SO 101 - Asfaltový plocha...'!$C$73:$K$171</definedName>
    <definedName name="_xlnm.Print_Area" localSheetId="2">'SO 102 - Asfaltová plocha...'!$C$4:$J$36,'SO 102 - Asfaltová plocha...'!$C$42:$J$66,'SO 102 - Asfaltová plocha...'!$C$72:$K$159</definedName>
    <definedName name="_xlnm.Print_Titles" localSheetId="0">'Rekapitulace stavby'!$49:$49</definedName>
    <definedName name="_xlnm.Print_Titles" localSheetId="1">'SO 101 - Asfaltový plocha...'!$85:$85</definedName>
    <definedName name="_xlnm.Print_Titles" localSheetId="2">'SO 102 - Asfaltová plocha...'!$84:$84</definedName>
  </definedNames>
  <calcPr calcId="152511"/>
</workbook>
</file>

<file path=xl/sharedStrings.xml><?xml version="1.0" encoding="utf-8"?>
<sst xmlns="http://schemas.openxmlformats.org/spreadsheetml/2006/main" count="2626" uniqueCount="541">
  <si>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</si>
  <si>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</si>
  <si>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</si>
  <si>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</si>
  <si>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</si>
  <si>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</si>
  <si>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</si>
  <si>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{1321070e-2f24-4cc9-a648-860da2f3d58f}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</si>
  <si>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</si>
  <si>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</si>
  <si>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</si>
  <si>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</si>
  <si>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</si>
  <si>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</si>
  <si>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</si>
  <si>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</si>
  <si>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Kr02/2017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</si>
  <si>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</si>
  <si>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</si>
  <si>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asfaltových ploch v lokiltě ul. Budovatelů, Krnov - Varianta 2</t>
  </si>
  <si>
    <t>KSO:</t>
  </si>
  <si>
    <t/>
  </si>
  <si>
    <t>CC-CZ:</t>
  </si>
  <si>
    <t>Místo:</t>
  </si>
  <si>
    <t>Město Krnov</t>
  </si>
  <si>
    <t>Datum:</t>
  </si>
  <si>
    <t>13. 8. 2017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</si>
  <si>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</si>
  <si>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</si>
  <si>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</si>
  <si>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</si>
  <si>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</si>
  <si>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</si>
  <si>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</si>
  <si>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</si>
  <si>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</si>
  <si>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</si>
  <si>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</si>
  <si>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</si>
  <si>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</si>
  <si>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</si>
  <si>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</si>
  <si>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</si>
  <si>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</si>
  <si>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</si>
  <si>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</si>
  <si>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</si>
  <si>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</si>
  <si>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</si>
  <si>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</si>
  <si>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</si>
  <si>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</si>
  <si>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</si>
  <si>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</si>
  <si>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</si>
  <si>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</si>
  <si>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</si>
  <si>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</si>
  <si>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</si>
  <si>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</si>
  <si>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</si>
  <si>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</si>
  <si>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</si>
  <si>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</si>
  <si>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</si>
  <si>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</si>
  <si>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</si>
  <si>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</si>
  <si>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</si>
  <si>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</si>
  <si>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</si>
  <si>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</si>
  <si>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</si>
  <si>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</si>
  <si>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</si>
  <si>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</si>
  <si>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Asfaltový plocha č. 4</t>
  </si>
  <si>
    <t>STA</t>
  </si>
  <si>
    <t>1</t>
  </si>
  <si>
    <t>{1bab46ba-6910-4413-aa41-4cd8dd0e6ac6}</t>
  </si>
  <si>
    <t>2</t>
  </si>
  <si>
    <t>SO 102</t>
  </si>
  <si>
    <t>Asfaltová plocha č.3</t>
  </si>
  <si>
    <t>{597627a7-0fc4-419c-bf36-6602b048f360}</t>
  </si>
  <si>
    <t>SO 103</t>
  </si>
  <si>
    <t>Asfaltová plocha č. 5</t>
  </si>
  <si>
    <t>{6bf3257c-d610-4671-a6ee-a5a721ebe738}</t>
  </si>
  <si>
    <t>SO 104</t>
  </si>
  <si>
    <t>Asfaltová plocha č.2</t>
  </si>
  <si>
    <t>{f0cc6835-0e85-41f7-a41c-8bacd540e152}</t>
  </si>
  <si>
    <t>1) Krycí list soupisu</t>
  </si>
  <si>
    <t>2) Rekapitulace</t>
  </si>
  <si>
    <t>3) Soupis prací</t>
  </si>
  <si>
    <t>Zpět na list:</t>
  </si>
  <si>
    <t>Rekapitulace stavby</t>
  </si>
  <si>
    <t>Odstr_krytu</t>
  </si>
  <si>
    <t>499</t>
  </si>
  <si>
    <t>Odvoz_suti</t>
  </si>
  <si>
    <t>352,056</t>
  </si>
  <si>
    <t>KRYCÍ LIST SOUPISU</t>
  </si>
  <si>
    <t>odstr_podklad</t>
  </si>
  <si>
    <t>205</t>
  </si>
  <si>
    <t>odstr_beton_pdklad</t>
  </si>
  <si>
    <t>294</t>
  </si>
  <si>
    <t>bour_obrub</t>
  </si>
  <si>
    <t>282,46</t>
  </si>
  <si>
    <t>Objekt:</t>
  </si>
  <si>
    <t>SO 101 - Asfaltový plocha č. 4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</si>
  <si>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</si>
  <si>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</si>
  <si>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</si>
  <si>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</si>
  <si>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</si>
  <si>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</si>
  <si>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</si>
  <si>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</si>
  <si>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</si>
  <si>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</si>
  <si>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</si>
  <si>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</si>
  <si>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</si>
  <si>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VRN1.1 - Zařízení staveniště</t>
  </si>
  <si>
    <t xml:space="preserve">    VRN1.3 - Různé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</si>
  <si>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</si>
  <si>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</si>
  <si>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</si>
  <si>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</si>
  <si>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</si>
  <si>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</si>
  <si>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</si>
  <si>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</si>
  <si>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</si>
  <si>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</si>
  <si>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</si>
  <si>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</si>
  <si>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</si>
  <si>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</si>
  <si>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</si>
  <si>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</si>
  <si>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</si>
  <si>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</si>
  <si>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</si>
  <si>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113107212</t>
  </si>
  <si>
    <t>Odstranění podkladů nebo krytů s přemístěním hmot na skládku na vzdálenost do 20 m nebo s naložením na dopravní prostředek v ploše jednotlivě přes 200 m2 z kameniva těženého, o tl. vrstvy přes 100 do 200 mm</t>
  </si>
  <si>
    <t>m2</t>
  </si>
  <si>
    <t>CS ÚRS 2017 01</t>
  </si>
  <si>
    <t>4</t>
  </si>
  <si>
    <t>-1336003566</t>
  </si>
  <si>
    <t>VV</t>
  </si>
  <si>
    <t>"Odstarnění stav. konstrukce pod chodníkovými plochami"</t>
  </si>
  <si>
    <t>113107232</t>
  </si>
  <si>
    <t>Odstranění podkladů nebo krytů s přemístěním hmot na skládku na vzdálenost do 20 m nebo s naložením na dopravní prostředek v ploše jednotlivě přes 200 m2 z betonu prostého, o tl. vrstvy přes 150 do 300 mm</t>
  </si>
  <si>
    <t>-823211500</t>
  </si>
  <si>
    <t>"odstarnění stav. beton podkladu pod asf. plochou"</t>
  </si>
  <si>
    <t>3</t>
  </si>
  <si>
    <t>113107241</t>
  </si>
  <si>
    <t>Odstranění podkladů nebo krytů s přemístěním hmot na skládku na vzdálenost do 20 m nebo s naložením na dopravní prostředek v ploše jednotlivě přes 200 m2 živičných, o tl. vrstvy do 50 mm</t>
  </si>
  <si>
    <t>1413572865</t>
  </si>
  <si>
    <t>"Odstranění stávajíícho asfalt. krytu"</t>
  </si>
  <si>
    <t>"+odstranění stav krytu na chodníkách kolem plochy"</t>
  </si>
  <si>
    <t>294+205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</si>
  <si>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</si>
  <si>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</si>
  <si>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</si>
  <si>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997327360</t>
  </si>
  <si>
    <t>"vytrhání stav. obrub"</t>
  </si>
  <si>
    <t>(202+2*2,7+2+14,06+13,7+2*18+9,3)</t>
  </si>
  <si>
    <t>5</t>
  </si>
  <si>
    <t>181102302</t>
  </si>
  <si>
    <t>Úprava pláně na stavbách dálnic v zářezech mimo skalních se zhutněním</t>
  </si>
  <si>
    <t>1294504396</t>
  </si>
  <si>
    <t>"úprava pláně chodníkových ploch+pláně pod hřištěm"</t>
  </si>
  <si>
    <t>205+294</t>
  </si>
  <si>
    <t>Komunikace pozemní</t>
  </si>
  <si>
    <t>6</t>
  </si>
  <si>
    <t>564851111</t>
  </si>
  <si>
    <t>Podklad ze štěrkodrti ŠD s rozprostřením a zhutněním, po zhutnění tl. 150 mm</t>
  </si>
  <si>
    <t>697563761</t>
  </si>
  <si>
    <t>"Podkladní vrstva pod chodníkové plochy"</t>
  </si>
  <si>
    <t>7</t>
  </si>
  <si>
    <t>564861111</t>
  </si>
  <si>
    <t>Podklad ze štěrkodrti ŠD s rozprostřením a zhutněním, po zhutnění tl. 200 mm</t>
  </si>
  <si>
    <t>-2131801623</t>
  </si>
  <si>
    <t>"podkladní vsrtva pod asf. plochu"</t>
  </si>
  <si>
    <t>8</t>
  </si>
  <si>
    <t>564911511</t>
  </si>
  <si>
    <t>Podklad nebo podsyp z R-materiálu s rozprostřením a zhutněním, po zhutnění tl. 50 mm</t>
  </si>
  <si>
    <t>-1007904775</t>
  </si>
  <si>
    <t>9</t>
  </si>
  <si>
    <t>573231111</t>
  </si>
  <si>
    <t>Postřik spojovací PS bez posypu kamenivem ze silniční emulze, v množství 0,70 kg/m2</t>
  </si>
  <si>
    <t>732216335</t>
  </si>
  <si>
    <t>"Spojovací postřik"</t>
  </si>
  <si>
    <t>14*21</t>
  </si>
  <si>
    <t>10</t>
  </si>
  <si>
    <t>577143121</t>
  </si>
  <si>
    <t>Asfaltový beton vrstva obrusná ACO 8 (ABJ) s rozprostřením a se zhutněním z nemodifikovaného asfaltu v pruhu šířky přes 3 m, po zhutnění tl. 50 mm</t>
  </si>
  <si>
    <t>-1533606389</t>
  </si>
  <si>
    <t>"konstrukce hřiště"</t>
  </si>
  <si>
    <t>21*14</t>
  </si>
  <si>
    <t>11</t>
  </si>
  <si>
    <t>596211132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</si>
  <si>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C, pro plochy přes 100 do 300 m2</t>
  </si>
  <si>
    <t>-913865159</t>
  </si>
  <si>
    <t>"Zřízení chodníkových ploch"</t>
  </si>
  <si>
    <t>"+2% ztrátné"</t>
  </si>
  <si>
    <t>205*1,02</t>
  </si>
  <si>
    <t>12</t>
  </si>
  <si>
    <t>M</t>
  </si>
  <si>
    <t>592450380</t>
  </si>
  <si>
    <t>dlažba zámková profilová základní 20x16,5x6 cm přírodní</t>
  </si>
  <si>
    <t>-1284091023</t>
  </si>
  <si>
    <t>P</t>
  </si>
  <si>
    <t>Poznámka k položce:
spotřeba: 36 kus/m2</t>
  </si>
  <si>
    <t>209,1</t>
  </si>
  <si>
    <t>Trubní vedení</t>
  </si>
  <si>
    <t>13</t>
  </si>
  <si>
    <t>899331111</t>
  </si>
  <si>
    <t>Výšková úprava uličního vstupu nebo vpusti do 200 mm zvýšením poklopu</t>
  </si>
  <si>
    <t>kus</t>
  </si>
  <si>
    <t>200357072</t>
  </si>
  <si>
    <t>"výšková úprava šachet a vpustí v chodníkové ploše"</t>
  </si>
  <si>
    <t>Ostatní konstrukce a práce, bourání</t>
  </si>
  <si>
    <t>14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</si>
  <si>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</si>
  <si>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</si>
  <si>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-1573954909</t>
  </si>
  <si>
    <t>"Obrubníky kolem hřiště a chodníkových ploch"</t>
  </si>
  <si>
    <t>"+2% ztárzné"</t>
  </si>
  <si>
    <t>(202+2*2,7+2+14,06+13,7)*1,02</t>
  </si>
  <si>
    <t>592174100</t>
  </si>
  <si>
    <t>obrubník betonový chodníkový 100x10x25 cm</t>
  </si>
  <si>
    <t>1279540356</t>
  </si>
  <si>
    <t>16</t>
  </si>
  <si>
    <t>919735111</t>
  </si>
  <si>
    <t>Řezání stávajícího živičného krytu nebo podkladu hloubky do 50 mm</t>
  </si>
  <si>
    <t>446557883</t>
  </si>
  <si>
    <t>"kryt hřiště ACo 8 tl. 50 mm"</t>
  </si>
  <si>
    <t>2*21+2*14</t>
  </si>
  <si>
    <t>17</t>
  </si>
  <si>
    <t>938908411</t>
  </si>
  <si>
    <t>Čištění vozovek splachováním vodou povrchu podkladu nebo krytu živičného, betonového nebo dlážděného</t>
  </si>
  <si>
    <t>-270543944</t>
  </si>
  <si>
    <t>"očištění podkladu z betonbu po odstarnění krytu"</t>
  </si>
  <si>
    <t>997</t>
  </si>
  <si>
    <t>Přesun sutě</t>
  </si>
  <si>
    <t>18</t>
  </si>
  <si>
    <t>997221551</t>
  </si>
  <si>
    <t>Vodorovná doprava suti bez naložení, ale se složením a s hrubým urovnáním ze sypkých materiálů, na vzdálenost do 1 km</t>
  </si>
  <si>
    <t>t</t>
  </si>
  <si>
    <t>43189452</t>
  </si>
  <si>
    <t>Odstr_krytu*0,098+odstr_podklad*0,3+odstr_beton_pdklad*0,625+bour_obrub*0,205</t>
  </si>
  <si>
    <t>19</t>
  </si>
  <si>
    <t>997221559</t>
  </si>
  <si>
    <t>Vodorovná doprava suti bez naložení, ale se složením a s hrubým urovnáním Příplatek k ceně za každý další i započatý 1 km přes 1 km</t>
  </si>
  <si>
    <t>-240557423</t>
  </si>
  <si>
    <t>Odvoz_suti*4</t>
  </si>
  <si>
    <t>20</t>
  </si>
  <si>
    <t>997221815</t>
  </si>
  <si>
    <t>Poplatek za uložení stavebního odpadu na skládce (skládkovné) betonového</t>
  </si>
  <si>
    <t>-1824840068</t>
  </si>
  <si>
    <t>odstr_beton_pdklad*0,625+bour_obrub*0,205</t>
  </si>
  <si>
    <t>997221845</t>
  </si>
  <si>
    <t>Poplatek za uložení stavebního odpadu na skládce (skládkovné) z asfaltových povrchů</t>
  </si>
  <si>
    <t>1371033966</t>
  </si>
  <si>
    <t>Odstr_krytu*0,098</t>
  </si>
  <si>
    <t>22</t>
  </si>
  <si>
    <t>997221855</t>
  </si>
  <si>
    <t>Poplatek za uložení stavebního odpadu na skládce (skládkovné) z kameniva</t>
  </si>
  <si>
    <t>1504201392</t>
  </si>
  <si>
    <t>odstr_podklad*0,3</t>
  </si>
  <si>
    <t>998</t>
  </si>
  <si>
    <t>Přesun hmot</t>
  </si>
  <si>
    <t>23</t>
  </si>
  <si>
    <t>998225111</t>
  </si>
  <si>
    <t>Přesun hmot pro komunikace s krytem z kameniva, monolitickým betonovým nebo živičným dopravní vzdálenost do 200 m jakékoliv délky objektu</t>
  </si>
  <si>
    <t>-590568831</t>
  </si>
  <si>
    <t>VRN</t>
  </si>
  <si>
    <t>Vedlejší rozpočtové náklady</t>
  </si>
  <si>
    <t>VRN1.1</t>
  </si>
  <si>
    <t>Zařízení staveniště</t>
  </si>
  <si>
    <t>24</t>
  </si>
  <si>
    <t>VRN1.1.1.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</si>
  <si>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</t>
  </si>
  <si>
    <t>soubor</t>
  </si>
  <si>
    <t>1024</t>
  </si>
  <si>
    <t>372126842</t>
  </si>
  <si>
    <t>25</t>
  </si>
  <si>
    <t>VRN1.1.2.</t>
  </si>
  <si>
    <t>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</t>
  </si>
  <si>
    <t>1160825514</t>
  </si>
  <si>
    <t>26</t>
  </si>
  <si>
    <t>VRN1.1.3.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</si>
  <si>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</si>
  <si>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-1893377052</t>
  </si>
  <si>
    <t>VRN1.3</t>
  </si>
  <si>
    <t>Různé</t>
  </si>
  <si>
    <t>27</t>
  </si>
  <si>
    <t>VRN1.3.2.</t>
  </si>
  <si>
    <t>Průzkumné, geodetické a projektové,  práce po výstavbě,zaměření skutečného provedení stavby, vyhotovení dokumentace skutečného provedení stavby (3x tištěné + 1 x ele. na CD).</t>
  </si>
  <si>
    <t>komplt</t>
  </si>
  <si>
    <t>120686736</t>
  </si>
  <si>
    <t>28</t>
  </si>
  <si>
    <t>VRN1.3.4.</t>
  </si>
  <si>
    <t>Hlavní tituly průvodních činností a nákladů inženýrská činnost zkoušky a ostatní měření</t>
  </si>
  <si>
    <t>432836151</t>
  </si>
  <si>
    <t>"Průběžná fotodokumenatce hlavních činností anákladů (po dnech)"</t>
  </si>
  <si>
    <t>29</t>
  </si>
  <si>
    <t>VRN1.3.5.</t>
  </si>
  <si>
    <t>Náklady na vytyčení inženýrských sítí na staveništi jejich správci, s případným provedením průzkumných sond.</t>
  </si>
  <si>
    <t>-33423559</t>
  </si>
  <si>
    <t>bour_pískoviště</t>
  </si>
  <si>
    <t>4,32</t>
  </si>
  <si>
    <t>358</t>
  </si>
  <si>
    <t>286,32</t>
  </si>
  <si>
    <t>83,5</t>
  </si>
  <si>
    <t>SO 102 - Asfaltová plocha č.3</t>
  </si>
  <si>
    <t>1181028681</t>
  </si>
  <si>
    <t>994605688</t>
  </si>
  <si>
    <t>193183395</t>
  </si>
  <si>
    <t>83,50</t>
  </si>
  <si>
    <t>1191247504</t>
  </si>
  <si>
    <t>"úprava pláně pod hřištěm"</t>
  </si>
  <si>
    <t>-69072018</t>
  </si>
  <si>
    <t>564871111</t>
  </si>
  <si>
    <t>Podklad ze štěrkodrti ŠD s rozprostřením a zhutněním, po zhutnění tl. 250 mm</t>
  </si>
  <si>
    <t>-1909088421</t>
  </si>
  <si>
    <t>"Dorovnání konstrukce hřiště po vybourání pískoviště"</t>
  </si>
  <si>
    <t>3,6*3,6*2</t>
  </si>
  <si>
    <t>1856176345</t>
  </si>
  <si>
    <t>1471917338</t>
  </si>
  <si>
    <t>1709483983</t>
  </si>
  <si>
    <t>1858755821</t>
  </si>
  <si>
    <t>"Obrubníky kolem hřiště "</t>
  </si>
  <si>
    <t>83,50*1,02</t>
  </si>
  <si>
    <t>-48131169</t>
  </si>
  <si>
    <t>1525400256</t>
  </si>
  <si>
    <t>2*23,4+2*14,6</t>
  </si>
  <si>
    <t>1976283666</t>
  </si>
  <si>
    <t>962052211</t>
  </si>
  <si>
    <t>Bourání zdiva železobetonového nadzákladového, objemu přes 1 m3</t>
  </si>
  <si>
    <t>m3</t>
  </si>
  <si>
    <t>-75353329</t>
  </si>
  <si>
    <t>"bourání stav. pískoviště"</t>
  </si>
  <si>
    <t>(4*3,6*0,3)*1</t>
  </si>
  <si>
    <t>1207943117</t>
  </si>
  <si>
    <t>Odstr_krytu*0,098+bour_pískoviště*2,4+bour_obrub*0,205+odstr_beton_pdklad*0,625</t>
  </si>
  <si>
    <t>997090982</t>
  </si>
  <si>
    <t>-1121108807</t>
  </si>
  <si>
    <t>bour_pískoviště*2,4+bour_obrub*0,205+odstr_beton_pdklad*0,625</t>
  </si>
  <si>
    <t>-298393480</t>
  </si>
  <si>
    <t>-200267196</t>
  </si>
  <si>
    <t>1098468898</t>
  </si>
  <si>
    <t>1552484938</t>
  </si>
  <si>
    <t>-206556090</t>
  </si>
  <si>
    <t>913185748</t>
  </si>
  <si>
    <t>1856607790</t>
  </si>
  <si>
    <t>1854793225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</si>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</sst>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sz val="8"/>
      <color rgb="FF00000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7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31" fillId="0" borderId="0" xfId="0" applyFont="1" applyAlignment="1">
      <alignment horizontal="left" vertical="center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1">
      <pane ySplit="1" topLeftCell="A2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53" t="s">
        <v>16</v>
      </c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27"/>
      <c r="AQ5" s="29"/>
      <c r="BE5" s="351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55" t="s">
        <v>19</v>
      </c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27"/>
      <c r="AQ6" s="29"/>
      <c r="BE6" s="352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52"/>
      <c r="BS7" s="22" t="s">
        <v>8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52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52"/>
      <c r="BS9" s="22" t="s">
        <v>8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21</v>
      </c>
      <c r="AO10" s="27"/>
      <c r="AP10" s="27"/>
      <c r="AQ10" s="29"/>
      <c r="BE10" s="352"/>
      <c r="BS10" s="22" t="s">
        <v>8</v>
      </c>
    </row>
    <row r="11" spans="2:71" ht="18.4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21</v>
      </c>
      <c r="AO11" s="27"/>
      <c r="AP11" s="27"/>
      <c r="AQ11" s="29"/>
      <c r="BE11" s="352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52"/>
      <c r="BS12" s="22" t="s">
        <v>8</v>
      </c>
    </row>
    <row r="13" spans="2:71" ht="14.4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352"/>
      <c r="BS13" s="22" t="s">
        <v>8</v>
      </c>
    </row>
    <row r="14" spans="2:71" ht="15">
      <c r="B14" s="26"/>
      <c r="C14" s="27"/>
      <c r="D14" s="27"/>
      <c r="E14" s="356" t="s">
        <v>32</v>
      </c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52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52"/>
      <c r="BS15" s="22" t="s">
        <v>6</v>
      </c>
    </row>
    <row r="16" spans="2:71" ht="14.4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21</v>
      </c>
      <c r="AO16" s="27"/>
      <c r="AP16" s="27"/>
      <c r="AQ16" s="29"/>
      <c r="BE16" s="352"/>
      <c r="BS16" s="22" t="s">
        <v>6</v>
      </c>
    </row>
    <row r="17" spans="2:71" ht="18.4" customHeight="1">
      <c r="B17" s="26"/>
      <c r="C17" s="27"/>
      <c r="D17" s="27"/>
      <c r="E17" s="33" t="s">
        <v>29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21</v>
      </c>
      <c r="AO17" s="27"/>
      <c r="AP17" s="27"/>
      <c r="AQ17" s="29"/>
      <c r="BE17" s="352"/>
      <c r="BS17" s="22" t="s">
        <v>34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52"/>
      <c r="BS18" s="22" t="s">
        <v>8</v>
      </c>
    </row>
    <row r="19" spans="2:71" ht="14.45" customHeight="1">
      <c r="B19" s="26"/>
      <c r="C19" s="27"/>
      <c r="D19" s="35" t="s">
        <v>35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52"/>
      <c r="BS19" s="22" t="s">
        <v>8</v>
      </c>
    </row>
    <row r="20" spans="2:71" ht="22.5" customHeight="1">
      <c r="B20" s="26"/>
      <c r="C20" s="27"/>
      <c r="D20" s="27"/>
      <c r="E20" s="358" t="s">
        <v>21</v>
      </c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27"/>
      <c r="AP20" s="27"/>
      <c r="AQ20" s="29"/>
      <c r="BE20" s="352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52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52"/>
    </row>
    <row r="23" spans="2:57" s="1" customFormat="1" ht="25.9" customHeight="1">
      <c r="B23" s="39"/>
      <c r="C23" s="40"/>
      <c r="D23" s="41" t="s">
        <v>36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59" t="e">
        <f>ROUND(AG51,2)</f>
        <v>#REF!</v>
      </c>
      <c r="AL23" s="360"/>
      <c r="AM23" s="360"/>
      <c r="AN23" s="360"/>
      <c r="AO23" s="360"/>
      <c r="AP23" s="40"/>
      <c r="AQ23" s="43"/>
      <c r="BE23" s="352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52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61" t="s">
        <v>37</v>
      </c>
      <c r="M25" s="361"/>
      <c r="N25" s="361"/>
      <c r="O25" s="361"/>
      <c r="P25" s="40"/>
      <c r="Q25" s="40"/>
      <c r="R25" s="40"/>
      <c r="S25" s="40"/>
      <c r="T25" s="40"/>
      <c r="U25" s="40"/>
      <c r="V25" s="40"/>
      <c r="W25" s="361" t="s">
        <v>38</v>
      </c>
      <c r="X25" s="361"/>
      <c r="Y25" s="361"/>
      <c r="Z25" s="361"/>
      <c r="AA25" s="361"/>
      <c r="AB25" s="361"/>
      <c r="AC25" s="361"/>
      <c r="AD25" s="361"/>
      <c r="AE25" s="361"/>
      <c r="AF25" s="40"/>
      <c r="AG25" s="40"/>
      <c r="AH25" s="40"/>
      <c r="AI25" s="40"/>
      <c r="AJ25" s="40"/>
      <c r="AK25" s="361" t="s">
        <v>39</v>
      </c>
      <c r="AL25" s="361"/>
      <c r="AM25" s="361"/>
      <c r="AN25" s="361"/>
      <c r="AO25" s="361"/>
      <c r="AP25" s="40"/>
      <c r="AQ25" s="43"/>
      <c r="BE25" s="352"/>
    </row>
    <row r="26" spans="2:57" s="2" customFormat="1" ht="14.45" customHeight="1">
      <c r="B26" s="45"/>
      <c r="C26" s="46"/>
      <c r="D26" s="47" t="s">
        <v>40</v>
      </c>
      <c r="E26" s="46"/>
      <c r="F26" s="47" t="s">
        <v>41</v>
      </c>
      <c r="G26" s="46"/>
      <c r="H26" s="46"/>
      <c r="I26" s="46"/>
      <c r="J26" s="46"/>
      <c r="K26" s="46"/>
      <c r="L26" s="344">
        <v>0.21</v>
      </c>
      <c r="M26" s="345"/>
      <c r="N26" s="345"/>
      <c r="O26" s="345"/>
      <c r="P26" s="46"/>
      <c r="Q26" s="46"/>
      <c r="R26" s="46"/>
      <c r="S26" s="46"/>
      <c r="T26" s="46"/>
      <c r="U26" s="46"/>
      <c r="V26" s="46"/>
      <c r="W26" s="346" t="e">
        <f>ROUND(AZ51,2)</f>
        <v>#REF!</v>
      </c>
      <c r="X26" s="345"/>
      <c r="Y26" s="345"/>
      <c r="Z26" s="345"/>
      <c r="AA26" s="345"/>
      <c r="AB26" s="345"/>
      <c r="AC26" s="345"/>
      <c r="AD26" s="345"/>
      <c r="AE26" s="345"/>
      <c r="AF26" s="46"/>
      <c r="AG26" s="46"/>
      <c r="AH26" s="46"/>
      <c r="AI26" s="46"/>
      <c r="AJ26" s="46"/>
      <c r="AK26" s="346" t="e">
        <f>ROUND(AV51,2)</f>
        <v>#REF!</v>
      </c>
      <c r="AL26" s="345"/>
      <c r="AM26" s="345"/>
      <c r="AN26" s="345"/>
      <c r="AO26" s="345"/>
      <c r="AP26" s="46"/>
      <c r="AQ26" s="48"/>
      <c r="BE26" s="352"/>
    </row>
    <row r="27" spans="2:57" s="2" customFormat="1" ht="14.45" customHeight="1">
      <c r="B27" s="45"/>
      <c r="C27" s="46"/>
      <c r="D27" s="46"/>
      <c r="E27" s="46"/>
      <c r="F27" s="47" t="s">
        <v>42</v>
      </c>
      <c r="G27" s="46"/>
      <c r="H27" s="46"/>
      <c r="I27" s="46"/>
      <c r="J27" s="46"/>
      <c r="K27" s="46"/>
      <c r="L27" s="344">
        <v>0.15</v>
      </c>
      <c r="M27" s="345"/>
      <c r="N27" s="345"/>
      <c r="O27" s="345"/>
      <c r="P27" s="46"/>
      <c r="Q27" s="46"/>
      <c r="R27" s="46"/>
      <c r="S27" s="46"/>
      <c r="T27" s="46"/>
      <c r="U27" s="46"/>
      <c r="V27" s="46"/>
      <c r="W27" s="346" t="e">
        <f>ROUND(BA51,2)</f>
        <v>#REF!</v>
      </c>
      <c r="X27" s="345"/>
      <c r="Y27" s="345"/>
      <c r="Z27" s="345"/>
      <c r="AA27" s="345"/>
      <c r="AB27" s="345"/>
      <c r="AC27" s="345"/>
      <c r="AD27" s="345"/>
      <c r="AE27" s="345"/>
      <c r="AF27" s="46"/>
      <c r="AG27" s="46"/>
      <c r="AH27" s="46"/>
      <c r="AI27" s="46"/>
      <c r="AJ27" s="46"/>
      <c r="AK27" s="346" t="e">
        <f>ROUND(AW51,2)</f>
        <v>#REF!</v>
      </c>
      <c r="AL27" s="345"/>
      <c r="AM27" s="345"/>
      <c r="AN27" s="345"/>
      <c r="AO27" s="345"/>
      <c r="AP27" s="46"/>
      <c r="AQ27" s="48"/>
      <c r="BE27" s="352"/>
    </row>
    <row r="28" spans="2:57" s="2" customFormat="1" ht="14.45" customHeight="1" hidden="1">
      <c r="B28" s="45"/>
      <c r="C28" s="46"/>
      <c r="D28" s="46"/>
      <c r="E28" s="46"/>
      <c r="F28" s="47" t="s">
        <v>43</v>
      </c>
      <c r="G28" s="46"/>
      <c r="H28" s="46"/>
      <c r="I28" s="46"/>
      <c r="J28" s="46"/>
      <c r="K28" s="46"/>
      <c r="L28" s="344">
        <v>0.21</v>
      </c>
      <c r="M28" s="345"/>
      <c r="N28" s="345"/>
      <c r="O28" s="345"/>
      <c r="P28" s="46"/>
      <c r="Q28" s="46"/>
      <c r="R28" s="46"/>
      <c r="S28" s="46"/>
      <c r="T28" s="46"/>
      <c r="U28" s="46"/>
      <c r="V28" s="46"/>
      <c r="W28" s="346" t="e">
        <f>ROUND(BB51,2)</f>
        <v>#REF!</v>
      </c>
      <c r="X28" s="345"/>
      <c r="Y28" s="345"/>
      <c r="Z28" s="345"/>
      <c r="AA28" s="345"/>
      <c r="AB28" s="345"/>
      <c r="AC28" s="345"/>
      <c r="AD28" s="345"/>
      <c r="AE28" s="345"/>
      <c r="AF28" s="46"/>
      <c r="AG28" s="46"/>
      <c r="AH28" s="46"/>
      <c r="AI28" s="46"/>
      <c r="AJ28" s="46"/>
      <c r="AK28" s="346">
        <v>0</v>
      </c>
      <c r="AL28" s="345"/>
      <c r="AM28" s="345"/>
      <c r="AN28" s="345"/>
      <c r="AO28" s="345"/>
      <c r="AP28" s="46"/>
      <c r="AQ28" s="48"/>
      <c r="BE28" s="352"/>
    </row>
    <row r="29" spans="2:57" s="2" customFormat="1" ht="14.45" customHeight="1" hidden="1">
      <c r="B29" s="45"/>
      <c r="C29" s="46"/>
      <c r="D29" s="46"/>
      <c r="E29" s="46"/>
      <c r="F29" s="47" t="s">
        <v>44</v>
      </c>
      <c r="G29" s="46"/>
      <c r="H29" s="46"/>
      <c r="I29" s="46"/>
      <c r="J29" s="46"/>
      <c r="K29" s="46"/>
      <c r="L29" s="344">
        <v>0.15</v>
      </c>
      <c r="M29" s="345"/>
      <c r="N29" s="345"/>
      <c r="O29" s="345"/>
      <c r="P29" s="46"/>
      <c r="Q29" s="46"/>
      <c r="R29" s="46"/>
      <c r="S29" s="46"/>
      <c r="T29" s="46"/>
      <c r="U29" s="46"/>
      <c r="V29" s="46"/>
      <c r="W29" s="346" t="e">
        <f>ROUND(BC51,2)</f>
        <v>#REF!</v>
      </c>
      <c r="X29" s="345"/>
      <c r="Y29" s="345"/>
      <c r="Z29" s="345"/>
      <c r="AA29" s="345"/>
      <c r="AB29" s="345"/>
      <c r="AC29" s="345"/>
      <c r="AD29" s="345"/>
      <c r="AE29" s="345"/>
      <c r="AF29" s="46"/>
      <c r="AG29" s="46"/>
      <c r="AH29" s="46"/>
      <c r="AI29" s="46"/>
      <c r="AJ29" s="46"/>
      <c r="AK29" s="346">
        <v>0</v>
      </c>
      <c r="AL29" s="345"/>
      <c r="AM29" s="345"/>
      <c r="AN29" s="345"/>
      <c r="AO29" s="345"/>
      <c r="AP29" s="46"/>
      <c r="AQ29" s="48"/>
      <c r="BE29" s="352"/>
    </row>
    <row r="30" spans="2:57" s="2" customFormat="1" ht="14.45" customHeight="1" hidden="1">
      <c r="B30" s="45"/>
      <c r="C30" s="46"/>
      <c r="D30" s="46"/>
      <c r="E30" s="46"/>
      <c r="F30" s="47" t="s">
        <v>45</v>
      </c>
      <c r="G30" s="46"/>
      <c r="H30" s="46"/>
      <c r="I30" s="46"/>
      <c r="J30" s="46"/>
      <c r="K30" s="46"/>
      <c r="L30" s="344">
        <v>0</v>
      </c>
      <c r="M30" s="345"/>
      <c r="N30" s="345"/>
      <c r="O30" s="345"/>
      <c r="P30" s="46"/>
      <c r="Q30" s="46"/>
      <c r="R30" s="46"/>
      <c r="S30" s="46"/>
      <c r="T30" s="46"/>
      <c r="U30" s="46"/>
      <c r="V30" s="46"/>
      <c r="W30" s="346" t="e">
        <f>ROUND(BD51,2)</f>
        <v>#REF!</v>
      </c>
      <c r="X30" s="345"/>
      <c r="Y30" s="345"/>
      <c r="Z30" s="345"/>
      <c r="AA30" s="345"/>
      <c r="AB30" s="345"/>
      <c r="AC30" s="345"/>
      <c r="AD30" s="345"/>
      <c r="AE30" s="345"/>
      <c r="AF30" s="46"/>
      <c r="AG30" s="46"/>
      <c r="AH30" s="46"/>
      <c r="AI30" s="46"/>
      <c r="AJ30" s="46"/>
      <c r="AK30" s="346">
        <v>0</v>
      </c>
      <c r="AL30" s="345"/>
      <c r="AM30" s="345"/>
      <c r="AN30" s="345"/>
      <c r="AO30" s="345"/>
      <c r="AP30" s="46"/>
      <c r="AQ30" s="48"/>
      <c r="BE30" s="352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52"/>
    </row>
    <row r="32" spans="2:57" s="1" customFormat="1" ht="25.9" customHeight="1">
      <c r="B32" s="39"/>
      <c r="C32" s="49"/>
      <c r="D32" s="50" t="s">
        <v>46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47</v>
      </c>
      <c r="U32" s="51"/>
      <c r="V32" s="51"/>
      <c r="W32" s="51"/>
      <c r="X32" s="347" t="s">
        <v>48</v>
      </c>
      <c r="Y32" s="348"/>
      <c r="Z32" s="348"/>
      <c r="AA32" s="348"/>
      <c r="AB32" s="348"/>
      <c r="AC32" s="51"/>
      <c r="AD32" s="51"/>
      <c r="AE32" s="51"/>
      <c r="AF32" s="51"/>
      <c r="AG32" s="51"/>
      <c r="AH32" s="51"/>
      <c r="AI32" s="51"/>
      <c r="AJ32" s="51"/>
      <c r="AK32" s="349" t="e">
        <f>SUM(AK23:AK30)</f>
        <v>#REF!</v>
      </c>
      <c r="AL32" s="348"/>
      <c r="AM32" s="348"/>
      <c r="AN32" s="348"/>
      <c r="AO32" s="350"/>
      <c r="AP32" s="49"/>
      <c r="AQ32" s="53"/>
      <c r="BE32" s="352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49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Kr02/2017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30" t="str">
        <f>K6</f>
        <v>Oprava asfaltových ploch v lokiltě ul. Budovatelů, Krnov - Varianta 2</v>
      </c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Město Krnov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32" t="str">
        <f>IF(AN8="","",AN8)</f>
        <v>13. 8. 2017</v>
      </c>
      <c r="AN44" s="332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 xml:space="preserve"> 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33</v>
      </c>
      <c r="AJ46" s="61"/>
      <c r="AK46" s="61"/>
      <c r="AL46" s="61"/>
      <c r="AM46" s="333" t="str">
        <f>IF(E17="","",E17)</f>
        <v xml:space="preserve"> </v>
      </c>
      <c r="AN46" s="333"/>
      <c r="AO46" s="333"/>
      <c r="AP46" s="333"/>
      <c r="AQ46" s="61"/>
      <c r="AR46" s="59"/>
      <c r="AS46" s="334" t="s">
        <v>50</v>
      </c>
      <c r="AT46" s="335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31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36"/>
      <c r="AT47" s="337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38"/>
      <c r="AT48" s="339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40" t="s">
        <v>51</v>
      </c>
      <c r="D49" s="341"/>
      <c r="E49" s="341"/>
      <c r="F49" s="341"/>
      <c r="G49" s="341"/>
      <c r="H49" s="77"/>
      <c r="I49" s="342" t="s">
        <v>52</v>
      </c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3" t="s">
        <v>53</v>
      </c>
      <c r="AH49" s="341"/>
      <c r="AI49" s="341"/>
      <c r="AJ49" s="341"/>
      <c r="AK49" s="341"/>
      <c r="AL49" s="341"/>
      <c r="AM49" s="341"/>
      <c r="AN49" s="342" t="s">
        <v>54</v>
      </c>
      <c r="AO49" s="341"/>
      <c r="AP49" s="341"/>
      <c r="AQ49" s="78" t="s">
        <v>55</v>
      </c>
      <c r="AR49" s="59"/>
      <c r="AS49" s="79" t="s">
        <v>56</v>
      </c>
      <c r="AT49" s="80" t="s">
        <v>57</v>
      </c>
      <c r="AU49" s="80" t="s">
        <v>58</v>
      </c>
      <c r="AV49" s="80" t="s">
        <v>59</v>
      </c>
      <c r="AW49" s="80" t="s">
        <v>60</v>
      </c>
      <c r="AX49" s="80" t="s">
        <v>61</v>
      </c>
      <c r="AY49" s="80" t="s">
        <v>62</v>
      </c>
      <c r="AZ49" s="80" t="s">
        <v>63</v>
      </c>
      <c r="BA49" s="80" t="s">
        <v>64</v>
      </c>
      <c r="BB49" s="80" t="s">
        <v>65</v>
      </c>
      <c r="BC49" s="80" t="s">
        <v>66</v>
      </c>
      <c r="BD49" s="81" t="s">
        <v>67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68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24" t="e">
        <f>ROUND(SUM(AG52:AG55),2)</f>
        <v>#REF!</v>
      </c>
      <c r="AH51" s="324"/>
      <c r="AI51" s="324"/>
      <c r="AJ51" s="324"/>
      <c r="AK51" s="324"/>
      <c r="AL51" s="324"/>
      <c r="AM51" s="324"/>
      <c r="AN51" s="325" t="e">
        <f>SUM(AG51,AT51)</f>
        <v>#REF!</v>
      </c>
      <c r="AO51" s="325"/>
      <c r="AP51" s="325"/>
      <c r="AQ51" s="87" t="s">
        <v>21</v>
      </c>
      <c r="AR51" s="69"/>
      <c r="AS51" s="88">
        <f>ROUND(SUM(AS52:AS55),2)</f>
        <v>0</v>
      </c>
      <c r="AT51" s="89" t="e">
        <f>ROUND(SUM(AV51:AW51),2)</f>
        <v>#REF!</v>
      </c>
      <c r="AU51" s="90" t="e">
        <f>ROUND(SUM(AU52:AU55),5)</f>
        <v>#REF!</v>
      </c>
      <c r="AV51" s="89" t="e">
        <f>ROUND(AZ51*L26,2)</f>
        <v>#REF!</v>
      </c>
      <c r="AW51" s="89" t="e">
        <f>ROUND(BA51*L27,2)</f>
        <v>#REF!</v>
      </c>
      <c r="AX51" s="89" t="e">
        <f>ROUND(BB51*L26,2)</f>
        <v>#REF!</v>
      </c>
      <c r="AY51" s="89" t="e">
        <f>ROUND(BC51*L27,2)</f>
        <v>#REF!</v>
      </c>
      <c r="AZ51" s="89" t="e">
        <f>ROUND(SUM(AZ52:AZ55),2)</f>
        <v>#REF!</v>
      </c>
      <c r="BA51" s="89" t="e">
        <f>ROUND(SUM(BA52:BA55),2)</f>
        <v>#REF!</v>
      </c>
      <c r="BB51" s="89" t="e">
        <f>ROUND(SUM(BB52:BB55),2)</f>
        <v>#REF!</v>
      </c>
      <c r="BC51" s="89" t="e">
        <f>ROUND(SUM(BC52:BC55),2)</f>
        <v>#REF!</v>
      </c>
      <c r="BD51" s="91" t="e">
        <f>ROUND(SUM(BD52:BD55),2)</f>
        <v>#REF!</v>
      </c>
      <c r="BS51" s="92" t="s">
        <v>69</v>
      </c>
      <c r="BT51" s="92" t="s">
        <v>70</v>
      </c>
      <c r="BU51" s="93" t="s">
        <v>71</v>
      </c>
      <c r="BV51" s="92" t="s">
        <v>72</v>
      </c>
      <c r="BW51" s="92" t="s">
        <v>7</v>
      </c>
      <c r="BX51" s="92" t="s">
        <v>73</v>
      </c>
      <c r="CL51" s="92" t="s">
        <v>21</v>
      </c>
    </row>
    <row r="52" spans="1:91" s="5" customFormat="1" ht="22.5" customHeight="1">
      <c r="A52" s="94" t="s">
        <v>74</v>
      </c>
      <c r="B52" s="95"/>
      <c r="C52" s="96"/>
      <c r="D52" s="329" t="s">
        <v>75</v>
      </c>
      <c r="E52" s="329"/>
      <c r="F52" s="329"/>
      <c r="G52" s="329"/>
      <c r="H52" s="329"/>
      <c r="I52" s="97"/>
      <c r="J52" s="329" t="s">
        <v>76</v>
      </c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7">
        <f>'SO 101 - Asfaltový plocha...'!J27</f>
        <v>0</v>
      </c>
      <c r="AH52" s="328"/>
      <c r="AI52" s="328"/>
      <c r="AJ52" s="328"/>
      <c r="AK52" s="328"/>
      <c r="AL52" s="328"/>
      <c r="AM52" s="328"/>
      <c r="AN52" s="327">
        <f>SUM(AG52,AT52)</f>
        <v>0</v>
      </c>
      <c r="AO52" s="328"/>
      <c r="AP52" s="328"/>
      <c r="AQ52" s="98" t="s">
        <v>77</v>
      </c>
      <c r="AR52" s="99"/>
      <c r="AS52" s="100">
        <v>0</v>
      </c>
      <c r="AT52" s="101">
        <f>ROUND(SUM(AV52:AW52),2)</f>
        <v>0</v>
      </c>
      <c r="AU52" s="102">
        <f>'SO 101 - Asfaltový plocha...'!P86</f>
        <v>0</v>
      </c>
      <c r="AV52" s="101">
        <f>'SO 101 - Asfaltový plocha...'!J30</f>
        <v>0</v>
      </c>
      <c r="AW52" s="101">
        <f>'SO 101 - Asfaltový plocha...'!J31</f>
        <v>0</v>
      </c>
      <c r="AX52" s="101">
        <f>'SO 101 - Asfaltový plocha...'!J32</f>
        <v>0</v>
      </c>
      <c r="AY52" s="101">
        <f>'SO 101 - Asfaltový plocha...'!J33</f>
        <v>0</v>
      </c>
      <c r="AZ52" s="101">
        <f>'SO 101 - Asfaltový plocha...'!F30</f>
        <v>0</v>
      </c>
      <c r="BA52" s="101">
        <f>'SO 101 - Asfaltový plocha...'!F31</f>
        <v>0</v>
      </c>
      <c r="BB52" s="101">
        <f>'SO 101 - Asfaltový plocha...'!F32</f>
        <v>0</v>
      </c>
      <c r="BC52" s="101">
        <f>'SO 101 - Asfaltový plocha...'!F33</f>
        <v>0</v>
      </c>
      <c r="BD52" s="103">
        <f>'SO 101 - Asfaltový plocha...'!F34</f>
        <v>0</v>
      </c>
      <c r="BT52" s="104" t="s">
        <v>78</v>
      </c>
      <c r="BV52" s="104" t="s">
        <v>72</v>
      </c>
      <c r="BW52" s="104" t="s">
        <v>79</v>
      </c>
      <c r="BX52" s="104" t="s">
        <v>7</v>
      </c>
      <c r="CL52" s="104" t="s">
        <v>21</v>
      </c>
      <c r="CM52" s="104" t="s">
        <v>80</v>
      </c>
    </row>
    <row r="53" spans="1:91" s="5" customFormat="1" ht="22.5" customHeight="1">
      <c r="A53" s="94" t="s">
        <v>74</v>
      </c>
      <c r="B53" s="95"/>
      <c r="C53" s="96"/>
      <c r="D53" s="329" t="s">
        <v>81</v>
      </c>
      <c r="E53" s="329"/>
      <c r="F53" s="329"/>
      <c r="G53" s="329"/>
      <c r="H53" s="329"/>
      <c r="I53" s="97"/>
      <c r="J53" s="329" t="s">
        <v>82</v>
      </c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7">
        <f>'SO 102 - Asfaltová plocha...'!J27</f>
        <v>0</v>
      </c>
      <c r="AH53" s="328"/>
      <c r="AI53" s="328"/>
      <c r="AJ53" s="328"/>
      <c r="AK53" s="328"/>
      <c r="AL53" s="328"/>
      <c r="AM53" s="328"/>
      <c r="AN53" s="327">
        <f>SUM(AG53,AT53)</f>
        <v>0</v>
      </c>
      <c r="AO53" s="328"/>
      <c r="AP53" s="328"/>
      <c r="AQ53" s="98" t="s">
        <v>77</v>
      </c>
      <c r="AR53" s="99"/>
      <c r="AS53" s="100">
        <v>0</v>
      </c>
      <c r="AT53" s="101">
        <f>ROUND(SUM(AV53:AW53),2)</f>
        <v>0</v>
      </c>
      <c r="AU53" s="102">
        <f>'SO 102 - Asfaltová plocha...'!P85</f>
        <v>0</v>
      </c>
      <c r="AV53" s="101">
        <f>'SO 102 - Asfaltová plocha...'!J30</f>
        <v>0</v>
      </c>
      <c r="AW53" s="101">
        <f>'SO 102 - Asfaltová plocha...'!J31</f>
        <v>0</v>
      </c>
      <c r="AX53" s="101">
        <f>'SO 102 - Asfaltová plocha...'!J32</f>
        <v>0</v>
      </c>
      <c r="AY53" s="101">
        <f>'SO 102 - Asfaltová plocha...'!J33</f>
        <v>0</v>
      </c>
      <c r="AZ53" s="101">
        <f>'SO 102 - Asfaltová plocha...'!F30</f>
        <v>0</v>
      </c>
      <c r="BA53" s="101">
        <f>'SO 102 - Asfaltová plocha...'!F31</f>
        <v>0</v>
      </c>
      <c r="BB53" s="101">
        <f>'SO 102 - Asfaltová plocha...'!F32</f>
        <v>0</v>
      </c>
      <c r="BC53" s="101">
        <f>'SO 102 - Asfaltová plocha...'!F33</f>
        <v>0</v>
      </c>
      <c r="BD53" s="103">
        <f>'SO 102 - Asfaltová plocha...'!F34</f>
        <v>0</v>
      </c>
      <c r="BT53" s="104" t="s">
        <v>78</v>
      </c>
      <c r="BV53" s="104" t="s">
        <v>72</v>
      </c>
      <c r="BW53" s="104" t="s">
        <v>83</v>
      </c>
      <c r="BX53" s="104" t="s">
        <v>7</v>
      </c>
      <c r="CL53" s="104" t="s">
        <v>21</v>
      </c>
      <c r="CM53" s="104" t="s">
        <v>80</v>
      </c>
    </row>
    <row r="54" spans="1:91" s="5" customFormat="1" ht="22.5" customHeight="1">
      <c r="A54" s="94" t="s">
        <v>74</v>
      </c>
      <c r="B54" s="95"/>
      <c r="C54" s="96"/>
      <c r="D54" s="329" t="s">
        <v>84</v>
      </c>
      <c r="E54" s="329"/>
      <c r="F54" s="329"/>
      <c r="G54" s="329"/>
      <c r="H54" s="329"/>
      <c r="I54" s="97"/>
      <c r="J54" s="329" t="s">
        <v>85</v>
      </c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7" t="e">
        <f>#REF!</f>
        <v>#REF!</v>
      </c>
      <c r="AH54" s="328"/>
      <c r="AI54" s="328"/>
      <c r="AJ54" s="328"/>
      <c r="AK54" s="328"/>
      <c r="AL54" s="328"/>
      <c r="AM54" s="328"/>
      <c r="AN54" s="327" t="e">
        <f>SUM(AG54,AT54)</f>
        <v>#REF!</v>
      </c>
      <c r="AO54" s="328"/>
      <c r="AP54" s="328"/>
      <c r="AQ54" s="98" t="s">
        <v>77</v>
      </c>
      <c r="AR54" s="99"/>
      <c r="AS54" s="100">
        <v>0</v>
      </c>
      <c r="AT54" s="101" t="e">
        <f>ROUND(SUM(AV54:AW54),2)</f>
        <v>#REF!</v>
      </c>
      <c r="AU54" s="102" t="e">
        <f>#REF!</f>
        <v>#REF!</v>
      </c>
      <c r="AV54" s="101" t="e">
        <f>#REF!</f>
        <v>#REF!</v>
      </c>
      <c r="AW54" s="101" t="e">
        <f>#REF!</f>
        <v>#REF!</v>
      </c>
      <c r="AX54" s="101" t="e">
        <f>#REF!</f>
        <v>#REF!</v>
      </c>
      <c r="AY54" s="101" t="e">
        <f>#REF!</f>
        <v>#REF!</v>
      </c>
      <c r="AZ54" s="101" t="e">
        <f>#REF!</f>
        <v>#REF!</v>
      </c>
      <c r="BA54" s="101" t="e">
        <f>#REF!</f>
        <v>#REF!</v>
      </c>
      <c r="BB54" s="101" t="e">
        <f>#REF!</f>
        <v>#REF!</v>
      </c>
      <c r="BC54" s="101" t="e">
        <f>#REF!</f>
        <v>#REF!</v>
      </c>
      <c r="BD54" s="103" t="e">
        <f>#REF!</f>
        <v>#REF!</v>
      </c>
      <c r="BT54" s="104" t="s">
        <v>78</v>
      </c>
      <c r="BV54" s="104" t="s">
        <v>72</v>
      </c>
      <c r="BW54" s="104" t="s">
        <v>86</v>
      </c>
      <c r="BX54" s="104" t="s">
        <v>7</v>
      </c>
      <c r="CL54" s="104" t="s">
        <v>21</v>
      </c>
      <c r="CM54" s="104" t="s">
        <v>80</v>
      </c>
    </row>
    <row r="55" spans="1:91" s="5" customFormat="1" ht="22.5" customHeight="1">
      <c r="A55" s="94" t="s">
        <v>74</v>
      </c>
      <c r="B55" s="95"/>
      <c r="C55" s="96"/>
      <c r="D55" s="329" t="s">
        <v>87</v>
      </c>
      <c r="E55" s="329"/>
      <c r="F55" s="329"/>
      <c r="G55" s="329"/>
      <c r="H55" s="329"/>
      <c r="I55" s="97"/>
      <c r="J55" s="329" t="s">
        <v>88</v>
      </c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7" t="e">
        <f>#REF!</f>
        <v>#REF!</v>
      </c>
      <c r="AH55" s="328"/>
      <c r="AI55" s="328"/>
      <c r="AJ55" s="328"/>
      <c r="AK55" s="328"/>
      <c r="AL55" s="328"/>
      <c r="AM55" s="328"/>
      <c r="AN55" s="327" t="e">
        <f>SUM(AG55,AT55)</f>
        <v>#REF!</v>
      </c>
      <c r="AO55" s="328"/>
      <c r="AP55" s="328"/>
      <c r="AQ55" s="98" t="s">
        <v>77</v>
      </c>
      <c r="AR55" s="99"/>
      <c r="AS55" s="105">
        <v>0</v>
      </c>
      <c r="AT55" s="106" t="e">
        <f>ROUND(SUM(AV55:AW55),2)</f>
        <v>#REF!</v>
      </c>
      <c r="AU55" s="107" t="e">
        <f>#REF!</f>
        <v>#REF!</v>
      </c>
      <c r="AV55" s="106" t="e">
        <f>#REF!</f>
        <v>#REF!</v>
      </c>
      <c r="AW55" s="106" t="e">
        <f>#REF!</f>
        <v>#REF!</v>
      </c>
      <c r="AX55" s="106" t="e">
        <f>#REF!</f>
        <v>#REF!</v>
      </c>
      <c r="AY55" s="106" t="e">
        <f>#REF!</f>
        <v>#REF!</v>
      </c>
      <c r="AZ55" s="106" t="e">
        <f>#REF!</f>
        <v>#REF!</v>
      </c>
      <c r="BA55" s="106" t="e">
        <f>#REF!</f>
        <v>#REF!</v>
      </c>
      <c r="BB55" s="106" t="e">
        <f>#REF!</f>
        <v>#REF!</v>
      </c>
      <c r="BC55" s="106" t="e">
        <f>#REF!</f>
        <v>#REF!</v>
      </c>
      <c r="BD55" s="108" t="e">
        <f>#REF!</f>
        <v>#REF!</v>
      </c>
      <c r="BT55" s="104" t="s">
        <v>78</v>
      </c>
      <c r="BV55" s="104" t="s">
        <v>72</v>
      </c>
      <c r="BW55" s="104" t="s">
        <v>89</v>
      </c>
      <c r="BX55" s="104" t="s">
        <v>7</v>
      </c>
      <c r="CL55" s="104" t="s">
        <v>21</v>
      </c>
      <c r="CM55" s="104" t="s">
        <v>80</v>
      </c>
    </row>
    <row r="56" spans="2:44" s="1" customFormat="1" ht="30" customHeight="1">
      <c r="B56" s="39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59"/>
    </row>
    <row r="57" spans="2:44" s="1" customFormat="1" ht="6.95" customHeight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9"/>
    </row>
  </sheetData>
  <sheetProtection algorithmName="SHA-512" hashValue="2i7McvfjNMr+ryy+yGh2Jk6ntrsh4DcwULJYhZlgdTpvimNnB/qF8O6ZsJ71pSoKjmp1q9l9Z2FeChEzRQN89Q==" saltValue="XjEs22LHthtkxZg5lqAzUw==" spinCount="100000" sheet="1" objects="1" scenarios="1" formatCells="0" formatColumns="0" formatRows="0" sort="0" autoFilter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AG51:AM51"/>
    <mergeCell ref="AN51:AP51"/>
    <mergeCell ref="AR2:BE2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</mergeCells>
  <hyperlinks>
    <hyperlink ref="K1:S1" location="C2" display="1) Rekapitulace stavby"/>
    <hyperlink ref="W1:AI1" location="C51" display="2) Rekapitulace objektů stavby a soupisů prací"/>
    <hyperlink ref="A52" location="'SO 101 - Asfaltový plocha...'!C2" display="/"/>
    <hyperlink ref="A53" location="'SO 102 - Asfaltová plocha...'!C2" display="/"/>
    <hyperlink ref="A54" location="'SO 103 - Asfaltová plocha...'!C2" display="/"/>
    <hyperlink ref="A55" location="'SO 104 - Asfaltová plocha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2"/>
  <sheetViews>
    <sheetView showGridLines="0" workbookViewId="0" topLeftCell="A1">
      <pane ySplit="1" topLeftCell="A159" activePane="bottomLeft" state="frozen"/>
      <selection pane="bottomLeft" activeCell="A187" sqref="A18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90</v>
      </c>
      <c r="G1" s="365" t="s">
        <v>91</v>
      </c>
      <c r="H1" s="365"/>
      <c r="I1" s="113"/>
      <c r="J1" s="112" t="s">
        <v>92</v>
      </c>
      <c r="K1" s="111" t="s">
        <v>93</v>
      </c>
      <c r="L1" s="112" t="s">
        <v>94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56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22" t="s">
        <v>79</v>
      </c>
      <c r="AZ2" s="114" t="s">
        <v>95</v>
      </c>
      <c r="BA2" s="114" t="s">
        <v>21</v>
      </c>
      <c r="BB2" s="114" t="s">
        <v>21</v>
      </c>
      <c r="BC2" s="114" t="s">
        <v>96</v>
      </c>
      <c r="BD2" s="114" t="s">
        <v>80</v>
      </c>
    </row>
    <row r="3" spans="2:56" ht="6.95" customHeight="1">
      <c r="B3" s="23"/>
      <c r="C3" s="24"/>
      <c r="D3" s="24"/>
      <c r="E3" s="24"/>
      <c r="F3" s="24"/>
      <c r="G3" s="24"/>
      <c r="H3" s="24"/>
      <c r="I3" s="115"/>
      <c r="J3" s="24"/>
      <c r="K3" s="25"/>
      <c r="AT3" s="22" t="s">
        <v>80</v>
      </c>
      <c r="AZ3" s="114" t="s">
        <v>97</v>
      </c>
      <c r="BA3" s="114" t="s">
        <v>21</v>
      </c>
      <c r="BB3" s="114" t="s">
        <v>21</v>
      </c>
      <c r="BC3" s="114" t="s">
        <v>98</v>
      </c>
      <c r="BD3" s="114" t="s">
        <v>80</v>
      </c>
    </row>
    <row r="4" spans="2:56" ht="36.95" customHeight="1">
      <c r="B4" s="26"/>
      <c r="C4" s="27"/>
      <c r="D4" s="28" t="s">
        <v>99</v>
      </c>
      <c r="E4" s="27"/>
      <c r="F4" s="27"/>
      <c r="G4" s="27"/>
      <c r="H4" s="27"/>
      <c r="I4" s="116"/>
      <c r="J4" s="27"/>
      <c r="K4" s="29"/>
      <c r="M4" s="30" t="s">
        <v>12</v>
      </c>
      <c r="AT4" s="22" t="s">
        <v>6</v>
      </c>
      <c r="AZ4" s="114" t="s">
        <v>100</v>
      </c>
      <c r="BA4" s="114" t="s">
        <v>21</v>
      </c>
      <c r="BB4" s="114" t="s">
        <v>21</v>
      </c>
      <c r="BC4" s="114" t="s">
        <v>101</v>
      </c>
      <c r="BD4" s="114" t="s">
        <v>80</v>
      </c>
    </row>
    <row r="5" spans="2:56" ht="6.95" customHeight="1">
      <c r="B5" s="26"/>
      <c r="C5" s="27"/>
      <c r="D5" s="27"/>
      <c r="E5" s="27"/>
      <c r="F5" s="27"/>
      <c r="G5" s="27"/>
      <c r="H5" s="27"/>
      <c r="I5" s="116"/>
      <c r="J5" s="27"/>
      <c r="K5" s="29"/>
      <c r="AZ5" s="114" t="s">
        <v>102</v>
      </c>
      <c r="BA5" s="114" t="s">
        <v>21</v>
      </c>
      <c r="BB5" s="114" t="s">
        <v>21</v>
      </c>
      <c r="BC5" s="114" t="s">
        <v>103</v>
      </c>
      <c r="BD5" s="114" t="s">
        <v>80</v>
      </c>
    </row>
    <row r="6" spans="2:56" ht="15">
      <c r="B6" s="26"/>
      <c r="C6" s="27"/>
      <c r="D6" s="35" t="s">
        <v>18</v>
      </c>
      <c r="E6" s="27"/>
      <c r="F6" s="27"/>
      <c r="G6" s="27"/>
      <c r="H6" s="27"/>
      <c r="I6" s="116"/>
      <c r="J6" s="27"/>
      <c r="K6" s="29"/>
      <c r="AZ6" s="114" t="s">
        <v>104</v>
      </c>
      <c r="BA6" s="114" t="s">
        <v>21</v>
      </c>
      <c r="BB6" s="114" t="s">
        <v>21</v>
      </c>
      <c r="BC6" s="114" t="s">
        <v>105</v>
      </c>
      <c r="BD6" s="114" t="s">
        <v>80</v>
      </c>
    </row>
    <row r="7" spans="2:11" ht="22.5" customHeight="1">
      <c r="B7" s="26"/>
      <c r="C7" s="27"/>
      <c r="D7" s="27"/>
      <c r="E7" s="366" t="str">
        <f>'Rekapitulace stavby'!K6</f>
        <v>Oprava asfaltových ploch v lokiltě ul. Budovatelů, Krnov - Varianta 2</v>
      </c>
      <c r="F7" s="367"/>
      <c r="G7" s="367"/>
      <c r="H7" s="367"/>
      <c r="I7" s="116"/>
      <c r="J7" s="27"/>
      <c r="K7" s="29"/>
    </row>
    <row r="8" spans="2:11" s="1" customFormat="1" ht="15">
      <c r="B8" s="39"/>
      <c r="C8" s="40"/>
      <c r="D8" s="35" t="s">
        <v>106</v>
      </c>
      <c r="E8" s="40"/>
      <c r="F8" s="40"/>
      <c r="G8" s="40"/>
      <c r="H8" s="40"/>
      <c r="I8" s="117"/>
      <c r="J8" s="40"/>
      <c r="K8" s="43"/>
    </row>
    <row r="9" spans="2:11" s="1" customFormat="1" ht="36.95" customHeight="1">
      <c r="B9" s="39"/>
      <c r="C9" s="40"/>
      <c r="D9" s="40"/>
      <c r="E9" s="368" t="s">
        <v>107</v>
      </c>
      <c r="F9" s="369"/>
      <c r="G9" s="369"/>
      <c r="H9" s="369"/>
      <c r="I9" s="117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7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8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8" t="s">
        <v>25</v>
      </c>
      <c r="J12" s="119" t="str">
        <f>'Rekapitulace stavby'!AN8</f>
        <v>13. 8. 2017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7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8" t="s">
        <v>28</v>
      </c>
      <c r="J14" s="33" t="str">
        <f>IF('Rekapitulace stavby'!AN10="","",'Rekapitulace stavby'!AN10)</f>
        <v/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 xml:space="preserve"> </v>
      </c>
      <c r="F15" s="40"/>
      <c r="G15" s="40"/>
      <c r="H15" s="40"/>
      <c r="I15" s="118" t="s">
        <v>30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7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8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8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7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8" t="s">
        <v>28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18" t="s">
        <v>30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7"/>
      <c r="J22" s="40"/>
      <c r="K22" s="43"/>
    </row>
    <row r="23" spans="2:11" s="1" customFormat="1" ht="14.45" customHeight="1">
      <c r="B23" s="39"/>
      <c r="C23" s="40"/>
      <c r="D23" s="35" t="s">
        <v>35</v>
      </c>
      <c r="E23" s="40"/>
      <c r="F23" s="40"/>
      <c r="G23" s="40"/>
      <c r="H23" s="40"/>
      <c r="I23" s="117"/>
      <c r="J23" s="40"/>
      <c r="K23" s="43"/>
    </row>
    <row r="24" spans="2:11" s="6" customFormat="1" ht="22.5" customHeight="1">
      <c r="B24" s="120"/>
      <c r="C24" s="121"/>
      <c r="D24" s="121"/>
      <c r="E24" s="358" t="s">
        <v>21</v>
      </c>
      <c r="F24" s="358"/>
      <c r="G24" s="358"/>
      <c r="H24" s="358"/>
      <c r="I24" s="122"/>
      <c r="J24" s="121"/>
      <c r="K24" s="123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7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4"/>
      <c r="J26" s="83"/>
      <c r="K26" s="125"/>
    </row>
    <row r="27" spans="2:11" s="1" customFormat="1" ht="25.35" customHeight="1">
      <c r="B27" s="39"/>
      <c r="C27" s="40"/>
      <c r="D27" s="126" t="s">
        <v>36</v>
      </c>
      <c r="E27" s="40"/>
      <c r="F27" s="40"/>
      <c r="G27" s="40"/>
      <c r="H27" s="40"/>
      <c r="I27" s="117"/>
      <c r="J27" s="127">
        <f>ROUND(J86,2)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4"/>
      <c r="J28" s="83"/>
      <c r="K28" s="125"/>
    </row>
    <row r="29" spans="2:11" s="1" customFormat="1" ht="14.45" customHeight="1">
      <c r="B29" s="39"/>
      <c r="C29" s="40"/>
      <c r="D29" s="40"/>
      <c r="E29" s="40"/>
      <c r="F29" s="44" t="s">
        <v>38</v>
      </c>
      <c r="G29" s="40"/>
      <c r="H29" s="40"/>
      <c r="I29" s="128" t="s">
        <v>37</v>
      </c>
      <c r="J29" s="44" t="s">
        <v>39</v>
      </c>
      <c r="K29" s="43"/>
    </row>
    <row r="30" spans="2:11" s="1" customFormat="1" ht="14.45" customHeight="1">
      <c r="B30" s="39"/>
      <c r="C30" s="40"/>
      <c r="D30" s="47" t="s">
        <v>40</v>
      </c>
      <c r="E30" s="47" t="s">
        <v>41</v>
      </c>
      <c r="F30" s="129">
        <f>ROUND(SUM(BE86:BE171),2)</f>
        <v>0</v>
      </c>
      <c r="G30" s="40"/>
      <c r="H30" s="40"/>
      <c r="I30" s="130">
        <v>0.21</v>
      </c>
      <c r="J30" s="129">
        <f>ROUND(ROUND((SUM(BE86:BE171)),2)*I30,2)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42</v>
      </c>
      <c r="F31" s="129">
        <f>ROUND(SUM(BF86:BF171),2)</f>
        <v>0</v>
      </c>
      <c r="G31" s="40"/>
      <c r="H31" s="40"/>
      <c r="I31" s="130">
        <v>0.15</v>
      </c>
      <c r="J31" s="129">
        <f>ROUND(ROUND((SUM(BF86:BF171)),2)*I31,2)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43</v>
      </c>
      <c r="F32" s="129">
        <f>ROUND(SUM(BG86:BG171),2)</f>
        <v>0</v>
      </c>
      <c r="G32" s="40"/>
      <c r="H32" s="40"/>
      <c r="I32" s="130">
        <v>0.21</v>
      </c>
      <c r="J32" s="129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44</v>
      </c>
      <c r="F33" s="129">
        <f>ROUND(SUM(BH86:BH171),2)</f>
        <v>0</v>
      </c>
      <c r="G33" s="40"/>
      <c r="H33" s="40"/>
      <c r="I33" s="130">
        <v>0.15</v>
      </c>
      <c r="J33" s="129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45</v>
      </c>
      <c r="F34" s="129">
        <f>ROUND(SUM(BI86:BI171),2)</f>
        <v>0</v>
      </c>
      <c r="G34" s="40"/>
      <c r="H34" s="40"/>
      <c r="I34" s="130">
        <v>0</v>
      </c>
      <c r="J34" s="129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7"/>
      <c r="J35" s="40"/>
      <c r="K35" s="43"/>
    </row>
    <row r="36" spans="2:11" s="1" customFormat="1" ht="25.35" customHeight="1">
      <c r="B36" s="39"/>
      <c r="C36" s="131"/>
      <c r="D36" s="132" t="s">
        <v>46</v>
      </c>
      <c r="E36" s="77"/>
      <c r="F36" s="77"/>
      <c r="G36" s="133" t="s">
        <v>47</v>
      </c>
      <c r="H36" s="134" t="s">
        <v>48</v>
      </c>
      <c r="I36" s="135"/>
      <c r="J36" s="136">
        <f>SUM(J27:J34)</f>
        <v>0</v>
      </c>
      <c r="K36" s="137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8"/>
      <c r="J37" s="55"/>
      <c r="K37" s="56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39"/>
      <c r="C42" s="28" t="s">
        <v>108</v>
      </c>
      <c r="D42" s="40"/>
      <c r="E42" s="40"/>
      <c r="F42" s="40"/>
      <c r="G42" s="40"/>
      <c r="H42" s="40"/>
      <c r="I42" s="117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7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7"/>
      <c r="J44" s="40"/>
      <c r="K44" s="43"/>
    </row>
    <row r="45" spans="2:11" s="1" customFormat="1" ht="22.5" customHeight="1">
      <c r="B45" s="39"/>
      <c r="C45" s="40"/>
      <c r="D45" s="40"/>
      <c r="E45" s="366" t="str">
        <f>E7</f>
        <v>Oprava asfaltových ploch v lokiltě ul. Budovatelů, Krnov - Varianta 2</v>
      </c>
      <c r="F45" s="367"/>
      <c r="G45" s="367"/>
      <c r="H45" s="367"/>
      <c r="I45" s="117"/>
      <c r="J45" s="40"/>
      <c r="K45" s="43"/>
    </row>
    <row r="46" spans="2:11" s="1" customFormat="1" ht="14.45" customHeight="1">
      <c r="B46" s="39"/>
      <c r="C46" s="35" t="s">
        <v>106</v>
      </c>
      <c r="D46" s="40"/>
      <c r="E46" s="40"/>
      <c r="F46" s="40"/>
      <c r="G46" s="40"/>
      <c r="H46" s="40"/>
      <c r="I46" s="117"/>
      <c r="J46" s="40"/>
      <c r="K46" s="43"/>
    </row>
    <row r="47" spans="2:11" s="1" customFormat="1" ht="23.25" customHeight="1">
      <c r="B47" s="39"/>
      <c r="C47" s="40"/>
      <c r="D47" s="40"/>
      <c r="E47" s="368" t="str">
        <f>E9</f>
        <v>SO 101 - Asfaltový plocha č. 4</v>
      </c>
      <c r="F47" s="369"/>
      <c r="G47" s="369"/>
      <c r="H47" s="369"/>
      <c r="I47" s="117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7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Město Krnov</v>
      </c>
      <c r="G49" s="40"/>
      <c r="H49" s="40"/>
      <c r="I49" s="118" t="s">
        <v>25</v>
      </c>
      <c r="J49" s="119" t="str">
        <f>IF(J12="","",J12)</f>
        <v>13. 8. 2017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7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 xml:space="preserve"> </v>
      </c>
      <c r="G51" s="40"/>
      <c r="H51" s="40"/>
      <c r="I51" s="118" t="s">
        <v>33</v>
      </c>
      <c r="J51" s="33" t="str">
        <f>E21</f>
        <v xml:space="preserve"> 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7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7"/>
      <c r="J53" s="40"/>
      <c r="K53" s="43"/>
    </row>
    <row r="54" spans="2:11" s="1" customFormat="1" ht="29.25" customHeight="1">
      <c r="B54" s="39"/>
      <c r="C54" s="143" t="s">
        <v>109</v>
      </c>
      <c r="D54" s="131"/>
      <c r="E54" s="131"/>
      <c r="F54" s="131"/>
      <c r="G54" s="131"/>
      <c r="H54" s="131"/>
      <c r="I54" s="144"/>
      <c r="J54" s="145" t="s">
        <v>110</v>
      </c>
      <c r="K54" s="146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7"/>
      <c r="J55" s="40"/>
      <c r="K55" s="43"/>
    </row>
    <row r="56" spans="2:47" s="1" customFormat="1" ht="29.25" customHeight="1">
      <c r="B56" s="39"/>
      <c r="C56" s="147" t="s">
        <v>111</v>
      </c>
      <c r="D56" s="40"/>
      <c r="E56" s="40"/>
      <c r="F56" s="40"/>
      <c r="G56" s="40"/>
      <c r="H56" s="40"/>
      <c r="I56" s="117"/>
      <c r="J56" s="127">
        <f>J86</f>
        <v>0</v>
      </c>
      <c r="K56" s="43"/>
      <c r="AU56" s="22" t="s">
        <v>112</v>
      </c>
    </row>
    <row r="57" spans="2:11" s="7" customFormat="1" ht="24.95" customHeight="1">
      <c r="B57" s="148"/>
      <c r="C57" s="149"/>
      <c r="D57" s="150" t="s">
        <v>113</v>
      </c>
      <c r="E57" s="151"/>
      <c r="F57" s="151"/>
      <c r="G57" s="151"/>
      <c r="H57" s="151"/>
      <c r="I57" s="152"/>
      <c r="J57" s="153">
        <f>J87</f>
        <v>0</v>
      </c>
      <c r="K57" s="154"/>
    </row>
    <row r="58" spans="2:11" s="8" customFormat="1" ht="19.9" customHeight="1">
      <c r="B58" s="155"/>
      <c r="C58" s="156"/>
      <c r="D58" s="157" t="s">
        <v>114</v>
      </c>
      <c r="E58" s="158"/>
      <c r="F58" s="158"/>
      <c r="G58" s="158"/>
      <c r="H58" s="158"/>
      <c r="I58" s="159"/>
      <c r="J58" s="160">
        <f>J88</f>
        <v>0</v>
      </c>
      <c r="K58" s="161"/>
    </row>
    <row r="59" spans="2:11" s="8" customFormat="1" ht="19.9" customHeight="1">
      <c r="B59" s="155"/>
      <c r="C59" s="156"/>
      <c r="D59" s="157" t="s">
        <v>115</v>
      </c>
      <c r="E59" s="158"/>
      <c r="F59" s="158"/>
      <c r="G59" s="158"/>
      <c r="H59" s="158"/>
      <c r="I59" s="159"/>
      <c r="J59" s="160">
        <f>J105</f>
        <v>0</v>
      </c>
      <c r="K59" s="161"/>
    </row>
    <row r="60" spans="2:11" s="8" customFormat="1" ht="19.9" customHeight="1">
      <c r="B60" s="155"/>
      <c r="C60" s="156"/>
      <c r="D60" s="157" t="s">
        <v>116</v>
      </c>
      <c r="E60" s="158"/>
      <c r="F60" s="158"/>
      <c r="G60" s="158"/>
      <c r="H60" s="158"/>
      <c r="I60" s="159"/>
      <c r="J60" s="160">
        <f>J127</f>
        <v>0</v>
      </c>
      <c r="K60" s="161"/>
    </row>
    <row r="61" spans="2:11" s="8" customFormat="1" ht="19.9" customHeight="1">
      <c r="B61" s="155"/>
      <c r="C61" s="156"/>
      <c r="D61" s="157" t="s">
        <v>117</v>
      </c>
      <c r="E61" s="158"/>
      <c r="F61" s="158"/>
      <c r="G61" s="158"/>
      <c r="H61" s="158"/>
      <c r="I61" s="159"/>
      <c r="J61" s="160">
        <f>J131</f>
        <v>0</v>
      </c>
      <c r="K61" s="161"/>
    </row>
    <row r="62" spans="2:11" s="8" customFormat="1" ht="19.9" customHeight="1">
      <c r="B62" s="155"/>
      <c r="C62" s="156"/>
      <c r="D62" s="157" t="s">
        <v>118</v>
      </c>
      <c r="E62" s="158"/>
      <c r="F62" s="158"/>
      <c r="G62" s="158"/>
      <c r="H62" s="158"/>
      <c r="I62" s="159"/>
      <c r="J62" s="160">
        <f>J143</f>
        <v>0</v>
      </c>
      <c r="K62" s="161"/>
    </row>
    <row r="63" spans="2:11" s="8" customFormat="1" ht="19.9" customHeight="1">
      <c r="B63" s="155"/>
      <c r="C63" s="156"/>
      <c r="D63" s="157" t="s">
        <v>119</v>
      </c>
      <c r="E63" s="158"/>
      <c r="F63" s="158"/>
      <c r="G63" s="158"/>
      <c r="H63" s="158"/>
      <c r="I63" s="159"/>
      <c r="J63" s="160">
        <f>J154</f>
        <v>0</v>
      </c>
      <c r="K63" s="161"/>
    </row>
    <row r="64" spans="2:11" s="7" customFormat="1" ht="24.95" customHeight="1">
      <c r="B64" s="148"/>
      <c r="C64" s="149"/>
      <c r="D64" s="150" t="s">
        <v>120</v>
      </c>
      <c r="E64" s="151"/>
      <c r="F64" s="151"/>
      <c r="G64" s="151"/>
      <c r="H64" s="151"/>
      <c r="I64" s="152"/>
      <c r="J64" s="153">
        <f>J156</f>
        <v>0</v>
      </c>
      <c r="K64" s="154"/>
    </row>
    <row r="65" spans="2:11" s="8" customFormat="1" ht="19.9" customHeight="1">
      <c r="B65" s="155"/>
      <c r="C65" s="156"/>
      <c r="D65" s="157" t="s">
        <v>121</v>
      </c>
      <c r="E65" s="158"/>
      <c r="F65" s="158"/>
      <c r="G65" s="158"/>
      <c r="H65" s="158"/>
      <c r="I65" s="159"/>
      <c r="J65" s="160">
        <f>J157</f>
        <v>0</v>
      </c>
      <c r="K65" s="161"/>
    </row>
    <row r="66" spans="2:11" s="8" customFormat="1" ht="19.9" customHeight="1">
      <c r="B66" s="155"/>
      <c r="C66" s="156"/>
      <c r="D66" s="157" t="s">
        <v>122</v>
      </c>
      <c r="E66" s="158"/>
      <c r="F66" s="158"/>
      <c r="G66" s="158"/>
      <c r="H66" s="158"/>
      <c r="I66" s="159"/>
      <c r="J66" s="160">
        <f>J164</f>
        <v>0</v>
      </c>
      <c r="K66" s="161"/>
    </row>
    <row r="67" spans="2:11" s="1" customFormat="1" ht="21.75" customHeight="1">
      <c r="B67" s="39"/>
      <c r="C67" s="40"/>
      <c r="D67" s="40"/>
      <c r="E67" s="40"/>
      <c r="F67" s="40"/>
      <c r="G67" s="40"/>
      <c r="H67" s="40"/>
      <c r="I67" s="117"/>
      <c r="J67" s="40"/>
      <c r="K67" s="43"/>
    </row>
    <row r="68" spans="2:11" s="1" customFormat="1" ht="6.95" customHeight="1">
      <c r="B68" s="54"/>
      <c r="C68" s="55"/>
      <c r="D68" s="55"/>
      <c r="E68" s="55"/>
      <c r="F68" s="55"/>
      <c r="G68" s="55"/>
      <c r="H68" s="55"/>
      <c r="I68" s="138"/>
      <c r="J68" s="55"/>
      <c r="K68" s="56"/>
    </row>
    <row r="72" spans="2:12" s="1" customFormat="1" ht="6.95" customHeight="1">
      <c r="B72" s="57"/>
      <c r="C72" s="58"/>
      <c r="D72" s="58"/>
      <c r="E72" s="58"/>
      <c r="F72" s="58"/>
      <c r="G72" s="58"/>
      <c r="H72" s="58"/>
      <c r="I72" s="141"/>
      <c r="J72" s="58"/>
      <c r="K72" s="58"/>
      <c r="L72" s="59"/>
    </row>
    <row r="73" spans="2:12" s="1" customFormat="1" ht="36.95" customHeight="1">
      <c r="B73" s="39"/>
      <c r="C73" s="60" t="s">
        <v>123</v>
      </c>
      <c r="D73" s="61"/>
      <c r="E73" s="61"/>
      <c r="F73" s="61"/>
      <c r="G73" s="61"/>
      <c r="H73" s="61"/>
      <c r="I73" s="162"/>
      <c r="J73" s="61"/>
      <c r="K73" s="61"/>
      <c r="L73" s="59"/>
    </row>
    <row r="74" spans="2:12" s="1" customFormat="1" ht="6.95" customHeight="1">
      <c r="B74" s="39"/>
      <c r="C74" s="61"/>
      <c r="D74" s="61"/>
      <c r="E74" s="61"/>
      <c r="F74" s="61"/>
      <c r="G74" s="61"/>
      <c r="H74" s="61"/>
      <c r="I74" s="162"/>
      <c r="J74" s="61"/>
      <c r="K74" s="61"/>
      <c r="L74" s="59"/>
    </row>
    <row r="75" spans="2:12" s="1" customFormat="1" ht="14.45" customHeight="1">
      <c r="B75" s="39"/>
      <c r="C75" s="63" t="s">
        <v>18</v>
      </c>
      <c r="D75" s="61"/>
      <c r="E75" s="61"/>
      <c r="F75" s="61"/>
      <c r="G75" s="61"/>
      <c r="H75" s="61"/>
      <c r="I75" s="162"/>
      <c r="J75" s="61"/>
      <c r="K75" s="61"/>
      <c r="L75" s="59"/>
    </row>
    <row r="76" spans="2:12" s="1" customFormat="1" ht="22.5" customHeight="1">
      <c r="B76" s="39"/>
      <c r="C76" s="61"/>
      <c r="D76" s="61"/>
      <c r="E76" s="362" t="str">
        <f>E7</f>
        <v>Oprava asfaltových ploch v lokiltě ul. Budovatelů, Krnov - Varianta 2</v>
      </c>
      <c r="F76" s="363"/>
      <c r="G76" s="363"/>
      <c r="H76" s="363"/>
      <c r="I76" s="162"/>
      <c r="J76" s="61"/>
      <c r="K76" s="61"/>
      <c r="L76" s="59"/>
    </row>
    <row r="77" spans="2:12" s="1" customFormat="1" ht="14.45" customHeight="1">
      <c r="B77" s="39"/>
      <c r="C77" s="63" t="s">
        <v>106</v>
      </c>
      <c r="D77" s="61"/>
      <c r="E77" s="61"/>
      <c r="F77" s="61"/>
      <c r="G77" s="61"/>
      <c r="H77" s="61"/>
      <c r="I77" s="162"/>
      <c r="J77" s="61"/>
      <c r="K77" s="61"/>
      <c r="L77" s="59"/>
    </row>
    <row r="78" spans="2:12" s="1" customFormat="1" ht="23.25" customHeight="1">
      <c r="B78" s="39"/>
      <c r="C78" s="61"/>
      <c r="D78" s="61"/>
      <c r="E78" s="330" t="str">
        <f>E9</f>
        <v>SO 101 - Asfaltový plocha č. 4</v>
      </c>
      <c r="F78" s="364"/>
      <c r="G78" s="364"/>
      <c r="H78" s="364"/>
      <c r="I78" s="162"/>
      <c r="J78" s="61"/>
      <c r="K78" s="61"/>
      <c r="L78" s="59"/>
    </row>
    <row r="79" spans="2:12" s="1" customFormat="1" ht="6.95" customHeight="1">
      <c r="B79" s="39"/>
      <c r="C79" s="61"/>
      <c r="D79" s="61"/>
      <c r="E79" s="61"/>
      <c r="F79" s="61"/>
      <c r="G79" s="61"/>
      <c r="H79" s="61"/>
      <c r="I79" s="162"/>
      <c r="J79" s="61"/>
      <c r="K79" s="61"/>
      <c r="L79" s="59"/>
    </row>
    <row r="80" spans="2:12" s="1" customFormat="1" ht="18" customHeight="1">
      <c r="B80" s="39"/>
      <c r="C80" s="63" t="s">
        <v>23</v>
      </c>
      <c r="D80" s="61"/>
      <c r="E80" s="61"/>
      <c r="F80" s="163" t="str">
        <f>F12</f>
        <v>Město Krnov</v>
      </c>
      <c r="G80" s="61"/>
      <c r="H80" s="61"/>
      <c r="I80" s="164" t="s">
        <v>25</v>
      </c>
      <c r="J80" s="71" t="str">
        <f>IF(J12="","",J12)</f>
        <v>13. 8. 2017</v>
      </c>
      <c r="K80" s="61"/>
      <c r="L80" s="59"/>
    </row>
    <row r="81" spans="2:12" s="1" customFormat="1" ht="6.95" customHeight="1">
      <c r="B81" s="39"/>
      <c r="C81" s="61"/>
      <c r="D81" s="61"/>
      <c r="E81" s="61"/>
      <c r="F81" s="61"/>
      <c r="G81" s="61"/>
      <c r="H81" s="61"/>
      <c r="I81" s="162"/>
      <c r="J81" s="61"/>
      <c r="K81" s="61"/>
      <c r="L81" s="59"/>
    </row>
    <row r="82" spans="2:12" s="1" customFormat="1" ht="15">
      <c r="B82" s="39"/>
      <c r="C82" s="63" t="s">
        <v>27</v>
      </c>
      <c r="D82" s="61"/>
      <c r="E82" s="61"/>
      <c r="F82" s="163" t="str">
        <f>E15</f>
        <v xml:space="preserve"> </v>
      </c>
      <c r="G82" s="61"/>
      <c r="H82" s="61"/>
      <c r="I82" s="164" t="s">
        <v>33</v>
      </c>
      <c r="J82" s="163" t="str">
        <f>E21</f>
        <v xml:space="preserve"> </v>
      </c>
      <c r="K82" s="61"/>
      <c r="L82" s="59"/>
    </row>
    <row r="83" spans="2:12" s="1" customFormat="1" ht="14.45" customHeight="1">
      <c r="B83" s="39"/>
      <c r="C83" s="63" t="s">
        <v>31</v>
      </c>
      <c r="D83" s="61"/>
      <c r="E83" s="61"/>
      <c r="F83" s="163" t="str">
        <f>IF(E18="","",E18)</f>
        <v/>
      </c>
      <c r="G83" s="61"/>
      <c r="H83" s="61"/>
      <c r="I83" s="162"/>
      <c r="J83" s="61"/>
      <c r="K83" s="61"/>
      <c r="L83" s="59"/>
    </row>
    <row r="84" spans="2:12" s="1" customFormat="1" ht="10.35" customHeight="1">
      <c r="B84" s="39"/>
      <c r="C84" s="61"/>
      <c r="D84" s="61"/>
      <c r="E84" s="61"/>
      <c r="F84" s="61"/>
      <c r="G84" s="61"/>
      <c r="H84" s="61"/>
      <c r="I84" s="162"/>
      <c r="J84" s="61"/>
      <c r="K84" s="61"/>
      <c r="L84" s="59"/>
    </row>
    <row r="85" spans="2:20" s="9" customFormat="1" ht="29.25" customHeight="1">
      <c r="B85" s="165"/>
      <c r="C85" s="166" t="s">
        <v>124</v>
      </c>
      <c r="D85" s="167" t="s">
        <v>55</v>
      </c>
      <c r="E85" s="167" t="s">
        <v>51</v>
      </c>
      <c r="F85" s="167" t="s">
        <v>125</v>
      </c>
      <c r="G85" s="167" t="s">
        <v>126</v>
      </c>
      <c r="H85" s="167" t="s">
        <v>127</v>
      </c>
      <c r="I85" s="168" t="s">
        <v>128</v>
      </c>
      <c r="J85" s="167" t="s">
        <v>110</v>
      </c>
      <c r="K85" s="169" t="s">
        <v>129</v>
      </c>
      <c r="L85" s="170"/>
      <c r="M85" s="79" t="s">
        <v>130</v>
      </c>
      <c r="N85" s="80" t="s">
        <v>40</v>
      </c>
      <c r="O85" s="80" t="s">
        <v>131</v>
      </c>
      <c r="P85" s="80" t="s">
        <v>132</v>
      </c>
      <c r="Q85" s="80" t="s">
        <v>133</v>
      </c>
      <c r="R85" s="80" t="s">
        <v>134</v>
      </c>
      <c r="S85" s="80" t="s">
        <v>135</v>
      </c>
      <c r="T85" s="81" t="s">
        <v>136</v>
      </c>
    </row>
    <row r="86" spans="2:63" s="1" customFormat="1" ht="29.25" customHeight="1">
      <c r="B86" s="39"/>
      <c r="C86" s="85" t="s">
        <v>111</v>
      </c>
      <c r="D86" s="61"/>
      <c r="E86" s="61"/>
      <c r="F86" s="61"/>
      <c r="G86" s="61"/>
      <c r="H86" s="61"/>
      <c r="I86" s="162"/>
      <c r="J86" s="171">
        <f>BK86</f>
        <v>0</v>
      </c>
      <c r="K86" s="61"/>
      <c r="L86" s="59"/>
      <c r="M86" s="82"/>
      <c r="N86" s="83"/>
      <c r="O86" s="83"/>
      <c r="P86" s="172">
        <f>P87+P156</f>
        <v>0</v>
      </c>
      <c r="Q86" s="83"/>
      <c r="R86" s="172">
        <f>R87+R156</f>
        <v>335.6383675</v>
      </c>
      <c r="S86" s="83"/>
      <c r="T86" s="173">
        <f>T87+T156</f>
        <v>357.93629999999996</v>
      </c>
      <c r="AT86" s="22" t="s">
        <v>69</v>
      </c>
      <c r="AU86" s="22" t="s">
        <v>112</v>
      </c>
      <c r="BK86" s="174">
        <f>BK87+BK156</f>
        <v>0</v>
      </c>
    </row>
    <row r="87" spans="2:63" s="10" customFormat="1" ht="37.35" customHeight="1">
      <c r="B87" s="175"/>
      <c r="C87" s="176"/>
      <c r="D87" s="177" t="s">
        <v>69</v>
      </c>
      <c r="E87" s="178" t="s">
        <v>137</v>
      </c>
      <c r="F87" s="178" t="s">
        <v>138</v>
      </c>
      <c r="G87" s="176"/>
      <c r="H87" s="176"/>
      <c r="I87" s="179"/>
      <c r="J87" s="180">
        <f>BK87</f>
        <v>0</v>
      </c>
      <c r="K87" s="176"/>
      <c r="L87" s="181"/>
      <c r="M87" s="182"/>
      <c r="N87" s="183"/>
      <c r="O87" s="183"/>
      <c r="P87" s="184">
        <f>P88+P105+P127+P131+P143+P154</f>
        <v>0</v>
      </c>
      <c r="Q87" s="183"/>
      <c r="R87" s="184">
        <f>R88+R105+R127+R131+R143+R154</f>
        <v>335.6383675</v>
      </c>
      <c r="S87" s="183"/>
      <c r="T87" s="185">
        <f>T88+T105+T127+T131+T143+T154</f>
        <v>357.93629999999996</v>
      </c>
      <c r="AR87" s="186" t="s">
        <v>78</v>
      </c>
      <c r="AT87" s="187" t="s">
        <v>69</v>
      </c>
      <c r="AU87" s="187" t="s">
        <v>70</v>
      </c>
      <c r="AY87" s="186" t="s">
        <v>139</v>
      </c>
      <c r="BK87" s="188">
        <f>BK88+BK105+BK127+BK131+BK143+BK154</f>
        <v>0</v>
      </c>
    </row>
    <row r="88" spans="2:63" s="10" customFormat="1" ht="19.9" customHeight="1">
      <c r="B88" s="175"/>
      <c r="C88" s="176"/>
      <c r="D88" s="189" t="s">
        <v>69</v>
      </c>
      <c r="E88" s="190" t="s">
        <v>78</v>
      </c>
      <c r="F88" s="190" t="s">
        <v>140</v>
      </c>
      <c r="G88" s="176"/>
      <c r="H88" s="176"/>
      <c r="I88" s="179"/>
      <c r="J88" s="191">
        <f>BK88</f>
        <v>0</v>
      </c>
      <c r="K88" s="176"/>
      <c r="L88" s="181"/>
      <c r="M88" s="182"/>
      <c r="N88" s="183"/>
      <c r="O88" s="183"/>
      <c r="P88" s="184">
        <f>SUM(P89:P104)</f>
        <v>0</v>
      </c>
      <c r="Q88" s="183"/>
      <c r="R88" s="184">
        <f>SUM(R89:R104)</f>
        <v>0</v>
      </c>
      <c r="S88" s="183"/>
      <c r="T88" s="185">
        <f>SUM(T89:T104)</f>
        <v>352.05629999999996</v>
      </c>
      <c r="AR88" s="186" t="s">
        <v>78</v>
      </c>
      <c r="AT88" s="187" t="s">
        <v>69</v>
      </c>
      <c r="AU88" s="187" t="s">
        <v>78</v>
      </c>
      <c r="AY88" s="186" t="s">
        <v>139</v>
      </c>
      <c r="BK88" s="188">
        <f>SUM(BK89:BK104)</f>
        <v>0</v>
      </c>
    </row>
    <row r="89" spans="2:65" s="1" customFormat="1" ht="44.25" customHeight="1">
      <c r="B89" s="39"/>
      <c r="C89" s="192" t="s">
        <v>78</v>
      </c>
      <c r="D89" s="192" t="s">
        <v>141</v>
      </c>
      <c r="E89" s="193" t="s">
        <v>142</v>
      </c>
      <c r="F89" s="194" t="s">
        <v>143</v>
      </c>
      <c r="G89" s="195" t="s">
        <v>144</v>
      </c>
      <c r="H89" s="196">
        <v>205</v>
      </c>
      <c r="I89" s="197"/>
      <c r="J89" s="198">
        <f>ROUND(I89*H89,2)</f>
        <v>0</v>
      </c>
      <c r="K89" s="194" t="s">
        <v>145</v>
      </c>
      <c r="L89" s="59"/>
      <c r="M89" s="199" t="s">
        <v>21</v>
      </c>
      <c r="N89" s="200" t="s">
        <v>41</v>
      </c>
      <c r="O89" s="40"/>
      <c r="P89" s="201">
        <f>O89*H89</f>
        <v>0</v>
      </c>
      <c r="Q89" s="201">
        <v>0</v>
      </c>
      <c r="R89" s="201">
        <f>Q89*H89</f>
        <v>0</v>
      </c>
      <c r="S89" s="201">
        <v>0.3</v>
      </c>
      <c r="T89" s="202">
        <f>S89*H89</f>
        <v>61.5</v>
      </c>
      <c r="AR89" s="22" t="s">
        <v>146</v>
      </c>
      <c r="AT89" s="22" t="s">
        <v>141</v>
      </c>
      <c r="AU89" s="22" t="s">
        <v>80</v>
      </c>
      <c r="AY89" s="22" t="s">
        <v>139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2" t="s">
        <v>78</v>
      </c>
      <c r="BK89" s="203">
        <f>ROUND(I89*H89,2)</f>
        <v>0</v>
      </c>
      <c r="BL89" s="22" t="s">
        <v>146</v>
      </c>
      <c r="BM89" s="22" t="s">
        <v>147</v>
      </c>
    </row>
    <row r="90" spans="2:51" s="11" customFormat="1" ht="13.5">
      <c r="B90" s="204"/>
      <c r="C90" s="205"/>
      <c r="D90" s="206" t="s">
        <v>148</v>
      </c>
      <c r="E90" s="207" t="s">
        <v>21</v>
      </c>
      <c r="F90" s="208" t="s">
        <v>149</v>
      </c>
      <c r="G90" s="205"/>
      <c r="H90" s="209" t="s">
        <v>21</v>
      </c>
      <c r="I90" s="210"/>
      <c r="J90" s="205"/>
      <c r="K90" s="205"/>
      <c r="L90" s="211"/>
      <c r="M90" s="212"/>
      <c r="N90" s="213"/>
      <c r="O90" s="213"/>
      <c r="P90" s="213"/>
      <c r="Q90" s="213"/>
      <c r="R90" s="213"/>
      <c r="S90" s="213"/>
      <c r="T90" s="214"/>
      <c r="AT90" s="215" t="s">
        <v>148</v>
      </c>
      <c r="AU90" s="215" t="s">
        <v>80</v>
      </c>
      <c r="AV90" s="11" t="s">
        <v>78</v>
      </c>
      <c r="AW90" s="11" t="s">
        <v>34</v>
      </c>
      <c r="AX90" s="11" t="s">
        <v>70</v>
      </c>
      <c r="AY90" s="215" t="s">
        <v>139</v>
      </c>
    </row>
    <row r="91" spans="2:51" s="12" customFormat="1" ht="13.5">
      <c r="B91" s="216"/>
      <c r="C91" s="217"/>
      <c r="D91" s="218" t="s">
        <v>148</v>
      </c>
      <c r="E91" s="219" t="s">
        <v>100</v>
      </c>
      <c r="F91" s="220" t="s">
        <v>101</v>
      </c>
      <c r="G91" s="217"/>
      <c r="H91" s="221">
        <v>205</v>
      </c>
      <c r="I91" s="222"/>
      <c r="J91" s="217"/>
      <c r="K91" s="217"/>
      <c r="L91" s="223"/>
      <c r="M91" s="224"/>
      <c r="N91" s="225"/>
      <c r="O91" s="225"/>
      <c r="P91" s="225"/>
      <c r="Q91" s="225"/>
      <c r="R91" s="225"/>
      <c r="S91" s="225"/>
      <c r="T91" s="226"/>
      <c r="AT91" s="227" t="s">
        <v>148</v>
      </c>
      <c r="AU91" s="227" t="s">
        <v>80</v>
      </c>
      <c r="AV91" s="12" t="s">
        <v>80</v>
      </c>
      <c r="AW91" s="12" t="s">
        <v>34</v>
      </c>
      <c r="AX91" s="12" t="s">
        <v>78</v>
      </c>
      <c r="AY91" s="227" t="s">
        <v>139</v>
      </c>
    </row>
    <row r="92" spans="2:65" s="1" customFormat="1" ht="44.25" customHeight="1">
      <c r="B92" s="39"/>
      <c r="C92" s="192" t="s">
        <v>80</v>
      </c>
      <c r="D92" s="192" t="s">
        <v>141</v>
      </c>
      <c r="E92" s="193" t="s">
        <v>150</v>
      </c>
      <c r="F92" s="194" t="s">
        <v>151</v>
      </c>
      <c r="G92" s="195" t="s">
        <v>144</v>
      </c>
      <c r="H92" s="196">
        <v>294</v>
      </c>
      <c r="I92" s="197"/>
      <c r="J92" s="198">
        <f>ROUND(I92*H92,2)</f>
        <v>0</v>
      </c>
      <c r="K92" s="194" t="s">
        <v>145</v>
      </c>
      <c r="L92" s="59"/>
      <c r="M92" s="199" t="s">
        <v>21</v>
      </c>
      <c r="N92" s="200" t="s">
        <v>41</v>
      </c>
      <c r="O92" s="40"/>
      <c r="P92" s="201">
        <f>O92*H92</f>
        <v>0</v>
      </c>
      <c r="Q92" s="201">
        <v>0</v>
      </c>
      <c r="R92" s="201">
        <f>Q92*H92</f>
        <v>0</v>
      </c>
      <c r="S92" s="201">
        <v>0.625</v>
      </c>
      <c r="T92" s="202">
        <f>S92*H92</f>
        <v>183.75</v>
      </c>
      <c r="AR92" s="22" t="s">
        <v>146</v>
      </c>
      <c r="AT92" s="22" t="s">
        <v>141</v>
      </c>
      <c r="AU92" s="22" t="s">
        <v>80</v>
      </c>
      <c r="AY92" s="22" t="s">
        <v>139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2" t="s">
        <v>78</v>
      </c>
      <c r="BK92" s="203">
        <f>ROUND(I92*H92,2)</f>
        <v>0</v>
      </c>
      <c r="BL92" s="22" t="s">
        <v>146</v>
      </c>
      <c r="BM92" s="22" t="s">
        <v>152</v>
      </c>
    </row>
    <row r="93" spans="2:51" s="11" customFormat="1" ht="13.5">
      <c r="B93" s="204"/>
      <c r="C93" s="205"/>
      <c r="D93" s="206" t="s">
        <v>148</v>
      </c>
      <c r="E93" s="207" t="s">
        <v>21</v>
      </c>
      <c r="F93" s="208" t="s">
        <v>153</v>
      </c>
      <c r="G93" s="205"/>
      <c r="H93" s="209" t="s">
        <v>21</v>
      </c>
      <c r="I93" s="210"/>
      <c r="J93" s="205"/>
      <c r="K93" s="205"/>
      <c r="L93" s="211"/>
      <c r="M93" s="212"/>
      <c r="N93" s="213"/>
      <c r="O93" s="213"/>
      <c r="P93" s="213"/>
      <c r="Q93" s="213"/>
      <c r="R93" s="213"/>
      <c r="S93" s="213"/>
      <c r="T93" s="214"/>
      <c r="AT93" s="215" t="s">
        <v>148</v>
      </c>
      <c r="AU93" s="215" t="s">
        <v>80</v>
      </c>
      <c r="AV93" s="11" t="s">
        <v>78</v>
      </c>
      <c r="AW93" s="11" t="s">
        <v>34</v>
      </c>
      <c r="AX93" s="11" t="s">
        <v>70</v>
      </c>
      <c r="AY93" s="215" t="s">
        <v>139</v>
      </c>
    </row>
    <row r="94" spans="2:51" s="12" customFormat="1" ht="13.5">
      <c r="B94" s="216"/>
      <c r="C94" s="217"/>
      <c r="D94" s="218" t="s">
        <v>148</v>
      </c>
      <c r="E94" s="219" t="s">
        <v>102</v>
      </c>
      <c r="F94" s="220" t="s">
        <v>103</v>
      </c>
      <c r="G94" s="217"/>
      <c r="H94" s="221">
        <v>294</v>
      </c>
      <c r="I94" s="222"/>
      <c r="J94" s="217"/>
      <c r="K94" s="217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148</v>
      </c>
      <c r="AU94" s="227" t="s">
        <v>80</v>
      </c>
      <c r="AV94" s="12" t="s">
        <v>80</v>
      </c>
      <c r="AW94" s="12" t="s">
        <v>34</v>
      </c>
      <c r="AX94" s="12" t="s">
        <v>78</v>
      </c>
      <c r="AY94" s="227" t="s">
        <v>139</v>
      </c>
    </row>
    <row r="95" spans="2:65" s="1" customFormat="1" ht="44.25" customHeight="1">
      <c r="B95" s="39"/>
      <c r="C95" s="192" t="s">
        <v>154</v>
      </c>
      <c r="D95" s="192" t="s">
        <v>141</v>
      </c>
      <c r="E95" s="193" t="s">
        <v>155</v>
      </c>
      <c r="F95" s="194" t="s">
        <v>156</v>
      </c>
      <c r="G95" s="195" t="s">
        <v>144</v>
      </c>
      <c r="H95" s="196">
        <v>499</v>
      </c>
      <c r="I95" s="197"/>
      <c r="J95" s="198">
        <f>ROUND(I95*H95,2)</f>
        <v>0</v>
      </c>
      <c r="K95" s="194" t="s">
        <v>145</v>
      </c>
      <c r="L95" s="59"/>
      <c r="M95" s="199" t="s">
        <v>21</v>
      </c>
      <c r="N95" s="200" t="s">
        <v>41</v>
      </c>
      <c r="O95" s="40"/>
      <c r="P95" s="201">
        <f>O95*H95</f>
        <v>0</v>
      </c>
      <c r="Q95" s="201">
        <v>0</v>
      </c>
      <c r="R95" s="201">
        <f>Q95*H95</f>
        <v>0</v>
      </c>
      <c r="S95" s="201">
        <v>0.098</v>
      </c>
      <c r="T95" s="202">
        <f>S95*H95</f>
        <v>48.902</v>
      </c>
      <c r="AR95" s="22" t="s">
        <v>146</v>
      </c>
      <c r="AT95" s="22" t="s">
        <v>141</v>
      </c>
      <c r="AU95" s="22" t="s">
        <v>80</v>
      </c>
      <c r="AY95" s="22" t="s">
        <v>139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2" t="s">
        <v>78</v>
      </c>
      <c r="BK95" s="203">
        <f>ROUND(I95*H95,2)</f>
        <v>0</v>
      </c>
      <c r="BL95" s="22" t="s">
        <v>146</v>
      </c>
      <c r="BM95" s="22" t="s">
        <v>157</v>
      </c>
    </row>
    <row r="96" spans="2:51" s="11" customFormat="1" ht="13.5">
      <c r="B96" s="204"/>
      <c r="C96" s="205"/>
      <c r="D96" s="206" t="s">
        <v>148</v>
      </c>
      <c r="E96" s="207" t="s">
        <v>21</v>
      </c>
      <c r="F96" s="208" t="s">
        <v>158</v>
      </c>
      <c r="G96" s="205"/>
      <c r="H96" s="209" t="s">
        <v>21</v>
      </c>
      <c r="I96" s="210"/>
      <c r="J96" s="205"/>
      <c r="K96" s="205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148</v>
      </c>
      <c r="AU96" s="215" t="s">
        <v>80</v>
      </c>
      <c r="AV96" s="11" t="s">
        <v>78</v>
      </c>
      <c r="AW96" s="11" t="s">
        <v>34</v>
      </c>
      <c r="AX96" s="11" t="s">
        <v>70</v>
      </c>
      <c r="AY96" s="215" t="s">
        <v>139</v>
      </c>
    </row>
    <row r="97" spans="2:51" s="11" customFormat="1" ht="13.5">
      <c r="B97" s="204"/>
      <c r="C97" s="205"/>
      <c r="D97" s="206" t="s">
        <v>148</v>
      </c>
      <c r="E97" s="207" t="s">
        <v>21</v>
      </c>
      <c r="F97" s="208" t="s">
        <v>159</v>
      </c>
      <c r="G97" s="205"/>
      <c r="H97" s="209" t="s">
        <v>21</v>
      </c>
      <c r="I97" s="210"/>
      <c r="J97" s="205"/>
      <c r="K97" s="205"/>
      <c r="L97" s="211"/>
      <c r="M97" s="212"/>
      <c r="N97" s="213"/>
      <c r="O97" s="213"/>
      <c r="P97" s="213"/>
      <c r="Q97" s="213"/>
      <c r="R97" s="213"/>
      <c r="S97" s="213"/>
      <c r="T97" s="214"/>
      <c r="AT97" s="215" t="s">
        <v>148</v>
      </c>
      <c r="AU97" s="215" t="s">
        <v>80</v>
      </c>
      <c r="AV97" s="11" t="s">
        <v>78</v>
      </c>
      <c r="AW97" s="11" t="s">
        <v>34</v>
      </c>
      <c r="AX97" s="11" t="s">
        <v>70</v>
      </c>
      <c r="AY97" s="215" t="s">
        <v>139</v>
      </c>
    </row>
    <row r="98" spans="2:51" s="12" customFormat="1" ht="13.5">
      <c r="B98" s="216"/>
      <c r="C98" s="217"/>
      <c r="D98" s="218" t="s">
        <v>148</v>
      </c>
      <c r="E98" s="219" t="s">
        <v>95</v>
      </c>
      <c r="F98" s="220" t="s">
        <v>160</v>
      </c>
      <c r="G98" s="217"/>
      <c r="H98" s="221">
        <v>499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148</v>
      </c>
      <c r="AU98" s="227" t="s">
        <v>80</v>
      </c>
      <c r="AV98" s="12" t="s">
        <v>80</v>
      </c>
      <c r="AW98" s="12" t="s">
        <v>34</v>
      </c>
      <c r="AX98" s="12" t="s">
        <v>78</v>
      </c>
      <c r="AY98" s="227" t="s">
        <v>139</v>
      </c>
    </row>
    <row r="99" spans="2:65" s="1" customFormat="1" ht="31.5" customHeight="1">
      <c r="B99" s="39"/>
      <c r="C99" s="192" t="s">
        <v>146</v>
      </c>
      <c r="D99" s="192" t="s">
        <v>141</v>
      </c>
      <c r="E99" s="193" t="s">
        <v>161</v>
      </c>
      <c r="F99" s="194" t="s">
        <v>162</v>
      </c>
      <c r="G99" s="195" t="s">
        <v>163</v>
      </c>
      <c r="H99" s="196">
        <v>282.46</v>
      </c>
      <c r="I99" s="197"/>
      <c r="J99" s="198">
        <f>ROUND(I99*H99,2)</f>
        <v>0</v>
      </c>
      <c r="K99" s="194" t="s">
        <v>145</v>
      </c>
      <c r="L99" s="59"/>
      <c r="M99" s="199" t="s">
        <v>21</v>
      </c>
      <c r="N99" s="200" t="s">
        <v>41</v>
      </c>
      <c r="O99" s="40"/>
      <c r="P99" s="201">
        <f>O99*H99</f>
        <v>0</v>
      </c>
      <c r="Q99" s="201">
        <v>0</v>
      </c>
      <c r="R99" s="201">
        <f>Q99*H99</f>
        <v>0</v>
      </c>
      <c r="S99" s="201">
        <v>0.205</v>
      </c>
      <c r="T99" s="202">
        <f>S99*H99</f>
        <v>57.90429999999999</v>
      </c>
      <c r="AR99" s="22" t="s">
        <v>146</v>
      </c>
      <c r="AT99" s="22" t="s">
        <v>141</v>
      </c>
      <c r="AU99" s="22" t="s">
        <v>80</v>
      </c>
      <c r="AY99" s="22" t="s">
        <v>139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2" t="s">
        <v>78</v>
      </c>
      <c r="BK99" s="203">
        <f>ROUND(I99*H99,2)</f>
        <v>0</v>
      </c>
      <c r="BL99" s="22" t="s">
        <v>146</v>
      </c>
      <c r="BM99" s="22" t="s">
        <v>164</v>
      </c>
    </row>
    <row r="100" spans="2:51" s="11" customFormat="1" ht="13.5">
      <c r="B100" s="204"/>
      <c r="C100" s="205"/>
      <c r="D100" s="206" t="s">
        <v>148</v>
      </c>
      <c r="E100" s="207" t="s">
        <v>21</v>
      </c>
      <c r="F100" s="208" t="s">
        <v>165</v>
      </c>
      <c r="G100" s="205"/>
      <c r="H100" s="209" t="s">
        <v>21</v>
      </c>
      <c r="I100" s="210"/>
      <c r="J100" s="205"/>
      <c r="K100" s="205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148</v>
      </c>
      <c r="AU100" s="215" t="s">
        <v>80</v>
      </c>
      <c r="AV100" s="11" t="s">
        <v>78</v>
      </c>
      <c r="AW100" s="11" t="s">
        <v>34</v>
      </c>
      <c r="AX100" s="11" t="s">
        <v>70</v>
      </c>
      <c r="AY100" s="215" t="s">
        <v>139</v>
      </c>
    </row>
    <row r="101" spans="2:51" s="12" customFormat="1" ht="13.5">
      <c r="B101" s="216"/>
      <c r="C101" s="217"/>
      <c r="D101" s="218" t="s">
        <v>148</v>
      </c>
      <c r="E101" s="219" t="s">
        <v>104</v>
      </c>
      <c r="F101" s="220" t="s">
        <v>166</v>
      </c>
      <c r="G101" s="217"/>
      <c r="H101" s="221">
        <v>282.46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148</v>
      </c>
      <c r="AU101" s="227" t="s">
        <v>80</v>
      </c>
      <c r="AV101" s="12" t="s">
        <v>80</v>
      </c>
      <c r="AW101" s="12" t="s">
        <v>34</v>
      </c>
      <c r="AX101" s="12" t="s">
        <v>78</v>
      </c>
      <c r="AY101" s="227" t="s">
        <v>139</v>
      </c>
    </row>
    <row r="102" spans="2:65" s="1" customFormat="1" ht="22.5" customHeight="1">
      <c r="B102" s="39"/>
      <c r="C102" s="192" t="s">
        <v>167</v>
      </c>
      <c r="D102" s="192" t="s">
        <v>141</v>
      </c>
      <c r="E102" s="193" t="s">
        <v>168</v>
      </c>
      <c r="F102" s="194" t="s">
        <v>169</v>
      </c>
      <c r="G102" s="195" t="s">
        <v>144</v>
      </c>
      <c r="H102" s="196">
        <v>499</v>
      </c>
      <c r="I102" s="197"/>
      <c r="J102" s="198">
        <f>ROUND(I102*H102,2)</f>
        <v>0</v>
      </c>
      <c r="K102" s="194" t="s">
        <v>145</v>
      </c>
      <c r="L102" s="59"/>
      <c r="M102" s="199" t="s">
        <v>21</v>
      </c>
      <c r="N102" s="200" t="s">
        <v>41</v>
      </c>
      <c r="O102" s="40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2" t="s">
        <v>146</v>
      </c>
      <c r="AT102" s="22" t="s">
        <v>141</v>
      </c>
      <c r="AU102" s="22" t="s">
        <v>80</v>
      </c>
      <c r="AY102" s="22" t="s">
        <v>139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2" t="s">
        <v>78</v>
      </c>
      <c r="BK102" s="203">
        <f>ROUND(I102*H102,2)</f>
        <v>0</v>
      </c>
      <c r="BL102" s="22" t="s">
        <v>146</v>
      </c>
      <c r="BM102" s="22" t="s">
        <v>170</v>
      </c>
    </row>
    <row r="103" spans="2:51" s="11" customFormat="1" ht="13.5">
      <c r="B103" s="204"/>
      <c r="C103" s="205"/>
      <c r="D103" s="206" t="s">
        <v>148</v>
      </c>
      <c r="E103" s="207" t="s">
        <v>21</v>
      </c>
      <c r="F103" s="208" t="s">
        <v>171</v>
      </c>
      <c r="G103" s="205"/>
      <c r="H103" s="209" t="s">
        <v>21</v>
      </c>
      <c r="I103" s="210"/>
      <c r="J103" s="205"/>
      <c r="K103" s="205"/>
      <c r="L103" s="211"/>
      <c r="M103" s="212"/>
      <c r="N103" s="213"/>
      <c r="O103" s="213"/>
      <c r="P103" s="213"/>
      <c r="Q103" s="213"/>
      <c r="R103" s="213"/>
      <c r="S103" s="213"/>
      <c r="T103" s="214"/>
      <c r="AT103" s="215" t="s">
        <v>148</v>
      </c>
      <c r="AU103" s="215" t="s">
        <v>80</v>
      </c>
      <c r="AV103" s="11" t="s">
        <v>78</v>
      </c>
      <c r="AW103" s="11" t="s">
        <v>34</v>
      </c>
      <c r="AX103" s="11" t="s">
        <v>70</v>
      </c>
      <c r="AY103" s="215" t="s">
        <v>139</v>
      </c>
    </row>
    <row r="104" spans="2:51" s="12" customFormat="1" ht="13.5">
      <c r="B104" s="216"/>
      <c r="C104" s="217"/>
      <c r="D104" s="206" t="s">
        <v>148</v>
      </c>
      <c r="E104" s="228" t="s">
        <v>21</v>
      </c>
      <c r="F104" s="229" t="s">
        <v>172</v>
      </c>
      <c r="G104" s="217"/>
      <c r="H104" s="230">
        <v>499</v>
      </c>
      <c r="I104" s="222"/>
      <c r="J104" s="217"/>
      <c r="K104" s="217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148</v>
      </c>
      <c r="AU104" s="227" t="s">
        <v>80</v>
      </c>
      <c r="AV104" s="12" t="s">
        <v>80</v>
      </c>
      <c r="AW104" s="12" t="s">
        <v>34</v>
      </c>
      <c r="AX104" s="12" t="s">
        <v>78</v>
      </c>
      <c r="AY104" s="227" t="s">
        <v>139</v>
      </c>
    </row>
    <row r="105" spans="2:63" s="10" customFormat="1" ht="29.85" customHeight="1">
      <c r="B105" s="175"/>
      <c r="C105" s="176"/>
      <c r="D105" s="189" t="s">
        <v>69</v>
      </c>
      <c r="E105" s="190" t="s">
        <v>167</v>
      </c>
      <c r="F105" s="190" t="s">
        <v>173</v>
      </c>
      <c r="G105" s="176"/>
      <c r="H105" s="176"/>
      <c r="I105" s="179"/>
      <c r="J105" s="191">
        <f>BK105</f>
        <v>0</v>
      </c>
      <c r="K105" s="176"/>
      <c r="L105" s="181"/>
      <c r="M105" s="182"/>
      <c r="N105" s="183"/>
      <c r="O105" s="183"/>
      <c r="P105" s="184">
        <f>SUM(P106:P126)</f>
        <v>0</v>
      </c>
      <c r="Q105" s="183"/>
      <c r="R105" s="184">
        <f>SUM(R106:R126)</f>
        <v>289.019155</v>
      </c>
      <c r="S105" s="183"/>
      <c r="T105" s="185">
        <f>SUM(T106:T126)</f>
        <v>0</v>
      </c>
      <c r="AR105" s="186" t="s">
        <v>78</v>
      </c>
      <c r="AT105" s="187" t="s">
        <v>69</v>
      </c>
      <c r="AU105" s="187" t="s">
        <v>78</v>
      </c>
      <c r="AY105" s="186" t="s">
        <v>139</v>
      </c>
      <c r="BK105" s="188">
        <f>SUM(BK106:BK126)</f>
        <v>0</v>
      </c>
    </row>
    <row r="106" spans="2:65" s="1" customFormat="1" ht="22.5" customHeight="1">
      <c r="B106" s="39"/>
      <c r="C106" s="192" t="s">
        <v>174</v>
      </c>
      <c r="D106" s="192" t="s">
        <v>141</v>
      </c>
      <c r="E106" s="193" t="s">
        <v>175</v>
      </c>
      <c r="F106" s="194" t="s">
        <v>176</v>
      </c>
      <c r="G106" s="195" t="s">
        <v>144</v>
      </c>
      <c r="H106" s="196">
        <v>205</v>
      </c>
      <c r="I106" s="197"/>
      <c r="J106" s="198">
        <f>ROUND(I106*H106,2)</f>
        <v>0</v>
      </c>
      <c r="K106" s="194" t="s">
        <v>145</v>
      </c>
      <c r="L106" s="59"/>
      <c r="M106" s="199" t="s">
        <v>21</v>
      </c>
      <c r="N106" s="200" t="s">
        <v>41</v>
      </c>
      <c r="O106" s="40"/>
      <c r="P106" s="201">
        <f>O106*H106</f>
        <v>0</v>
      </c>
      <c r="Q106" s="201">
        <v>0.27994</v>
      </c>
      <c r="R106" s="201">
        <f>Q106*H106</f>
        <v>57.3877</v>
      </c>
      <c r="S106" s="201">
        <v>0</v>
      </c>
      <c r="T106" s="202">
        <f>S106*H106</f>
        <v>0</v>
      </c>
      <c r="AR106" s="22" t="s">
        <v>146</v>
      </c>
      <c r="AT106" s="22" t="s">
        <v>141</v>
      </c>
      <c r="AU106" s="22" t="s">
        <v>80</v>
      </c>
      <c r="AY106" s="22" t="s">
        <v>139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2" t="s">
        <v>78</v>
      </c>
      <c r="BK106" s="203">
        <f>ROUND(I106*H106,2)</f>
        <v>0</v>
      </c>
      <c r="BL106" s="22" t="s">
        <v>146</v>
      </c>
      <c r="BM106" s="22" t="s">
        <v>177</v>
      </c>
    </row>
    <row r="107" spans="2:51" s="11" customFormat="1" ht="13.5">
      <c r="B107" s="204"/>
      <c r="C107" s="205"/>
      <c r="D107" s="206" t="s">
        <v>148</v>
      </c>
      <c r="E107" s="207" t="s">
        <v>21</v>
      </c>
      <c r="F107" s="208" t="s">
        <v>178</v>
      </c>
      <c r="G107" s="205"/>
      <c r="H107" s="209" t="s">
        <v>21</v>
      </c>
      <c r="I107" s="210"/>
      <c r="J107" s="205"/>
      <c r="K107" s="205"/>
      <c r="L107" s="211"/>
      <c r="M107" s="212"/>
      <c r="N107" s="213"/>
      <c r="O107" s="213"/>
      <c r="P107" s="213"/>
      <c r="Q107" s="213"/>
      <c r="R107" s="213"/>
      <c r="S107" s="213"/>
      <c r="T107" s="214"/>
      <c r="AT107" s="215" t="s">
        <v>148</v>
      </c>
      <c r="AU107" s="215" t="s">
        <v>80</v>
      </c>
      <c r="AV107" s="11" t="s">
        <v>78</v>
      </c>
      <c r="AW107" s="11" t="s">
        <v>34</v>
      </c>
      <c r="AX107" s="11" t="s">
        <v>70</v>
      </c>
      <c r="AY107" s="215" t="s">
        <v>139</v>
      </c>
    </row>
    <row r="108" spans="2:51" s="12" customFormat="1" ht="13.5">
      <c r="B108" s="216"/>
      <c r="C108" s="217"/>
      <c r="D108" s="218" t="s">
        <v>148</v>
      </c>
      <c r="E108" s="219" t="s">
        <v>21</v>
      </c>
      <c r="F108" s="220" t="s">
        <v>101</v>
      </c>
      <c r="G108" s="217"/>
      <c r="H108" s="221">
        <v>205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148</v>
      </c>
      <c r="AU108" s="227" t="s">
        <v>80</v>
      </c>
      <c r="AV108" s="12" t="s">
        <v>80</v>
      </c>
      <c r="AW108" s="12" t="s">
        <v>34</v>
      </c>
      <c r="AX108" s="12" t="s">
        <v>78</v>
      </c>
      <c r="AY108" s="227" t="s">
        <v>139</v>
      </c>
    </row>
    <row r="109" spans="2:65" s="1" customFormat="1" ht="22.5" customHeight="1">
      <c r="B109" s="39"/>
      <c r="C109" s="192" t="s">
        <v>179</v>
      </c>
      <c r="D109" s="192" t="s">
        <v>141</v>
      </c>
      <c r="E109" s="193" t="s">
        <v>180</v>
      </c>
      <c r="F109" s="194" t="s">
        <v>181</v>
      </c>
      <c r="G109" s="195" t="s">
        <v>144</v>
      </c>
      <c r="H109" s="196">
        <v>294</v>
      </c>
      <c r="I109" s="197"/>
      <c r="J109" s="198">
        <f>ROUND(I109*H109,2)</f>
        <v>0</v>
      </c>
      <c r="K109" s="194" t="s">
        <v>145</v>
      </c>
      <c r="L109" s="59"/>
      <c r="M109" s="199" t="s">
        <v>21</v>
      </c>
      <c r="N109" s="200" t="s">
        <v>41</v>
      </c>
      <c r="O109" s="40"/>
      <c r="P109" s="201">
        <f>O109*H109</f>
        <v>0</v>
      </c>
      <c r="Q109" s="201">
        <v>0.378</v>
      </c>
      <c r="R109" s="201">
        <f>Q109*H109</f>
        <v>111.132</v>
      </c>
      <c r="S109" s="201">
        <v>0</v>
      </c>
      <c r="T109" s="202">
        <f>S109*H109</f>
        <v>0</v>
      </c>
      <c r="AR109" s="22" t="s">
        <v>146</v>
      </c>
      <c r="AT109" s="22" t="s">
        <v>141</v>
      </c>
      <c r="AU109" s="22" t="s">
        <v>80</v>
      </c>
      <c r="AY109" s="22" t="s">
        <v>139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2" t="s">
        <v>78</v>
      </c>
      <c r="BK109" s="203">
        <f>ROUND(I109*H109,2)</f>
        <v>0</v>
      </c>
      <c r="BL109" s="22" t="s">
        <v>146</v>
      </c>
      <c r="BM109" s="22" t="s">
        <v>182</v>
      </c>
    </row>
    <row r="110" spans="2:51" s="11" customFormat="1" ht="13.5">
      <c r="B110" s="204"/>
      <c r="C110" s="205"/>
      <c r="D110" s="206" t="s">
        <v>148</v>
      </c>
      <c r="E110" s="207" t="s">
        <v>21</v>
      </c>
      <c r="F110" s="208" t="s">
        <v>183</v>
      </c>
      <c r="G110" s="205"/>
      <c r="H110" s="209" t="s">
        <v>21</v>
      </c>
      <c r="I110" s="210"/>
      <c r="J110" s="205"/>
      <c r="K110" s="205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148</v>
      </c>
      <c r="AU110" s="215" t="s">
        <v>80</v>
      </c>
      <c r="AV110" s="11" t="s">
        <v>78</v>
      </c>
      <c r="AW110" s="11" t="s">
        <v>34</v>
      </c>
      <c r="AX110" s="11" t="s">
        <v>70</v>
      </c>
      <c r="AY110" s="215" t="s">
        <v>139</v>
      </c>
    </row>
    <row r="111" spans="2:51" s="12" customFormat="1" ht="13.5">
      <c r="B111" s="216"/>
      <c r="C111" s="217"/>
      <c r="D111" s="218" t="s">
        <v>148</v>
      </c>
      <c r="E111" s="219" t="s">
        <v>21</v>
      </c>
      <c r="F111" s="220" t="s">
        <v>103</v>
      </c>
      <c r="G111" s="217"/>
      <c r="H111" s="221">
        <v>294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148</v>
      </c>
      <c r="AU111" s="227" t="s">
        <v>80</v>
      </c>
      <c r="AV111" s="12" t="s">
        <v>80</v>
      </c>
      <c r="AW111" s="12" t="s">
        <v>34</v>
      </c>
      <c r="AX111" s="12" t="s">
        <v>78</v>
      </c>
      <c r="AY111" s="227" t="s">
        <v>139</v>
      </c>
    </row>
    <row r="112" spans="2:65" s="1" customFormat="1" ht="22.5" customHeight="1">
      <c r="B112" s="39"/>
      <c r="C112" s="192" t="s">
        <v>184</v>
      </c>
      <c r="D112" s="192" t="s">
        <v>141</v>
      </c>
      <c r="E112" s="193" t="s">
        <v>185</v>
      </c>
      <c r="F112" s="194" t="s">
        <v>186</v>
      </c>
      <c r="G112" s="195" t="s">
        <v>144</v>
      </c>
      <c r="H112" s="196">
        <v>294</v>
      </c>
      <c r="I112" s="197"/>
      <c r="J112" s="198">
        <f>ROUND(I112*H112,2)</f>
        <v>0</v>
      </c>
      <c r="K112" s="194" t="s">
        <v>145</v>
      </c>
      <c r="L112" s="59"/>
      <c r="M112" s="199" t="s">
        <v>21</v>
      </c>
      <c r="N112" s="200" t="s">
        <v>41</v>
      </c>
      <c r="O112" s="40"/>
      <c r="P112" s="201">
        <f>O112*H112</f>
        <v>0</v>
      </c>
      <c r="Q112" s="201">
        <v>0.12</v>
      </c>
      <c r="R112" s="201">
        <f>Q112*H112</f>
        <v>35.28</v>
      </c>
      <c r="S112" s="201">
        <v>0</v>
      </c>
      <c r="T112" s="202">
        <f>S112*H112</f>
        <v>0</v>
      </c>
      <c r="AR112" s="22" t="s">
        <v>146</v>
      </c>
      <c r="AT112" s="22" t="s">
        <v>141</v>
      </c>
      <c r="AU112" s="22" t="s">
        <v>80</v>
      </c>
      <c r="AY112" s="22" t="s">
        <v>139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2" t="s">
        <v>78</v>
      </c>
      <c r="BK112" s="203">
        <f>ROUND(I112*H112,2)</f>
        <v>0</v>
      </c>
      <c r="BL112" s="22" t="s">
        <v>146</v>
      </c>
      <c r="BM112" s="22" t="s">
        <v>187</v>
      </c>
    </row>
    <row r="113" spans="2:51" s="12" customFormat="1" ht="13.5">
      <c r="B113" s="216"/>
      <c r="C113" s="217"/>
      <c r="D113" s="218" t="s">
        <v>148</v>
      </c>
      <c r="E113" s="219" t="s">
        <v>21</v>
      </c>
      <c r="F113" s="220" t="s">
        <v>103</v>
      </c>
      <c r="G113" s="217"/>
      <c r="H113" s="221">
        <v>294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148</v>
      </c>
      <c r="AU113" s="227" t="s">
        <v>80</v>
      </c>
      <c r="AV113" s="12" t="s">
        <v>80</v>
      </c>
      <c r="AW113" s="12" t="s">
        <v>34</v>
      </c>
      <c r="AX113" s="12" t="s">
        <v>78</v>
      </c>
      <c r="AY113" s="227" t="s">
        <v>139</v>
      </c>
    </row>
    <row r="114" spans="2:65" s="1" customFormat="1" ht="22.5" customHeight="1">
      <c r="B114" s="39"/>
      <c r="C114" s="192" t="s">
        <v>188</v>
      </c>
      <c r="D114" s="192" t="s">
        <v>141</v>
      </c>
      <c r="E114" s="193" t="s">
        <v>189</v>
      </c>
      <c r="F114" s="194" t="s">
        <v>190</v>
      </c>
      <c r="G114" s="195" t="s">
        <v>144</v>
      </c>
      <c r="H114" s="196">
        <v>294</v>
      </c>
      <c r="I114" s="197"/>
      <c r="J114" s="198">
        <f>ROUND(I114*H114,2)</f>
        <v>0</v>
      </c>
      <c r="K114" s="194" t="s">
        <v>145</v>
      </c>
      <c r="L114" s="59"/>
      <c r="M114" s="199" t="s">
        <v>21</v>
      </c>
      <c r="N114" s="200" t="s">
        <v>41</v>
      </c>
      <c r="O114" s="40"/>
      <c r="P114" s="201">
        <f>O114*H114</f>
        <v>0</v>
      </c>
      <c r="Q114" s="201">
        <v>0.00071</v>
      </c>
      <c r="R114" s="201">
        <f>Q114*H114</f>
        <v>0.20874</v>
      </c>
      <c r="S114" s="201">
        <v>0</v>
      </c>
      <c r="T114" s="202">
        <f>S114*H114</f>
        <v>0</v>
      </c>
      <c r="AR114" s="22" t="s">
        <v>146</v>
      </c>
      <c r="AT114" s="22" t="s">
        <v>141</v>
      </c>
      <c r="AU114" s="22" t="s">
        <v>80</v>
      </c>
      <c r="AY114" s="22" t="s">
        <v>139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2" t="s">
        <v>78</v>
      </c>
      <c r="BK114" s="203">
        <f>ROUND(I114*H114,2)</f>
        <v>0</v>
      </c>
      <c r="BL114" s="22" t="s">
        <v>146</v>
      </c>
      <c r="BM114" s="22" t="s">
        <v>191</v>
      </c>
    </row>
    <row r="115" spans="2:51" s="11" customFormat="1" ht="13.5">
      <c r="B115" s="204"/>
      <c r="C115" s="205"/>
      <c r="D115" s="206" t="s">
        <v>148</v>
      </c>
      <c r="E115" s="207" t="s">
        <v>21</v>
      </c>
      <c r="F115" s="208" t="s">
        <v>192</v>
      </c>
      <c r="G115" s="205"/>
      <c r="H115" s="209" t="s">
        <v>21</v>
      </c>
      <c r="I115" s="210"/>
      <c r="J115" s="205"/>
      <c r="K115" s="205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148</v>
      </c>
      <c r="AU115" s="215" t="s">
        <v>80</v>
      </c>
      <c r="AV115" s="11" t="s">
        <v>78</v>
      </c>
      <c r="AW115" s="11" t="s">
        <v>34</v>
      </c>
      <c r="AX115" s="11" t="s">
        <v>70</v>
      </c>
      <c r="AY115" s="215" t="s">
        <v>139</v>
      </c>
    </row>
    <row r="116" spans="2:51" s="12" customFormat="1" ht="13.5">
      <c r="B116" s="216"/>
      <c r="C116" s="217"/>
      <c r="D116" s="218" t="s">
        <v>148</v>
      </c>
      <c r="E116" s="219" t="s">
        <v>21</v>
      </c>
      <c r="F116" s="220" t="s">
        <v>193</v>
      </c>
      <c r="G116" s="217"/>
      <c r="H116" s="221">
        <v>294</v>
      </c>
      <c r="I116" s="222"/>
      <c r="J116" s="217"/>
      <c r="K116" s="217"/>
      <c r="L116" s="223"/>
      <c r="M116" s="224"/>
      <c r="N116" s="225"/>
      <c r="O116" s="225"/>
      <c r="P116" s="225"/>
      <c r="Q116" s="225"/>
      <c r="R116" s="225"/>
      <c r="S116" s="225"/>
      <c r="T116" s="226"/>
      <c r="AT116" s="227" t="s">
        <v>148</v>
      </c>
      <c r="AU116" s="227" t="s">
        <v>80</v>
      </c>
      <c r="AV116" s="12" t="s">
        <v>80</v>
      </c>
      <c r="AW116" s="12" t="s">
        <v>34</v>
      </c>
      <c r="AX116" s="12" t="s">
        <v>78</v>
      </c>
      <c r="AY116" s="227" t="s">
        <v>139</v>
      </c>
    </row>
    <row r="117" spans="2:65" s="1" customFormat="1" ht="31.5" customHeight="1">
      <c r="B117" s="39"/>
      <c r="C117" s="192" t="s">
        <v>194</v>
      </c>
      <c r="D117" s="192" t="s">
        <v>141</v>
      </c>
      <c r="E117" s="193" t="s">
        <v>195</v>
      </c>
      <c r="F117" s="194" t="s">
        <v>196</v>
      </c>
      <c r="G117" s="195" t="s">
        <v>144</v>
      </c>
      <c r="H117" s="196">
        <v>294</v>
      </c>
      <c r="I117" s="197"/>
      <c r="J117" s="198">
        <f>ROUND(I117*H117,2)</f>
        <v>0</v>
      </c>
      <c r="K117" s="194" t="s">
        <v>145</v>
      </c>
      <c r="L117" s="59"/>
      <c r="M117" s="199" t="s">
        <v>21</v>
      </c>
      <c r="N117" s="200" t="s">
        <v>41</v>
      </c>
      <c r="O117" s="40"/>
      <c r="P117" s="201">
        <f>O117*H117</f>
        <v>0</v>
      </c>
      <c r="Q117" s="201">
        <v>0.12966</v>
      </c>
      <c r="R117" s="201">
        <f>Q117*H117</f>
        <v>38.120039999999996</v>
      </c>
      <c r="S117" s="201">
        <v>0</v>
      </c>
      <c r="T117" s="202">
        <f>S117*H117</f>
        <v>0</v>
      </c>
      <c r="AR117" s="22" t="s">
        <v>146</v>
      </c>
      <c r="AT117" s="22" t="s">
        <v>141</v>
      </c>
      <c r="AU117" s="22" t="s">
        <v>80</v>
      </c>
      <c r="AY117" s="22" t="s">
        <v>139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2" t="s">
        <v>78</v>
      </c>
      <c r="BK117" s="203">
        <f>ROUND(I117*H117,2)</f>
        <v>0</v>
      </c>
      <c r="BL117" s="22" t="s">
        <v>146</v>
      </c>
      <c r="BM117" s="22" t="s">
        <v>197</v>
      </c>
    </row>
    <row r="118" spans="2:51" s="11" customFormat="1" ht="13.5">
      <c r="B118" s="204"/>
      <c r="C118" s="205"/>
      <c r="D118" s="206" t="s">
        <v>148</v>
      </c>
      <c r="E118" s="207" t="s">
        <v>21</v>
      </c>
      <c r="F118" s="208" t="s">
        <v>198</v>
      </c>
      <c r="G118" s="205"/>
      <c r="H118" s="209" t="s">
        <v>21</v>
      </c>
      <c r="I118" s="210"/>
      <c r="J118" s="205"/>
      <c r="K118" s="205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148</v>
      </c>
      <c r="AU118" s="215" t="s">
        <v>80</v>
      </c>
      <c r="AV118" s="11" t="s">
        <v>78</v>
      </c>
      <c r="AW118" s="11" t="s">
        <v>34</v>
      </c>
      <c r="AX118" s="11" t="s">
        <v>70</v>
      </c>
      <c r="AY118" s="215" t="s">
        <v>139</v>
      </c>
    </row>
    <row r="119" spans="2:51" s="12" customFormat="1" ht="13.5">
      <c r="B119" s="216"/>
      <c r="C119" s="217"/>
      <c r="D119" s="218" t="s">
        <v>148</v>
      </c>
      <c r="E119" s="219" t="s">
        <v>21</v>
      </c>
      <c r="F119" s="220" t="s">
        <v>199</v>
      </c>
      <c r="G119" s="217"/>
      <c r="H119" s="221">
        <v>294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148</v>
      </c>
      <c r="AU119" s="227" t="s">
        <v>80</v>
      </c>
      <c r="AV119" s="12" t="s">
        <v>80</v>
      </c>
      <c r="AW119" s="12" t="s">
        <v>34</v>
      </c>
      <c r="AX119" s="12" t="s">
        <v>78</v>
      </c>
      <c r="AY119" s="227" t="s">
        <v>139</v>
      </c>
    </row>
    <row r="120" spans="2:65" s="1" customFormat="1" ht="57" customHeight="1">
      <c r="B120" s="39"/>
      <c r="C120" s="192" t="s">
        <v>200</v>
      </c>
      <c r="D120" s="192" t="s">
        <v>141</v>
      </c>
      <c r="E120" s="193" t="s">
        <v>201</v>
      </c>
      <c r="F120" s="194" t="s">
        <v>202</v>
      </c>
      <c r="G120" s="195" t="s">
        <v>144</v>
      </c>
      <c r="H120" s="196">
        <v>209.1</v>
      </c>
      <c r="I120" s="197"/>
      <c r="J120" s="198">
        <f>ROUND(I120*H120,2)</f>
        <v>0</v>
      </c>
      <c r="K120" s="194" t="s">
        <v>145</v>
      </c>
      <c r="L120" s="59"/>
      <c r="M120" s="199" t="s">
        <v>21</v>
      </c>
      <c r="N120" s="200" t="s">
        <v>41</v>
      </c>
      <c r="O120" s="40"/>
      <c r="P120" s="201">
        <f>O120*H120</f>
        <v>0</v>
      </c>
      <c r="Q120" s="201">
        <v>0.08425</v>
      </c>
      <c r="R120" s="201">
        <f>Q120*H120</f>
        <v>17.616675</v>
      </c>
      <c r="S120" s="201">
        <v>0</v>
      </c>
      <c r="T120" s="202">
        <f>S120*H120</f>
        <v>0</v>
      </c>
      <c r="AR120" s="22" t="s">
        <v>146</v>
      </c>
      <c r="AT120" s="22" t="s">
        <v>141</v>
      </c>
      <c r="AU120" s="22" t="s">
        <v>80</v>
      </c>
      <c r="AY120" s="22" t="s">
        <v>139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2" t="s">
        <v>78</v>
      </c>
      <c r="BK120" s="203">
        <f>ROUND(I120*H120,2)</f>
        <v>0</v>
      </c>
      <c r="BL120" s="22" t="s">
        <v>146</v>
      </c>
      <c r="BM120" s="22" t="s">
        <v>203</v>
      </c>
    </row>
    <row r="121" spans="2:51" s="11" customFormat="1" ht="13.5">
      <c r="B121" s="204"/>
      <c r="C121" s="205"/>
      <c r="D121" s="206" t="s">
        <v>148</v>
      </c>
      <c r="E121" s="207" t="s">
        <v>21</v>
      </c>
      <c r="F121" s="208" t="s">
        <v>204</v>
      </c>
      <c r="G121" s="205"/>
      <c r="H121" s="209" t="s">
        <v>21</v>
      </c>
      <c r="I121" s="210"/>
      <c r="J121" s="205"/>
      <c r="K121" s="205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148</v>
      </c>
      <c r="AU121" s="215" t="s">
        <v>80</v>
      </c>
      <c r="AV121" s="11" t="s">
        <v>78</v>
      </c>
      <c r="AW121" s="11" t="s">
        <v>34</v>
      </c>
      <c r="AX121" s="11" t="s">
        <v>70</v>
      </c>
      <c r="AY121" s="215" t="s">
        <v>139</v>
      </c>
    </row>
    <row r="122" spans="2:51" s="11" customFormat="1" ht="13.5">
      <c r="B122" s="204"/>
      <c r="C122" s="205"/>
      <c r="D122" s="206" t="s">
        <v>148</v>
      </c>
      <c r="E122" s="207" t="s">
        <v>21</v>
      </c>
      <c r="F122" s="208" t="s">
        <v>205</v>
      </c>
      <c r="G122" s="205"/>
      <c r="H122" s="209" t="s">
        <v>21</v>
      </c>
      <c r="I122" s="210"/>
      <c r="J122" s="205"/>
      <c r="K122" s="205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148</v>
      </c>
      <c r="AU122" s="215" t="s">
        <v>80</v>
      </c>
      <c r="AV122" s="11" t="s">
        <v>78</v>
      </c>
      <c r="AW122" s="11" t="s">
        <v>34</v>
      </c>
      <c r="AX122" s="11" t="s">
        <v>70</v>
      </c>
      <c r="AY122" s="215" t="s">
        <v>139</v>
      </c>
    </row>
    <row r="123" spans="2:51" s="12" customFormat="1" ht="13.5">
      <c r="B123" s="216"/>
      <c r="C123" s="217"/>
      <c r="D123" s="218" t="s">
        <v>148</v>
      </c>
      <c r="E123" s="219" t="s">
        <v>21</v>
      </c>
      <c r="F123" s="220" t="s">
        <v>206</v>
      </c>
      <c r="G123" s="217"/>
      <c r="H123" s="221">
        <v>209.1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148</v>
      </c>
      <c r="AU123" s="227" t="s">
        <v>80</v>
      </c>
      <c r="AV123" s="12" t="s">
        <v>80</v>
      </c>
      <c r="AW123" s="12" t="s">
        <v>34</v>
      </c>
      <c r="AX123" s="12" t="s">
        <v>78</v>
      </c>
      <c r="AY123" s="227" t="s">
        <v>139</v>
      </c>
    </row>
    <row r="124" spans="2:65" s="1" customFormat="1" ht="22.5" customHeight="1">
      <c r="B124" s="39"/>
      <c r="C124" s="231" t="s">
        <v>207</v>
      </c>
      <c r="D124" s="231" t="s">
        <v>208</v>
      </c>
      <c r="E124" s="232" t="s">
        <v>209</v>
      </c>
      <c r="F124" s="233" t="s">
        <v>210</v>
      </c>
      <c r="G124" s="234" t="s">
        <v>144</v>
      </c>
      <c r="H124" s="235">
        <v>209.1</v>
      </c>
      <c r="I124" s="236"/>
      <c r="J124" s="237">
        <f>ROUND(I124*H124,2)</f>
        <v>0</v>
      </c>
      <c r="K124" s="233" t="s">
        <v>145</v>
      </c>
      <c r="L124" s="238"/>
      <c r="M124" s="239" t="s">
        <v>21</v>
      </c>
      <c r="N124" s="240" t="s">
        <v>41</v>
      </c>
      <c r="O124" s="40"/>
      <c r="P124" s="201">
        <f>O124*H124</f>
        <v>0</v>
      </c>
      <c r="Q124" s="201">
        <v>0.14</v>
      </c>
      <c r="R124" s="201">
        <f>Q124*H124</f>
        <v>29.274</v>
      </c>
      <c r="S124" s="201">
        <v>0</v>
      </c>
      <c r="T124" s="202">
        <f>S124*H124</f>
        <v>0</v>
      </c>
      <c r="AR124" s="22" t="s">
        <v>184</v>
      </c>
      <c r="AT124" s="22" t="s">
        <v>208</v>
      </c>
      <c r="AU124" s="22" t="s">
        <v>80</v>
      </c>
      <c r="AY124" s="22" t="s">
        <v>139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2" t="s">
        <v>78</v>
      </c>
      <c r="BK124" s="203">
        <f>ROUND(I124*H124,2)</f>
        <v>0</v>
      </c>
      <c r="BL124" s="22" t="s">
        <v>146</v>
      </c>
      <c r="BM124" s="22" t="s">
        <v>211</v>
      </c>
    </row>
    <row r="125" spans="2:47" s="1" customFormat="1" ht="27">
      <c r="B125" s="39"/>
      <c r="C125" s="61"/>
      <c r="D125" s="206" t="s">
        <v>212</v>
      </c>
      <c r="E125" s="61"/>
      <c r="F125" s="241" t="s">
        <v>213</v>
      </c>
      <c r="G125" s="61"/>
      <c r="H125" s="61"/>
      <c r="I125" s="162"/>
      <c r="J125" s="61"/>
      <c r="K125" s="61"/>
      <c r="L125" s="59"/>
      <c r="M125" s="242"/>
      <c r="N125" s="40"/>
      <c r="O125" s="40"/>
      <c r="P125" s="40"/>
      <c r="Q125" s="40"/>
      <c r="R125" s="40"/>
      <c r="S125" s="40"/>
      <c r="T125" s="76"/>
      <c r="AT125" s="22" t="s">
        <v>212</v>
      </c>
      <c r="AU125" s="22" t="s">
        <v>80</v>
      </c>
    </row>
    <row r="126" spans="2:51" s="12" customFormat="1" ht="13.5">
      <c r="B126" s="216"/>
      <c r="C126" s="217"/>
      <c r="D126" s="206" t="s">
        <v>148</v>
      </c>
      <c r="E126" s="228" t="s">
        <v>21</v>
      </c>
      <c r="F126" s="229" t="s">
        <v>214</v>
      </c>
      <c r="G126" s="217"/>
      <c r="H126" s="230">
        <v>209.1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148</v>
      </c>
      <c r="AU126" s="227" t="s">
        <v>80</v>
      </c>
      <c r="AV126" s="12" t="s">
        <v>80</v>
      </c>
      <c r="AW126" s="12" t="s">
        <v>34</v>
      </c>
      <c r="AX126" s="12" t="s">
        <v>78</v>
      </c>
      <c r="AY126" s="227" t="s">
        <v>139</v>
      </c>
    </row>
    <row r="127" spans="2:63" s="10" customFormat="1" ht="29.85" customHeight="1">
      <c r="B127" s="175"/>
      <c r="C127" s="176"/>
      <c r="D127" s="189" t="s">
        <v>69</v>
      </c>
      <c r="E127" s="190" t="s">
        <v>184</v>
      </c>
      <c r="F127" s="190" t="s">
        <v>215</v>
      </c>
      <c r="G127" s="176"/>
      <c r="H127" s="176"/>
      <c r="I127" s="179"/>
      <c r="J127" s="191">
        <f>BK127</f>
        <v>0</v>
      </c>
      <c r="K127" s="176"/>
      <c r="L127" s="181"/>
      <c r="M127" s="182"/>
      <c r="N127" s="183"/>
      <c r="O127" s="183"/>
      <c r="P127" s="184">
        <f>SUM(P128:P130)</f>
        <v>0</v>
      </c>
      <c r="Q127" s="183"/>
      <c r="R127" s="184">
        <f>SUM(R128:R130)</f>
        <v>1.2624</v>
      </c>
      <c r="S127" s="183"/>
      <c r="T127" s="185">
        <f>SUM(T128:T130)</f>
        <v>0</v>
      </c>
      <c r="AR127" s="186" t="s">
        <v>78</v>
      </c>
      <c r="AT127" s="187" t="s">
        <v>69</v>
      </c>
      <c r="AU127" s="187" t="s">
        <v>78</v>
      </c>
      <c r="AY127" s="186" t="s">
        <v>139</v>
      </c>
      <c r="BK127" s="188">
        <f>SUM(BK128:BK130)</f>
        <v>0</v>
      </c>
    </row>
    <row r="128" spans="2:65" s="1" customFormat="1" ht="22.5" customHeight="1">
      <c r="B128" s="39"/>
      <c r="C128" s="192" t="s">
        <v>216</v>
      </c>
      <c r="D128" s="192" t="s">
        <v>141</v>
      </c>
      <c r="E128" s="193" t="s">
        <v>217</v>
      </c>
      <c r="F128" s="194" t="s">
        <v>218</v>
      </c>
      <c r="G128" s="195" t="s">
        <v>219</v>
      </c>
      <c r="H128" s="196">
        <v>3</v>
      </c>
      <c r="I128" s="197"/>
      <c r="J128" s="198">
        <f>ROUND(I128*H128,2)</f>
        <v>0</v>
      </c>
      <c r="K128" s="194" t="s">
        <v>145</v>
      </c>
      <c r="L128" s="59"/>
      <c r="M128" s="199" t="s">
        <v>21</v>
      </c>
      <c r="N128" s="200" t="s">
        <v>41</v>
      </c>
      <c r="O128" s="40"/>
      <c r="P128" s="201">
        <f>O128*H128</f>
        <v>0</v>
      </c>
      <c r="Q128" s="201">
        <v>0.4208</v>
      </c>
      <c r="R128" s="201">
        <f>Q128*H128</f>
        <v>1.2624</v>
      </c>
      <c r="S128" s="201">
        <v>0</v>
      </c>
      <c r="T128" s="202">
        <f>S128*H128</f>
        <v>0</v>
      </c>
      <c r="AR128" s="22" t="s">
        <v>146</v>
      </c>
      <c r="AT128" s="22" t="s">
        <v>141</v>
      </c>
      <c r="AU128" s="22" t="s">
        <v>80</v>
      </c>
      <c r="AY128" s="22" t="s">
        <v>139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2" t="s">
        <v>78</v>
      </c>
      <c r="BK128" s="203">
        <f>ROUND(I128*H128,2)</f>
        <v>0</v>
      </c>
      <c r="BL128" s="22" t="s">
        <v>146</v>
      </c>
      <c r="BM128" s="22" t="s">
        <v>220</v>
      </c>
    </row>
    <row r="129" spans="2:51" s="11" customFormat="1" ht="13.5">
      <c r="B129" s="204"/>
      <c r="C129" s="205"/>
      <c r="D129" s="206" t="s">
        <v>148</v>
      </c>
      <c r="E129" s="207" t="s">
        <v>21</v>
      </c>
      <c r="F129" s="208" t="s">
        <v>221</v>
      </c>
      <c r="G129" s="205"/>
      <c r="H129" s="209" t="s">
        <v>21</v>
      </c>
      <c r="I129" s="210"/>
      <c r="J129" s="205"/>
      <c r="K129" s="205"/>
      <c r="L129" s="211"/>
      <c r="M129" s="212"/>
      <c r="N129" s="213"/>
      <c r="O129" s="213"/>
      <c r="P129" s="213"/>
      <c r="Q129" s="213"/>
      <c r="R129" s="213"/>
      <c r="S129" s="213"/>
      <c r="T129" s="214"/>
      <c r="AT129" s="215" t="s">
        <v>148</v>
      </c>
      <c r="AU129" s="215" t="s">
        <v>80</v>
      </c>
      <c r="AV129" s="11" t="s">
        <v>78</v>
      </c>
      <c r="AW129" s="11" t="s">
        <v>34</v>
      </c>
      <c r="AX129" s="11" t="s">
        <v>70</v>
      </c>
      <c r="AY129" s="215" t="s">
        <v>139</v>
      </c>
    </row>
    <row r="130" spans="2:51" s="12" customFormat="1" ht="13.5">
      <c r="B130" s="216"/>
      <c r="C130" s="217"/>
      <c r="D130" s="206" t="s">
        <v>148</v>
      </c>
      <c r="E130" s="228" t="s">
        <v>21</v>
      </c>
      <c r="F130" s="229" t="s">
        <v>154</v>
      </c>
      <c r="G130" s="217"/>
      <c r="H130" s="230">
        <v>3</v>
      </c>
      <c r="I130" s="222"/>
      <c r="J130" s="217"/>
      <c r="K130" s="217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148</v>
      </c>
      <c r="AU130" s="227" t="s">
        <v>80</v>
      </c>
      <c r="AV130" s="12" t="s">
        <v>80</v>
      </c>
      <c r="AW130" s="12" t="s">
        <v>34</v>
      </c>
      <c r="AX130" s="12" t="s">
        <v>78</v>
      </c>
      <c r="AY130" s="227" t="s">
        <v>139</v>
      </c>
    </row>
    <row r="131" spans="2:63" s="10" customFormat="1" ht="29.85" customHeight="1">
      <c r="B131" s="175"/>
      <c r="C131" s="176"/>
      <c r="D131" s="189" t="s">
        <v>69</v>
      </c>
      <c r="E131" s="190" t="s">
        <v>188</v>
      </c>
      <c r="F131" s="190" t="s">
        <v>222</v>
      </c>
      <c r="G131" s="176"/>
      <c r="H131" s="176"/>
      <c r="I131" s="179"/>
      <c r="J131" s="191">
        <f>BK131</f>
        <v>0</v>
      </c>
      <c r="K131" s="176"/>
      <c r="L131" s="181"/>
      <c r="M131" s="182"/>
      <c r="N131" s="183"/>
      <c r="O131" s="183"/>
      <c r="P131" s="184">
        <f>SUM(P132:P142)</f>
        <v>0</v>
      </c>
      <c r="Q131" s="183"/>
      <c r="R131" s="184">
        <f>SUM(R132:R142)</f>
        <v>45.3568125</v>
      </c>
      <c r="S131" s="183"/>
      <c r="T131" s="185">
        <f>SUM(T132:T142)</f>
        <v>5.88</v>
      </c>
      <c r="AR131" s="186" t="s">
        <v>78</v>
      </c>
      <c r="AT131" s="187" t="s">
        <v>69</v>
      </c>
      <c r="AU131" s="187" t="s">
        <v>78</v>
      </c>
      <c r="AY131" s="186" t="s">
        <v>139</v>
      </c>
      <c r="BK131" s="188">
        <f>SUM(BK132:BK142)</f>
        <v>0</v>
      </c>
    </row>
    <row r="132" spans="2:65" s="1" customFormat="1" ht="44.25" customHeight="1">
      <c r="B132" s="39"/>
      <c r="C132" s="192" t="s">
        <v>223</v>
      </c>
      <c r="D132" s="192" t="s">
        <v>141</v>
      </c>
      <c r="E132" s="193" t="s">
        <v>224</v>
      </c>
      <c r="F132" s="194" t="s">
        <v>225</v>
      </c>
      <c r="G132" s="195" t="s">
        <v>163</v>
      </c>
      <c r="H132" s="196">
        <v>241.903</v>
      </c>
      <c r="I132" s="197"/>
      <c r="J132" s="198">
        <f>ROUND(I132*H132,2)</f>
        <v>0</v>
      </c>
      <c r="K132" s="194" t="s">
        <v>145</v>
      </c>
      <c r="L132" s="59"/>
      <c r="M132" s="199" t="s">
        <v>21</v>
      </c>
      <c r="N132" s="200" t="s">
        <v>41</v>
      </c>
      <c r="O132" s="40"/>
      <c r="P132" s="201">
        <f>O132*H132</f>
        <v>0</v>
      </c>
      <c r="Q132" s="201">
        <v>0.1295</v>
      </c>
      <c r="R132" s="201">
        <f>Q132*H132</f>
        <v>31.3264385</v>
      </c>
      <c r="S132" s="201">
        <v>0</v>
      </c>
      <c r="T132" s="202">
        <f>S132*H132</f>
        <v>0</v>
      </c>
      <c r="AR132" s="22" t="s">
        <v>146</v>
      </c>
      <c r="AT132" s="22" t="s">
        <v>141</v>
      </c>
      <c r="AU132" s="22" t="s">
        <v>80</v>
      </c>
      <c r="AY132" s="22" t="s">
        <v>139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2" t="s">
        <v>78</v>
      </c>
      <c r="BK132" s="203">
        <f>ROUND(I132*H132,2)</f>
        <v>0</v>
      </c>
      <c r="BL132" s="22" t="s">
        <v>146</v>
      </c>
      <c r="BM132" s="22" t="s">
        <v>226</v>
      </c>
    </row>
    <row r="133" spans="2:51" s="11" customFormat="1" ht="13.5">
      <c r="B133" s="204"/>
      <c r="C133" s="205"/>
      <c r="D133" s="206" t="s">
        <v>148</v>
      </c>
      <c r="E133" s="207" t="s">
        <v>21</v>
      </c>
      <c r="F133" s="208" t="s">
        <v>227</v>
      </c>
      <c r="G133" s="205"/>
      <c r="H133" s="209" t="s">
        <v>21</v>
      </c>
      <c r="I133" s="210"/>
      <c r="J133" s="205"/>
      <c r="K133" s="205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148</v>
      </c>
      <c r="AU133" s="215" t="s">
        <v>80</v>
      </c>
      <c r="AV133" s="11" t="s">
        <v>78</v>
      </c>
      <c r="AW133" s="11" t="s">
        <v>34</v>
      </c>
      <c r="AX133" s="11" t="s">
        <v>70</v>
      </c>
      <c r="AY133" s="215" t="s">
        <v>139</v>
      </c>
    </row>
    <row r="134" spans="2:51" s="11" customFormat="1" ht="13.5">
      <c r="B134" s="204"/>
      <c r="C134" s="205"/>
      <c r="D134" s="206" t="s">
        <v>148</v>
      </c>
      <c r="E134" s="207" t="s">
        <v>21</v>
      </c>
      <c r="F134" s="208" t="s">
        <v>228</v>
      </c>
      <c r="G134" s="205"/>
      <c r="H134" s="209" t="s">
        <v>21</v>
      </c>
      <c r="I134" s="210"/>
      <c r="J134" s="205"/>
      <c r="K134" s="205"/>
      <c r="L134" s="211"/>
      <c r="M134" s="212"/>
      <c r="N134" s="213"/>
      <c r="O134" s="213"/>
      <c r="P134" s="213"/>
      <c r="Q134" s="213"/>
      <c r="R134" s="213"/>
      <c r="S134" s="213"/>
      <c r="T134" s="214"/>
      <c r="AT134" s="215" t="s">
        <v>148</v>
      </c>
      <c r="AU134" s="215" t="s">
        <v>80</v>
      </c>
      <c r="AV134" s="11" t="s">
        <v>78</v>
      </c>
      <c r="AW134" s="11" t="s">
        <v>34</v>
      </c>
      <c r="AX134" s="11" t="s">
        <v>70</v>
      </c>
      <c r="AY134" s="215" t="s">
        <v>139</v>
      </c>
    </row>
    <row r="135" spans="2:51" s="12" customFormat="1" ht="13.5">
      <c r="B135" s="216"/>
      <c r="C135" s="217"/>
      <c r="D135" s="218" t="s">
        <v>148</v>
      </c>
      <c r="E135" s="219" t="s">
        <v>21</v>
      </c>
      <c r="F135" s="220" t="s">
        <v>229</v>
      </c>
      <c r="G135" s="217"/>
      <c r="H135" s="221">
        <v>241.903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148</v>
      </c>
      <c r="AU135" s="227" t="s">
        <v>80</v>
      </c>
      <c r="AV135" s="12" t="s">
        <v>80</v>
      </c>
      <c r="AW135" s="12" t="s">
        <v>34</v>
      </c>
      <c r="AX135" s="12" t="s">
        <v>78</v>
      </c>
      <c r="AY135" s="227" t="s">
        <v>139</v>
      </c>
    </row>
    <row r="136" spans="2:65" s="1" customFormat="1" ht="22.5" customHeight="1">
      <c r="B136" s="39"/>
      <c r="C136" s="231" t="s">
        <v>10</v>
      </c>
      <c r="D136" s="231" t="s">
        <v>208</v>
      </c>
      <c r="E136" s="232" t="s">
        <v>230</v>
      </c>
      <c r="F136" s="233" t="s">
        <v>231</v>
      </c>
      <c r="G136" s="234" t="s">
        <v>219</v>
      </c>
      <c r="H136" s="235">
        <v>241.903</v>
      </c>
      <c r="I136" s="236"/>
      <c r="J136" s="237">
        <f>ROUND(I136*H136,2)</f>
        <v>0</v>
      </c>
      <c r="K136" s="233" t="s">
        <v>145</v>
      </c>
      <c r="L136" s="238"/>
      <c r="M136" s="239" t="s">
        <v>21</v>
      </c>
      <c r="N136" s="240" t="s">
        <v>41</v>
      </c>
      <c r="O136" s="40"/>
      <c r="P136" s="201">
        <f>O136*H136</f>
        <v>0</v>
      </c>
      <c r="Q136" s="201">
        <v>0.058</v>
      </c>
      <c r="R136" s="201">
        <f>Q136*H136</f>
        <v>14.030374</v>
      </c>
      <c r="S136" s="201">
        <v>0</v>
      </c>
      <c r="T136" s="202">
        <f>S136*H136</f>
        <v>0</v>
      </c>
      <c r="AR136" s="22" t="s">
        <v>184</v>
      </c>
      <c r="AT136" s="22" t="s">
        <v>208</v>
      </c>
      <c r="AU136" s="22" t="s">
        <v>80</v>
      </c>
      <c r="AY136" s="22" t="s">
        <v>139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2" t="s">
        <v>78</v>
      </c>
      <c r="BK136" s="203">
        <f>ROUND(I136*H136,2)</f>
        <v>0</v>
      </c>
      <c r="BL136" s="22" t="s">
        <v>146</v>
      </c>
      <c r="BM136" s="22" t="s">
        <v>232</v>
      </c>
    </row>
    <row r="137" spans="2:65" s="1" customFormat="1" ht="22.5" customHeight="1">
      <c r="B137" s="39"/>
      <c r="C137" s="192" t="s">
        <v>233</v>
      </c>
      <c r="D137" s="192" t="s">
        <v>141</v>
      </c>
      <c r="E137" s="193" t="s">
        <v>234</v>
      </c>
      <c r="F137" s="194" t="s">
        <v>235</v>
      </c>
      <c r="G137" s="195" t="s">
        <v>163</v>
      </c>
      <c r="H137" s="196">
        <v>70</v>
      </c>
      <c r="I137" s="197"/>
      <c r="J137" s="198">
        <f>ROUND(I137*H137,2)</f>
        <v>0</v>
      </c>
      <c r="K137" s="194" t="s">
        <v>145</v>
      </c>
      <c r="L137" s="59"/>
      <c r="M137" s="199" t="s">
        <v>21</v>
      </c>
      <c r="N137" s="200" t="s">
        <v>41</v>
      </c>
      <c r="O137" s="40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2" t="s">
        <v>146</v>
      </c>
      <c r="AT137" s="22" t="s">
        <v>141</v>
      </c>
      <c r="AU137" s="22" t="s">
        <v>80</v>
      </c>
      <c r="AY137" s="22" t="s">
        <v>139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2" t="s">
        <v>78</v>
      </c>
      <c r="BK137" s="203">
        <f>ROUND(I137*H137,2)</f>
        <v>0</v>
      </c>
      <c r="BL137" s="22" t="s">
        <v>146</v>
      </c>
      <c r="BM137" s="22" t="s">
        <v>236</v>
      </c>
    </row>
    <row r="138" spans="2:51" s="11" customFormat="1" ht="13.5">
      <c r="B138" s="204"/>
      <c r="C138" s="205"/>
      <c r="D138" s="206" t="s">
        <v>148</v>
      </c>
      <c r="E138" s="207" t="s">
        <v>21</v>
      </c>
      <c r="F138" s="208" t="s">
        <v>237</v>
      </c>
      <c r="G138" s="205"/>
      <c r="H138" s="209" t="s">
        <v>21</v>
      </c>
      <c r="I138" s="210"/>
      <c r="J138" s="205"/>
      <c r="K138" s="205"/>
      <c r="L138" s="211"/>
      <c r="M138" s="212"/>
      <c r="N138" s="213"/>
      <c r="O138" s="213"/>
      <c r="P138" s="213"/>
      <c r="Q138" s="213"/>
      <c r="R138" s="213"/>
      <c r="S138" s="213"/>
      <c r="T138" s="214"/>
      <c r="AT138" s="215" t="s">
        <v>148</v>
      </c>
      <c r="AU138" s="215" t="s">
        <v>80</v>
      </c>
      <c r="AV138" s="11" t="s">
        <v>78</v>
      </c>
      <c r="AW138" s="11" t="s">
        <v>34</v>
      </c>
      <c r="AX138" s="11" t="s">
        <v>70</v>
      </c>
      <c r="AY138" s="215" t="s">
        <v>139</v>
      </c>
    </row>
    <row r="139" spans="2:51" s="12" customFormat="1" ht="13.5">
      <c r="B139" s="216"/>
      <c r="C139" s="217"/>
      <c r="D139" s="218" t="s">
        <v>148</v>
      </c>
      <c r="E139" s="219" t="s">
        <v>21</v>
      </c>
      <c r="F139" s="220" t="s">
        <v>238</v>
      </c>
      <c r="G139" s="217"/>
      <c r="H139" s="221">
        <v>70</v>
      </c>
      <c r="I139" s="222"/>
      <c r="J139" s="217"/>
      <c r="K139" s="217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148</v>
      </c>
      <c r="AU139" s="227" t="s">
        <v>80</v>
      </c>
      <c r="AV139" s="12" t="s">
        <v>80</v>
      </c>
      <c r="AW139" s="12" t="s">
        <v>34</v>
      </c>
      <c r="AX139" s="12" t="s">
        <v>78</v>
      </c>
      <c r="AY139" s="227" t="s">
        <v>139</v>
      </c>
    </row>
    <row r="140" spans="2:65" s="1" customFormat="1" ht="31.5" customHeight="1">
      <c r="B140" s="39"/>
      <c r="C140" s="192" t="s">
        <v>239</v>
      </c>
      <c r="D140" s="192" t="s">
        <v>141</v>
      </c>
      <c r="E140" s="193" t="s">
        <v>240</v>
      </c>
      <c r="F140" s="194" t="s">
        <v>241</v>
      </c>
      <c r="G140" s="195" t="s">
        <v>144</v>
      </c>
      <c r="H140" s="196">
        <v>294</v>
      </c>
      <c r="I140" s="197"/>
      <c r="J140" s="198">
        <f>ROUND(I140*H140,2)</f>
        <v>0</v>
      </c>
      <c r="K140" s="194" t="s">
        <v>145</v>
      </c>
      <c r="L140" s="59"/>
      <c r="M140" s="199" t="s">
        <v>21</v>
      </c>
      <c r="N140" s="200" t="s">
        <v>41</v>
      </c>
      <c r="O140" s="40"/>
      <c r="P140" s="201">
        <f>O140*H140</f>
        <v>0</v>
      </c>
      <c r="Q140" s="201">
        <v>0</v>
      </c>
      <c r="R140" s="201">
        <f>Q140*H140</f>
        <v>0</v>
      </c>
      <c r="S140" s="201">
        <v>0.02</v>
      </c>
      <c r="T140" s="202">
        <f>S140*H140</f>
        <v>5.88</v>
      </c>
      <c r="AR140" s="22" t="s">
        <v>146</v>
      </c>
      <c r="AT140" s="22" t="s">
        <v>141</v>
      </c>
      <c r="AU140" s="22" t="s">
        <v>80</v>
      </c>
      <c r="AY140" s="22" t="s">
        <v>139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2" t="s">
        <v>78</v>
      </c>
      <c r="BK140" s="203">
        <f>ROUND(I140*H140,2)</f>
        <v>0</v>
      </c>
      <c r="BL140" s="22" t="s">
        <v>146</v>
      </c>
      <c r="BM140" s="22" t="s">
        <v>242</v>
      </c>
    </row>
    <row r="141" spans="2:51" s="11" customFormat="1" ht="13.5">
      <c r="B141" s="204"/>
      <c r="C141" s="205"/>
      <c r="D141" s="206" t="s">
        <v>148</v>
      </c>
      <c r="E141" s="207" t="s">
        <v>21</v>
      </c>
      <c r="F141" s="208" t="s">
        <v>243</v>
      </c>
      <c r="G141" s="205"/>
      <c r="H141" s="209" t="s">
        <v>21</v>
      </c>
      <c r="I141" s="210"/>
      <c r="J141" s="205"/>
      <c r="K141" s="205"/>
      <c r="L141" s="211"/>
      <c r="M141" s="212"/>
      <c r="N141" s="213"/>
      <c r="O141" s="213"/>
      <c r="P141" s="213"/>
      <c r="Q141" s="213"/>
      <c r="R141" s="213"/>
      <c r="S141" s="213"/>
      <c r="T141" s="214"/>
      <c r="AT141" s="215" t="s">
        <v>148</v>
      </c>
      <c r="AU141" s="215" t="s">
        <v>80</v>
      </c>
      <c r="AV141" s="11" t="s">
        <v>78</v>
      </c>
      <c r="AW141" s="11" t="s">
        <v>34</v>
      </c>
      <c r="AX141" s="11" t="s">
        <v>70</v>
      </c>
      <c r="AY141" s="215" t="s">
        <v>139</v>
      </c>
    </row>
    <row r="142" spans="2:51" s="12" customFormat="1" ht="13.5">
      <c r="B142" s="216"/>
      <c r="C142" s="217"/>
      <c r="D142" s="206" t="s">
        <v>148</v>
      </c>
      <c r="E142" s="228" t="s">
        <v>21</v>
      </c>
      <c r="F142" s="229" t="s">
        <v>199</v>
      </c>
      <c r="G142" s="217"/>
      <c r="H142" s="230">
        <v>294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148</v>
      </c>
      <c r="AU142" s="227" t="s">
        <v>80</v>
      </c>
      <c r="AV142" s="12" t="s">
        <v>80</v>
      </c>
      <c r="AW142" s="12" t="s">
        <v>34</v>
      </c>
      <c r="AX142" s="12" t="s">
        <v>78</v>
      </c>
      <c r="AY142" s="227" t="s">
        <v>139</v>
      </c>
    </row>
    <row r="143" spans="2:63" s="10" customFormat="1" ht="29.85" customHeight="1">
      <c r="B143" s="175"/>
      <c r="C143" s="176"/>
      <c r="D143" s="189" t="s">
        <v>69</v>
      </c>
      <c r="E143" s="190" t="s">
        <v>244</v>
      </c>
      <c r="F143" s="190" t="s">
        <v>245</v>
      </c>
      <c r="G143" s="176"/>
      <c r="H143" s="176"/>
      <c r="I143" s="179"/>
      <c r="J143" s="191">
        <f>BK143</f>
        <v>0</v>
      </c>
      <c r="K143" s="176"/>
      <c r="L143" s="181"/>
      <c r="M143" s="182"/>
      <c r="N143" s="183"/>
      <c r="O143" s="183"/>
      <c r="P143" s="184">
        <f>SUM(P144:P153)</f>
        <v>0</v>
      </c>
      <c r="Q143" s="183"/>
      <c r="R143" s="184">
        <f>SUM(R144:R153)</f>
        <v>0</v>
      </c>
      <c r="S143" s="183"/>
      <c r="T143" s="185">
        <f>SUM(T144:T153)</f>
        <v>0</v>
      </c>
      <c r="AR143" s="186" t="s">
        <v>78</v>
      </c>
      <c r="AT143" s="187" t="s">
        <v>69</v>
      </c>
      <c r="AU143" s="187" t="s">
        <v>78</v>
      </c>
      <c r="AY143" s="186" t="s">
        <v>139</v>
      </c>
      <c r="BK143" s="188">
        <f>SUM(BK144:BK153)</f>
        <v>0</v>
      </c>
    </row>
    <row r="144" spans="2:65" s="1" customFormat="1" ht="31.5" customHeight="1">
      <c r="B144" s="39"/>
      <c r="C144" s="192" t="s">
        <v>246</v>
      </c>
      <c r="D144" s="192" t="s">
        <v>141</v>
      </c>
      <c r="E144" s="193" t="s">
        <v>247</v>
      </c>
      <c r="F144" s="194" t="s">
        <v>248</v>
      </c>
      <c r="G144" s="195" t="s">
        <v>249</v>
      </c>
      <c r="H144" s="196">
        <v>352.056</v>
      </c>
      <c r="I144" s="197"/>
      <c r="J144" s="198">
        <f>ROUND(I144*H144,2)</f>
        <v>0</v>
      </c>
      <c r="K144" s="194" t="s">
        <v>145</v>
      </c>
      <c r="L144" s="59"/>
      <c r="M144" s="199" t="s">
        <v>21</v>
      </c>
      <c r="N144" s="200" t="s">
        <v>41</v>
      </c>
      <c r="O144" s="40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2" t="s">
        <v>146</v>
      </c>
      <c r="AT144" s="22" t="s">
        <v>141</v>
      </c>
      <c r="AU144" s="22" t="s">
        <v>80</v>
      </c>
      <c r="AY144" s="22" t="s">
        <v>139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2" t="s">
        <v>78</v>
      </c>
      <c r="BK144" s="203">
        <f>ROUND(I144*H144,2)</f>
        <v>0</v>
      </c>
      <c r="BL144" s="22" t="s">
        <v>146</v>
      </c>
      <c r="BM144" s="22" t="s">
        <v>250</v>
      </c>
    </row>
    <row r="145" spans="2:51" s="12" customFormat="1" ht="13.5">
      <c r="B145" s="216"/>
      <c r="C145" s="217"/>
      <c r="D145" s="218" t="s">
        <v>148</v>
      </c>
      <c r="E145" s="219" t="s">
        <v>97</v>
      </c>
      <c r="F145" s="220" t="s">
        <v>251</v>
      </c>
      <c r="G145" s="217"/>
      <c r="H145" s="221">
        <v>352.056</v>
      </c>
      <c r="I145" s="222"/>
      <c r="J145" s="217"/>
      <c r="K145" s="217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148</v>
      </c>
      <c r="AU145" s="227" t="s">
        <v>80</v>
      </c>
      <c r="AV145" s="12" t="s">
        <v>80</v>
      </c>
      <c r="AW145" s="12" t="s">
        <v>34</v>
      </c>
      <c r="AX145" s="12" t="s">
        <v>78</v>
      </c>
      <c r="AY145" s="227" t="s">
        <v>139</v>
      </c>
    </row>
    <row r="146" spans="2:65" s="1" customFormat="1" ht="31.5" customHeight="1">
      <c r="B146" s="39"/>
      <c r="C146" s="192" t="s">
        <v>252</v>
      </c>
      <c r="D146" s="192" t="s">
        <v>141</v>
      </c>
      <c r="E146" s="193" t="s">
        <v>253</v>
      </c>
      <c r="F146" s="194" t="s">
        <v>254</v>
      </c>
      <c r="G146" s="195" t="s">
        <v>249</v>
      </c>
      <c r="H146" s="196">
        <v>1408.224</v>
      </c>
      <c r="I146" s="197"/>
      <c r="J146" s="198">
        <f>ROUND(I146*H146,2)</f>
        <v>0</v>
      </c>
      <c r="K146" s="194" t="s">
        <v>145</v>
      </c>
      <c r="L146" s="59"/>
      <c r="M146" s="199" t="s">
        <v>21</v>
      </c>
      <c r="N146" s="200" t="s">
        <v>41</v>
      </c>
      <c r="O146" s="40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2" t="s">
        <v>146</v>
      </c>
      <c r="AT146" s="22" t="s">
        <v>141</v>
      </c>
      <c r="AU146" s="22" t="s">
        <v>80</v>
      </c>
      <c r="AY146" s="22" t="s">
        <v>139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2" t="s">
        <v>78</v>
      </c>
      <c r="BK146" s="203">
        <f>ROUND(I146*H146,2)</f>
        <v>0</v>
      </c>
      <c r="BL146" s="22" t="s">
        <v>146</v>
      </c>
      <c r="BM146" s="22" t="s">
        <v>255</v>
      </c>
    </row>
    <row r="147" spans="2:51" s="12" customFormat="1" ht="13.5">
      <c r="B147" s="216"/>
      <c r="C147" s="217"/>
      <c r="D147" s="218" t="s">
        <v>148</v>
      </c>
      <c r="E147" s="219" t="s">
        <v>21</v>
      </c>
      <c r="F147" s="220" t="s">
        <v>256</v>
      </c>
      <c r="G147" s="217"/>
      <c r="H147" s="221">
        <v>1408.224</v>
      </c>
      <c r="I147" s="222"/>
      <c r="J147" s="217"/>
      <c r="K147" s="217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148</v>
      </c>
      <c r="AU147" s="227" t="s">
        <v>80</v>
      </c>
      <c r="AV147" s="12" t="s">
        <v>80</v>
      </c>
      <c r="AW147" s="12" t="s">
        <v>34</v>
      </c>
      <c r="AX147" s="12" t="s">
        <v>78</v>
      </c>
      <c r="AY147" s="227" t="s">
        <v>139</v>
      </c>
    </row>
    <row r="148" spans="2:65" s="1" customFormat="1" ht="22.5" customHeight="1">
      <c r="B148" s="39"/>
      <c r="C148" s="192" t="s">
        <v>257</v>
      </c>
      <c r="D148" s="192" t="s">
        <v>141</v>
      </c>
      <c r="E148" s="193" t="s">
        <v>258</v>
      </c>
      <c r="F148" s="194" t="s">
        <v>259</v>
      </c>
      <c r="G148" s="195" t="s">
        <v>249</v>
      </c>
      <c r="H148" s="196">
        <v>241.654</v>
      </c>
      <c r="I148" s="197"/>
      <c r="J148" s="198">
        <f>ROUND(I148*H148,2)</f>
        <v>0</v>
      </c>
      <c r="K148" s="194" t="s">
        <v>145</v>
      </c>
      <c r="L148" s="59"/>
      <c r="M148" s="199" t="s">
        <v>21</v>
      </c>
      <c r="N148" s="200" t="s">
        <v>41</v>
      </c>
      <c r="O148" s="40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2" t="s">
        <v>146</v>
      </c>
      <c r="AT148" s="22" t="s">
        <v>141</v>
      </c>
      <c r="AU148" s="22" t="s">
        <v>80</v>
      </c>
      <c r="AY148" s="22" t="s">
        <v>139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2" t="s">
        <v>78</v>
      </c>
      <c r="BK148" s="203">
        <f>ROUND(I148*H148,2)</f>
        <v>0</v>
      </c>
      <c r="BL148" s="22" t="s">
        <v>146</v>
      </c>
      <c r="BM148" s="22" t="s">
        <v>260</v>
      </c>
    </row>
    <row r="149" spans="2:51" s="12" customFormat="1" ht="13.5">
      <c r="B149" s="216"/>
      <c r="C149" s="217"/>
      <c r="D149" s="218" t="s">
        <v>148</v>
      </c>
      <c r="E149" s="219" t="s">
        <v>21</v>
      </c>
      <c r="F149" s="220" t="s">
        <v>261</v>
      </c>
      <c r="G149" s="217"/>
      <c r="H149" s="221">
        <v>241.654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148</v>
      </c>
      <c r="AU149" s="227" t="s">
        <v>80</v>
      </c>
      <c r="AV149" s="12" t="s">
        <v>80</v>
      </c>
      <c r="AW149" s="12" t="s">
        <v>34</v>
      </c>
      <c r="AX149" s="12" t="s">
        <v>78</v>
      </c>
      <c r="AY149" s="227" t="s">
        <v>139</v>
      </c>
    </row>
    <row r="150" spans="2:65" s="1" customFormat="1" ht="22.5" customHeight="1">
      <c r="B150" s="39"/>
      <c r="C150" s="192" t="s">
        <v>9</v>
      </c>
      <c r="D150" s="192" t="s">
        <v>141</v>
      </c>
      <c r="E150" s="193" t="s">
        <v>262</v>
      </c>
      <c r="F150" s="194" t="s">
        <v>263</v>
      </c>
      <c r="G150" s="195" t="s">
        <v>249</v>
      </c>
      <c r="H150" s="196">
        <v>48.902</v>
      </c>
      <c r="I150" s="197"/>
      <c r="J150" s="198">
        <f>ROUND(I150*H150,2)</f>
        <v>0</v>
      </c>
      <c r="K150" s="194" t="s">
        <v>145</v>
      </c>
      <c r="L150" s="59"/>
      <c r="M150" s="199" t="s">
        <v>21</v>
      </c>
      <c r="N150" s="200" t="s">
        <v>41</v>
      </c>
      <c r="O150" s="40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2" t="s">
        <v>146</v>
      </c>
      <c r="AT150" s="22" t="s">
        <v>141</v>
      </c>
      <c r="AU150" s="22" t="s">
        <v>80</v>
      </c>
      <c r="AY150" s="22" t="s">
        <v>139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2" t="s">
        <v>78</v>
      </c>
      <c r="BK150" s="203">
        <f>ROUND(I150*H150,2)</f>
        <v>0</v>
      </c>
      <c r="BL150" s="22" t="s">
        <v>146</v>
      </c>
      <c r="BM150" s="22" t="s">
        <v>264</v>
      </c>
    </row>
    <row r="151" spans="2:51" s="12" customFormat="1" ht="13.5">
      <c r="B151" s="216"/>
      <c r="C151" s="217"/>
      <c r="D151" s="218" t="s">
        <v>148</v>
      </c>
      <c r="E151" s="219" t="s">
        <v>21</v>
      </c>
      <c r="F151" s="220" t="s">
        <v>265</v>
      </c>
      <c r="G151" s="217"/>
      <c r="H151" s="221">
        <v>48.902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148</v>
      </c>
      <c r="AU151" s="227" t="s">
        <v>80</v>
      </c>
      <c r="AV151" s="12" t="s">
        <v>80</v>
      </c>
      <c r="AW151" s="12" t="s">
        <v>34</v>
      </c>
      <c r="AX151" s="12" t="s">
        <v>78</v>
      </c>
      <c r="AY151" s="227" t="s">
        <v>139</v>
      </c>
    </row>
    <row r="152" spans="2:65" s="1" customFormat="1" ht="22.5" customHeight="1">
      <c r="B152" s="39"/>
      <c r="C152" s="192" t="s">
        <v>266</v>
      </c>
      <c r="D152" s="192" t="s">
        <v>141</v>
      </c>
      <c r="E152" s="193" t="s">
        <v>267</v>
      </c>
      <c r="F152" s="194" t="s">
        <v>268</v>
      </c>
      <c r="G152" s="195" t="s">
        <v>249</v>
      </c>
      <c r="H152" s="196">
        <v>61.5</v>
      </c>
      <c r="I152" s="197"/>
      <c r="J152" s="198">
        <f>ROUND(I152*H152,2)</f>
        <v>0</v>
      </c>
      <c r="K152" s="194" t="s">
        <v>145</v>
      </c>
      <c r="L152" s="59"/>
      <c r="M152" s="199" t="s">
        <v>21</v>
      </c>
      <c r="N152" s="200" t="s">
        <v>41</v>
      </c>
      <c r="O152" s="40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2" t="s">
        <v>146</v>
      </c>
      <c r="AT152" s="22" t="s">
        <v>141</v>
      </c>
      <c r="AU152" s="22" t="s">
        <v>80</v>
      </c>
      <c r="AY152" s="22" t="s">
        <v>139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2" t="s">
        <v>78</v>
      </c>
      <c r="BK152" s="203">
        <f>ROUND(I152*H152,2)</f>
        <v>0</v>
      </c>
      <c r="BL152" s="22" t="s">
        <v>146</v>
      </c>
      <c r="BM152" s="22" t="s">
        <v>269</v>
      </c>
    </row>
    <row r="153" spans="2:51" s="12" customFormat="1" ht="13.5">
      <c r="B153" s="216"/>
      <c r="C153" s="217"/>
      <c r="D153" s="206" t="s">
        <v>148</v>
      </c>
      <c r="E153" s="228" t="s">
        <v>21</v>
      </c>
      <c r="F153" s="229" t="s">
        <v>270</v>
      </c>
      <c r="G153" s="217"/>
      <c r="H153" s="230">
        <v>61.5</v>
      </c>
      <c r="I153" s="222"/>
      <c r="J153" s="217"/>
      <c r="K153" s="217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148</v>
      </c>
      <c r="AU153" s="227" t="s">
        <v>80</v>
      </c>
      <c r="AV153" s="12" t="s">
        <v>80</v>
      </c>
      <c r="AW153" s="12" t="s">
        <v>34</v>
      </c>
      <c r="AX153" s="12" t="s">
        <v>78</v>
      </c>
      <c r="AY153" s="227" t="s">
        <v>139</v>
      </c>
    </row>
    <row r="154" spans="2:63" s="10" customFormat="1" ht="29.85" customHeight="1">
      <c r="B154" s="175"/>
      <c r="C154" s="176"/>
      <c r="D154" s="189" t="s">
        <v>69</v>
      </c>
      <c r="E154" s="190" t="s">
        <v>271</v>
      </c>
      <c r="F154" s="190" t="s">
        <v>272</v>
      </c>
      <c r="G154" s="176"/>
      <c r="H154" s="176"/>
      <c r="I154" s="179"/>
      <c r="J154" s="191">
        <f>BK154</f>
        <v>0</v>
      </c>
      <c r="K154" s="176"/>
      <c r="L154" s="181"/>
      <c r="M154" s="182"/>
      <c r="N154" s="183"/>
      <c r="O154" s="183"/>
      <c r="P154" s="184">
        <f>P155</f>
        <v>0</v>
      </c>
      <c r="Q154" s="183"/>
      <c r="R154" s="184">
        <f>R155</f>
        <v>0</v>
      </c>
      <c r="S154" s="183"/>
      <c r="T154" s="185">
        <f>T155</f>
        <v>0</v>
      </c>
      <c r="AR154" s="186" t="s">
        <v>78</v>
      </c>
      <c r="AT154" s="187" t="s">
        <v>69</v>
      </c>
      <c r="AU154" s="187" t="s">
        <v>78</v>
      </c>
      <c r="AY154" s="186" t="s">
        <v>139</v>
      </c>
      <c r="BK154" s="188">
        <f>BK155</f>
        <v>0</v>
      </c>
    </row>
    <row r="155" spans="2:65" s="1" customFormat="1" ht="31.5" customHeight="1">
      <c r="B155" s="39"/>
      <c r="C155" s="192" t="s">
        <v>273</v>
      </c>
      <c r="D155" s="192" t="s">
        <v>141</v>
      </c>
      <c r="E155" s="193" t="s">
        <v>274</v>
      </c>
      <c r="F155" s="194" t="s">
        <v>275</v>
      </c>
      <c r="G155" s="195" t="s">
        <v>249</v>
      </c>
      <c r="H155" s="196">
        <v>335.638</v>
      </c>
      <c r="I155" s="197"/>
      <c r="J155" s="198">
        <f>ROUND(I155*H155,2)</f>
        <v>0</v>
      </c>
      <c r="K155" s="194" t="s">
        <v>145</v>
      </c>
      <c r="L155" s="59"/>
      <c r="M155" s="199" t="s">
        <v>21</v>
      </c>
      <c r="N155" s="200" t="s">
        <v>41</v>
      </c>
      <c r="O155" s="40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2" t="s">
        <v>146</v>
      </c>
      <c r="AT155" s="22" t="s">
        <v>141</v>
      </c>
      <c r="AU155" s="22" t="s">
        <v>80</v>
      </c>
      <c r="AY155" s="22" t="s">
        <v>139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2" t="s">
        <v>78</v>
      </c>
      <c r="BK155" s="203">
        <f>ROUND(I155*H155,2)</f>
        <v>0</v>
      </c>
      <c r="BL155" s="22" t="s">
        <v>146</v>
      </c>
      <c r="BM155" s="22" t="s">
        <v>276</v>
      </c>
    </row>
    <row r="156" spans="2:63" s="10" customFormat="1" ht="37.35" customHeight="1">
      <c r="B156" s="175"/>
      <c r="C156" s="176"/>
      <c r="D156" s="177" t="s">
        <v>69</v>
      </c>
      <c r="E156" s="178" t="s">
        <v>277</v>
      </c>
      <c r="F156" s="178" t="s">
        <v>278</v>
      </c>
      <c r="G156" s="176"/>
      <c r="H156" s="176"/>
      <c r="I156" s="179"/>
      <c r="J156" s="180">
        <f>BK156</f>
        <v>0</v>
      </c>
      <c r="K156" s="176"/>
      <c r="L156" s="181"/>
      <c r="M156" s="182"/>
      <c r="N156" s="183"/>
      <c r="O156" s="183"/>
      <c r="P156" s="184">
        <f>P157+P164</f>
        <v>0</v>
      </c>
      <c r="Q156" s="183"/>
      <c r="R156" s="184">
        <f>R157+R164</f>
        <v>0</v>
      </c>
      <c r="S156" s="183"/>
      <c r="T156" s="185">
        <f>T157+T164</f>
        <v>0</v>
      </c>
      <c r="AR156" s="186" t="s">
        <v>167</v>
      </c>
      <c r="AT156" s="187" t="s">
        <v>69</v>
      </c>
      <c r="AU156" s="187" t="s">
        <v>70</v>
      </c>
      <c r="AY156" s="186" t="s">
        <v>139</v>
      </c>
      <c r="BK156" s="188">
        <f>BK157+BK164</f>
        <v>0</v>
      </c>
    </row>
    <row r="157" spans="2:63" s="10" customFormat="1" ht="19.9" customHeight="1">
      <c r="B157" s="175"/>
      <c r="C157" s="176"/>
      <c r="D157" s="189" t="s">
        <v>69</v>
      </c>
      <c r="E157" s="190" t="s">
        <v>279</v>
      </c>
      <c r="F157" s="190" t="s">
        <v>280</v>
      </c>
      <c r="G157" s="176"/>
      <c r="H157" s="176"/>
      <c r="I157" s="179"/>
      <c r="J157" s="191">
        <f>BK157</f>
        <v>0</v>
      </c>
      <c r="K157" s="176"/>
      <c r="L157" s="181"/>
      <c r="M157" s="182"/>
      <c r="N157" s="183"/>
      <c r="O157" s="183"/>
      <c r="P157" s="184">
        <f>SUM(P158:P163)</f>
        <v>0</v>
      </c>
      <c r="Q157" s="183"/>
      <c r="R157" s="184">
        <f>SUM(R158:R163)</f>
        <v>0</v>
      </c>
      <c r="S157" s="183"/>
      <c r="T157" s="185">
        <f>SUM(T158:T163)</f>
        <v>0</v>
      </c>
      <c r="AR157" s="186" t="s">
        <v>167</v>
      </c>
      <c r="AT157" s="187" t="s">
        <v>69</v>
      </c>
      <c r="AU157" s="187" t="s">
        <v>78</v>
      </c>
      <c r="AY157" s="186" t="s">
        <v>139</v>
      </c>
      <c r="BK157" s="188">
        <f>SUM(BK158:BK163)</f>
        <v>0</v>
      </c>
    </row>
    <row r="158" spans="2:65" s="1" customFormat="1" ht="57" customHeight="1">
      <c r="B158" s="39"/>
      <c r="C158" s="192" t="s">
        <v>281</v>
      </c>
      <c r="D158" s="192" t="s">
        <v>141</v>
      </c>
      <c r="E158" s="193" t="s">
        <v>282</v>
      </c>
      <c r="F158" s="194" t="s">
        <v>283</v>
      </c>
      <c r="G158" s="195" t="s">
        <v>284</v>
      </c>
      <c r="H158" s="196">
        <v>1</v>
      </c>
      <c r="I158" s="197"/>
      <c r="J158" s="198">
        <f>ROUND(I158*H158,2)</f>
        <v>0</v>
      </c>
      <c r="K158" s="194" t="s">
        <v>21</v>
      </c>
      <c r="L158" s="59"/>
      <c r="M158" s="199" t="s">
        <v>21</v>
      </c>
      <c r="N158" s="200" t="s">
        <v>41</v>
      </c>
      <c r="O158" s="40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2" t="s">
        <v>285</v>
      </c>
      <c r="AT158" s="22" t="s">
        <v>141</v>
      </c>
      <c r="AU158" s="22" t="s">
        <v>80</v>
      </c>
      <c r="AY158" s="22" t="s">
        <v>139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2" t="s">
        <v>78</v>
      </c>
      <c r="BK158" s="203">
        <f>ROUND(I158*H158,2)</f>
        <v>0</v>
      </c>
      <c r="BL158" s="22" t="s">
        <v>285</v>
      </c>
      <c r="BM158" s="22" t="s">
        <v>286</v>
      </c>
    </row>
    <row r="159" spans="2:51" s="12" customFormat="1" ht="13.5">
      <c r="B159" s="216"/>
      <c r="C159" s="217"/>
      <c r="D159" s="218" t="s">
        <v>148</v>
      </c>
      <c r="E159" s="219" t="s">
        <v>21</v>
      </c>
      <c r="F159" s="220" t="s">
        <v>78</v>
      </c>
      <c r="G159" s="217"/>
      <c r="H159" s="221">
        <v>1</v>
      </c>
      <c r="I159" s="222"/>
      <c r="J159" s="217"/>
      <c r="K159" s="217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148</v>
      </c>
      <c r="AU159" s="227" t="s">
        <v>80</v>
      </c>
      <c r="AV159" s="12" t="s">
        <v>80</v>
      </c>
      <c r="AW159" s="12" t="s">
        <v>34</v>
      </c>
      <c r="AX159" s="12" t="s">
        <v>78</v>
      </c>
      <c r="AY159" s="227" t="s">
        <v>139</v>
      </c>
    </row>
    <row r="160" spans="2:65" s="1" customFormat="1" ht="57" customHeight="1">
      <c r="B160" s="39"/>
      <c r="C160" s="192" t="s">
        <v>287</v>
      </c>
      <c r="D160" s="192" t="s">
        <v>141</v>
      </c>
      <c r="E160" s="193" t="s">
        <v>288</v>
      </c>
      <c r="F160" s="194" t="s">
        <v>289</v>
      </c>
      <c r="G160" s="195" t="s">
        <v>284</v>
      </c>
      <c r="H160" s="196">
        <v>1</v>
      </c>
      <c r="I160" s="197"/>
      <c r="J160" s="198">
        <f>ROUND(I160*H160,2)</f>
        <v>0</v>
      </c>
      <c r="K160" s="194" t="s">
        <v>21</v>
      </c>
      <c r="L160" s="59"/>
      <c r="M160" s="199" t="s">
        <v>21</v>
      </c>
      <c r="N160" s="200" t="s">
        <v>41</v>
      </c>
      <c r="O160" s="40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2" t="s">
        <v>285</v>
      </c>
      <c r="AT160" s="22" t="s">
        <v>141</v>
      </c>
      <c r="AU160" s="22" t="s">
        <v>80</v>
      </c>
      <c r="AY160" s="22" t="s">
        <v>139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2" t="s">
        <v>78</v>
      </c>
      <c r="BK160" s="203">
        <f>ROUND(I160*H160,2)</f>
        <v>0</v>
      </c>
      <c r="BL160" s="22" t="s">
        <v>285</v>
      </c>
      <c r="BM160" s="22" t="s">
        <v>290</v>
      </c>
    </row>
    <row r="161" spans="2:51" s="12" customFormat="1" ht="13.5">
      <c r="B161" s="216"/>
      <c r="C161" s="217"/>
      <c r="D161" s="218" t="s">
        <v>148</v>
      </c>
      <c r="E161" s="219" t="s">
        <v>21</v>
      </c>
      <c r="F161" s="220" t="s">
        <v>78</v>
      </c>
      <c r="G161" s="217"/>
      <c r="H161" s="221">
        <v>1</v>
      </c>
      <c r="I161" s="222"/>
      <c r="J161" s="217"/>
      <c r="K161" s="217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148</v>
      </c>
      <c r="AU161" s="227" t="s">
        <v>80</v>
      </c>
      <c r="AV161" s="12" t="s">
        <v>80</v>
      </c>
      <c r="AW161" s="12" t="s">
        <v>34</v>
      </c>
      <c r="AX161" s="12" t="s">
        <v>78</v>
      </c>
      <c r="AY161" s="227" t="s">
        <v>139</v>
      </c>
    </row>
    <row r="162" spans="2:65" s="1" customFormat="1" ht="44.25" customHeight="1">
      <c r="B162" s="39"/>
      <c r="C162" s="192" t="s">
        <v>291</v>
      </c>
      <c r="D162" s="192" t="s">
        <v>141</v>
      </c>
      <c r="E162" s="193" t="s">
        <v>292</v>
      </c>
      <c r="F162" s="194" t="s">
        <v>293</v>
      </c>
      <c r="G162" s="195" t="s">
        <v>284</v>
      </c>
      <c r="H162" s="196">
        <v>1</v>
      </c>
      <c r="I162" s="197"/>
      <c r="J162" s="198">
        <f>ROUND(I162*H162,2)</f>
        <v>0</v>
      </c>
      <c r="K162" s="194" t="s">
        <v>21</v>
      </c>
      <c r="L162" s="59"/>
      <c r="M162" s="199" t="s">
        <v>21</v>
      </c>
      <c r="N162" s="200" t="s">
        <v>41</v>
      </c>
      <c r="O162" s="40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2" t="s">
        <v>285</v>
      </c>
      <c r="AT162" s="22" t="s">
        <v>141</v>
      </c>
      <c r="AU162" s="22" t="s">
        <v>80</v>
      </c>
      <c r="AY162" s="22" t="s">
        <v>139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2" t="s">
        <v>78</v>
      </c>
      <c r="BK162" s="203">
        <f>ROUND(I162*H162,2)</f>
        <v>0</v>
      </c>
      <c r="BL162" s="22" t="s">
        <v>285</v>
      </c>
      <c r="BM162" s="22" t="s">
        <v>294</v>
      </c>
    </row>
    <row r="163" spans="2:51" s="12" customFormat="1" ht="13.5">
      <c r="B163" s="216"/>
      <c r="C163" s="217"/>
      <c r="D163" s="206" t="s">
        <v>148</v>
      </c>
      <c r="E163" s="228" t="s">
        <v>21</v>
      </c>
      <c r="F163" s="229" t="s">
        <v>78</v>
      </c>
      <c r="G163" s="217"/>
      <c r="H163" s="230">
        <v>1</v>
      </c>
      <c r="I163" s="222"/>
      <c r="J163" s="217"/>
      <c r="K163" s="217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148</v>
      </c>
      <c r="AU163" s="227" t="s">
        <v>80</v>
      </c>
      <c r="AV163" s="12" t="s">
        <v>80</v>
      </c>
      <c r="AW163" s="12" t="s">
        <v>34</v>
      </c>
      <c r="AX163" s="12" t="s">
        <v>78</v>
      </c>
      <c r="AY163" s="227" t="s">
        <v>139</v>
      </c>
    </row>
    <row r="164" spans="2:63" s="10" customFormat="1" ht="29.85" customHeight="1">
      <c r="B164" s="175"/>
      <c r="C164" s="176"/>
      <c r="D164" s="189" t="s">
        <v>69</v>
      </c>
      <c r="E164" s="190" t="s">
        <v>295</v>
      </c>
      <c r="F164" s="190" t="s">
        <v>296</v>
      </c>
      <c r="G164" s="176"/>
      <c r="H164" s="176"/>
      <c r="I164" s="179"/>
      <c r="J164" s="191">
        <f>BK164</f>
        <v>0</v>
      </c>
      <c r="K164" s="176"/>
      <c r="L164" s="181"/>
      <c r="M164" s="182"/>
      <c r="N164" s="183"/>
      <c r="O164" s="183"/>
      <c r="P164" s="184">
        <f>SUM(P165:P171)</f>
        <v>0</v>
      </c>
      <c r="Q164" s="183"/>
      <c r="R164" s="184">
        <f>SUM(R165:R171)</f>
        <v>0</v>
      </c>
      <c r="S164" s="183"/>
      <c r="T164" s="185">
        <f>SUM(T165:T171)</f>
        <v>0</v>
      </c>
      <c r="AR164" s="186" t="s">
        <v>167</v>
      </c>
      <c r="AT164" s="187" t="s">
        <v>69</v>
      </c>
      <c r="AU164" s="187" t="s">
        <v>78</v>
      </c>
      <c r="AY164" s="186" t="s">
        <v>139</v>
      </c>
      <c r="BK164" s="188">
        <f>SUM(BK165:BK171)</f>
        <v>0</v>
      </c>
    </row>
    <row r="165" spans="2:65" s="1" customFormat="1" ht="44.25" customHeight="1">
      <c r="B165" s="39"/>
      <c r="C165" s="192" t="s">
        <v>297</v>
      </c>
      <c r="D165" s="192" t="s">
        <v>141</v>
      </c>
      <c r="E165" s="193" t="s">
        <v>298</v>
      </c>
      <c r="F165" s="194" t="s">
        <v>299</v>
      </c>
      <c r="G165" s="195" t="s">
        <v>300</v>
      </c>
      <c r="H165" s="196">
        <v>1</v>
      </c>
      <c r="I165" s="197"/>
      <c r="J165" s="198">
        <f>ROUND(I165*H165,2)</f>
        <v>0</v>
      </c>
      <c r="K165" s="194" t="s">
        <v>21</v>
      </c>
      <c r="L165" s="59"/>
      <c r="M165" s="199" t="s">
        <v>21</v>
      </c>
      <c r="N165" s="200" t="s">
        <v>41</v>
      </c>
      <c r="O165" s="40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2" t="s">
        <v>285</v>
      </c>
      <c r="AT165" s="22" t="s">
        <v>141</v>
      </c>
      <c r="AU165" s="22" t="s">
        <v>80</v>
      </c>
      <c r="AY165" s="22" t="s">
        <v>139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2" t="s">
        <v>78</v>
      </c>
      <c r="BK165" s="203">
        <f>ROUND(I165*H165,2)</f>
        <v>0</v>
      </c>
      <c r="BL165" s="22" t="s">
        <v>285</v>
      </c>
      <c r="BM165" s="22" t="s">
        <v>301</v>
      </c>
    </row>
    <row r="166" spans="2:51" s="12" customFormat="1" ht="13.5">
      <c r="B166" s="216"/>
      <c r="C166" s="217"/>
      <c r="D166" s="218" t="s">
        <v>148</v>
      </c>
      <c r="E166" s="219" t="s">
        <v>21</v>
      </c>
      <c r="F166" s="220" t="s">
        <v>78</v>
      </c>
      <c r="G166" s="217"/>
      <c r="H166" s="221">
        <v>1</v>
      </c>
      <c r="I166" s="222"/>
      <c r="J166" s="217"/>
      <c r="K166" s="217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148</v>
      </c>
      <c r="AU166" s="227" t="s">
        <v>80</v>
      </c>
      <c r="AV166" s="12" t="s">
        <v>80</v>
      </c>
      <c r="AW166" s="12" t="s">
        <v>34</v>
      </c>
      <c r="AX166" s="12" t="s">
        <v>78</v>
      </c>
      <c r="AY166" s="227" t="s">
        <v>139</v>
      </c>
    </row>
    <row r="167" spans="2:65" s="1" customFormat="1" ht="22.5" customHeight="1">
      <c r="B167" s="39"/>
      <c r="C167" s="192" t="s">
        <v>302</v>
      </c>
      <c r="D167" s="192" t="s">
        <v>141</v>
      </c>
      <c r="E167" s="193" t="s">
        <v>303</v>
      </c>
      <c r="F167" s="194" t="s">
        <v>304</v>
      </c>
      <c r="G167" s="195" t="s">
        <v>300</v>
      </c>
      <c r="H167" s="196">
        <v>1</v>
      </c>
      <c r="I167" s="197"/>
      <c r="J167" s="198">
        <f>ROUND(I167*H167,2)</f>
        <v>0</v>
      </c>
      <c r="K167" s="194" t="s">
        <v>21</v>
      </c>
      <c r="L167" s="59"/>
      <c r="M167" s="199" t="s">
        <v>21</v>
      </c>
      <c r="N167" s="200" t="s">
        <v>41</v>
      </c>
      <c r="O167" s="40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2" t="s">
        <v>285</v>
      </c>
      <c r="AT167" s="22" t="s">
        <v>141</v>
      </c>
      <c r="AU167" s="22" t="s">
        <v>80</v>
      </c>
      <c r="AY167" s="22" t="s">
        <v>139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2" t="s">
        <v>78</v>
      </c>
      <c r="BK167" s="203">
        <f>ROUND(I167*H167,2)</f>
        <v>0</v>
      </c>
      <c r="BL167" s="22" t="s">
        <v>285</v>
      </c>
      <c r="BM167" s="22" t="s">
        <v>305</v>
      </c>
    </row>
    <row r="168" spans="2:51" s="11" customFormat="1" ht="13.5">
      <c r="B168" s="204"/>
      <c r="C168" s="205"/>
      <c r="D168" s="206" t="s">
        <v>148</v>
      </c>
      <c r="E168" s="207" t="s">
        <v>21</v>
      </c>
      <c r="F168" s="208" t="s">
        <v>306</v>
      </c>
      <c r="G168" s="205"/>
      <c r="H168" s="209" t="s">
        <v>21</v>
      </c>
      <c r="I168" s="210"/>
      <c r="J168" s="205"/>
      <c r="K168" s="205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148</v>
      </c>
      <c r="AU168" s="215" t="s">
        <v>80</v>
      </c>
      <c r="AV168" s="11" t="s">
        <v>78</v>
      </c>
      <c r="AW168" s="11" t="s">
        <v>34</v>
      </c>
      <c r="AX168" s="11" t="s">
        <v>70</v>
      </c>
      <c r="AY168" s="215" t="s">
        <v>139</v>
      </c>
    </row>
    <row r="169" spans="2:51" s="12" customFormat="1" ht="13.5">
      <c r="B169" s="216"/>
      <c r="C169" s="217"/>
      <c r="D169" s="218" t="s">
        <v>148</v>
      </c>
      <c r="E169" s="219" t="s">
        <v>21</v>
      </c>
      <c r="F169" s="220" t="s">
        <v>78</v>
      </c>
      <c r="G169" s="217"/>
      <c r="H169" s="221">
        <v>1</v>
      </c>
      <c r="I169" s="222"/>
      <c r="J169" s="217"/>
      <c r="K169" s="217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148</v>
      </c>
      <c r="AU169" s="227" t="s">
        <v>80</v>
      </c>
      <c r="AV169" s="12" t="s">
        <v>80</v>
      </c>
      <c r="AW169" s="12" t="s">
        <v>34</v>
      </c>
      <c r="AX169" s="12" t="s">
        <v>78</v>
      </c>
      <c r="AY169" s="227" t="s">
        <v>139</v>
      </c>
    </row>
    <row r="170" spans="2:65" s="1" customFormat="1" ht="31.5" customHeight="1">
      <c r="B170" s="39"/>
      <c r="C170" s="192" t="s">
        <v>307</v>
      </c>
      <c r="D170" s="192" t="s">
        <v>141</v>
      </c>
      <c r="E170" s="193" t="s">
        <v>308</v>
      </c>
      <c r="F170" s="194" t="s">
        <v>309</v>
      </c>
      <c r="G170" s="195" t="s">
        <v>284</v>
      </c>
      <c r="H170" s="196">
        <v>1</v>
      </c>
      <c r="I170" s="197"/>
      <c r="J170" s="198">
        <f>ROUND(I170*H170,2)</f>
        <v>0</v>
      </c>
      <c r="K170" s="194" t="s">
        <v>21</v>
      </c>
      <c r="L170" s="59"/>
      <c r="M170" s="199" t="s">
        <v>21</v>
      </c>
      <c r="N170" s="200" t="s">
        <v>41</v>
      </c>
      <c r="O170" s="40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2" t="s">
        <v>285</v>
      </c>
      <c r="AT170" s="22" t="s">
        <v>141</v>
      </c>
      <c r="AU170" s="22" t="s">
        <v>80</v>
      </c>
      <c r="AY170" s="22" t="s">
        <v>139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2" t="s">
        <v>78</v>
      </c>
      <c r="BK170" s="203">
        <f>ROUND(I170*H170,2)</f>
        <v>0</v>
      </c>
      <c r="BL170" s="22" t="s">
        <v>285</v>
      </c>
      <c r="BM170" s="22" t="s">
        <v>310</v>
      </c>
    </row>
    <row r="171" spans="2:51" s="12" customFormat="1" ht="13.5">
      <c r="B171" s="216"/>
      <c r="C171" s="217"/>
      <c r="D171" s="206" t="s">
        <v>148</v>
      </c>
      <c r="E171" s="228" t="s">
        <v>21</v>
      </c>
      <c r="F171" s="229" t="s">
        <v>78</v>
      </c>
      <c r="G171" s="217"/>
      <c r="H171" s="230">
        <v>1</v>
      </c>
      <c r="I171" s="222"/>
      <c r="J171" s="217"/>
      <c r="K171" s="217"/>
      <c r="L171" s="223"/>
      <c r="M171" s="243"/>
      <c r="N171" s="244"/>
      <c r="O171" s="244"/>
      <c r="P171" s="244"/>
      <c r="Q171" s="244"/>
      <c r="R171" s="244"/>
      <c r="S171" s="244"/>
      <c r="T171" s="245"/>
      <c r="AT171" s="227" t="s">
        <v>148</v>
      </c>
      <c r="AU171" s="227" t="s">
        <v>80</v>
      </c>
      <c r="AV171" s="12" t="s">
        <v>80</v>
      </c>
      <c r="AW171" s="12" t="s">
        <v>34</v>
      </c>
      <c r="AX171" s="12" t="s">
        <v>78</v>
      </c>
      <c r="AY171" s="227" t="s">
        <v>139</v>
      </c>
    </row>
    <row r="172" spans="2:12" s="1" customFormat="1" ht="6.95" customHeight="1">
      <c r="B172" s="54"/>
      <c r="C172" s="55"/>
      <c r="D172" s="55"/>
      <c r="E172" s="55"/>
      <c r="F172" s="55"/>
      <c r="G172" s="55"/>
      <c r="H172" s="55"/>
      <c r="I172" s="138"/>
      <c r="J172" s="55"/>
      <c r="K172" s="55"/>
      <c r="L172" s="59"/>
    </row>
  </sheetData>
  <sheetProtection algorithmName="SHA-512" hashValue="aq8Iuxn477itNOGWw6EO13eghoiFin+PqxbepRGecOOu1TocUHzFyVVoG5E7k9ZK3haTAy40LGmEJoqseb2Evg==" saltValue="umXCu19J3VLFr7vFZlRh0g==" spinCount="100000" sheet="1" objects="1" scenarios="1" formatCells="0" formatColumns="0" formatRows="0" sort="0" autoFilter="0"/>
  <autoFilter ref="C85:K171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60"/>
  <sheetViews>
    <sheetView showGridLines="0" tabSelected="1" workbookViewId="0" topLeftCell="A1">
      <pane ySplit="1" topLeftCell="A139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90</v>
      </c>
      <c r="G1" s="365" t="s">
        <v>91</v>
      </c>
      <c r="H1" s="365"/>
      <c r="I1" s="113"/>
      <c r="J1" s="112" t="s">
        <v>92</v>
      </c>
      <c r="K1" s="111" t="s">
        <v>93</v>
      </c>
      <c r="L1" s="112" t="s">
        <v>94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56" ht="36.95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22" t="s">
        <v>83</v>
      </c>
      <c r="AZ2" s="114" t="s">
        <v>311</v>
      </c>
      <c r="BA2" s="114" t="s">
        <v>21</v>
      </c>
      <c r="BB2" s="114" t="s">
        <v>21</v>
      </c>
      <c r="BC2" s="114" t="s">
        <v>312</v>
      </c>
      <c r="BD2" s="114" t="s">
        <v>80</v>
      </c>
    </row>
    <row r="3" spans="2:56" ht="6.95" customHeight="1">
      <c r="B3" s="23"/>
      <c r="C3" s="24"/>
      <c r="D3" s="24"/>
      <c r="E3" s="24"/>
      <c r="F3" s="24"/>
      <c r="G3" s="24"/>
      <c r="H3" s="24"/>
      <c r="I3" s="115"/>
      <c r="J3" s="24"/>
      <c r="K3" s="25"/>
      <c r="AT3" s="22" t="s">
        <v>80</v>
      </c>
      <c r="AZ3" s="114" t="s">
        <v>95</v>
      </c>
      <c r="BA3" s="114" t="s">
        <v>21</v>
      </c>
      <c r="BB3" s="114" t="s">
        <v>21</v>
      </c>
      <c r="BC3" s="114" t="s">
        <v>313</v>
      </c>
      <c r="BD3" s="114" t="s">
        <v>80</v>
      </c>
    </row>
    <row r="4" spans="2:56" ht="36.95" customHeight="1">
      <c r="B4" s="26"/>
      <c r="C4" s="27"/>
      <c r="D4" s="28" t="s">
        <v>99</v>
      </c>
      <c r="E4" s="27"/>
      <c r="F4" s="27"/>
      <c r="G4" s="27"/>
      <c r="H4" s="27"/>
      <c r="I4" s="116"/>
      <c r="J4" s="27"/>
      <c r="K4" s="29"/>
      <c r="M4" s="30" t="s">
        <v>12</v>
      </c>
      <c r="AT4" s="22" t="s">
        <v>6</v>
      </c>
      <c r="AZ4" s="114" t="s">
        <v>97</v>
      </c>
      <c r="BA4" s="114" t="s">
        <v>21</v>
      </c>
      <c r="BB4" s="114" t="s">
        <v>21</v>
      </c>
      <c r="BC4" s="114" t="s">
        <v>314</v>
      </c>
      <c r="BD4" s="114" t="s">
        <v>80</v>
      </c>
    </row>
    <row r="5" spans="2:56" ht="6.95" customHeight="1">
      <c r="B5" s="26"/>
      <c r="C5" s="27"/>
      <c r="D5" s="27"/>
      <c r="E5" s="27"/>
      <c r="F5" s="27"/>
      <c r="G5" s="27"/>
      <c r="H5" s="27"/>
      <c r="I5" s="116"/>
      <c r="J5" s="27"/>
      <c r="K5" s="29"/>
      <c r="AZ5" s="114" t="s">
        <v>102</v>
      </c>
      <c r="BA5" s="114" t="s">
        <v>21</v>
      </c>
      <c r="BB5" s="114" t="s">
        <v>21</v>
      </c>
      <c r="BC5" s="114" t="s">
        <v>313</v>
      </c>
      <c r="BD5" s="114" t="s">
        <v>80</v>
      </c>
    </row>
    <row r="6" spans="2:56" ht="15">
      <c r="B6" s="26"/>
      <c r="C6" s="27"/>
      <c r="D6" s="35" t="s">
        <v>18</v>
      </c>
      <c r="E6" s="27"/>
      <c r="F6" s="27"/>
      <c r="G6" s="27"/>
      <c r="H6" s="27"/>
      <c r="I6" s="116"/>
      <c r="J6" s="27"/>
      <c r="K6" s="29"/>
      <c r="AZ6" s="114" t="s">
        <v>104</v>
      </c>
      <c r="BA6" s="114" t="s">
        <v>21</v>
      </c>
      <c r="BB6" s="114" t="s">
        <v>21</v>
      </c>
      <c r="BC6" s="114" t="s">
        <v>315</v>
      </c>
      <c r="BD6" s="114" t="s">
        <v>80</v>
      </c>
    </row>
    <row r="7" spans="2:11" ht="22.5" customHeight="1">
      <c r="B7" s="26"/>
      <c r="C7" s="27"/>
      <c r="D7" s="27"/>
      <c r="E7" s="366" t="str">
        <f>'Rekapitulace stavby'!K6</f>
        <v>Oprava asfaltových ploch v lokiltě ul. Budovatelů, Krnov - Varianta 2</v>
      </c>
      <c r="F7" s="367"/>
      <c r="G7" s="367"/>
      <c r="H7" s="367"/>
      <c r="I7" s="116"/>
      <c r="J7" s="27"/>
      <c r="K7" s="29"/>
    </row>
    <row r="8" spans="2:11" s="1" customFormat="1" ht="15">
      <c r="B8" s="39"/>
      <c r="C8" s="40"/>
      <c r="D8" s="35" t="s">
        <v>106</v>
      </c>
      <c r="E8" s="40"/>
      <c r="F8" s="40"/>
      <c r="G8" s="40"/>
      <c r="H8" s="40"/>
      <c r="I8" s="117"/>
      <c r="J8" s="40"/>
      <c r="K8" s="43"/>
    </row>
    <row r="9" spans="2:11" s="1" customFormat="1" ht="36.95" customHeight="1">
      <c r="B9" s="39"/>
      <c r="C9" s="40"/>
      <c r="D9" s="40"/>
      <c r="E9" s="368" t="s">
        <v>316</v>
      </c>
      <c r="F9" s="369"/>
      <c r="G9" s="369"/>
      <c r="H9" s="369"/>
      <c r="I9" s="117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7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8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8" t="s">
        <v>25</v>
      </c>
      <c r="J12" s="119" t="str">
        <f>'Rekapitulace stavby'!AN8</f>
        <v>13. 8. 2017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7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8" t="s">
        <v>28</v>
      </c>
      <c r="J14" s="33" t="str">
        <f>IF('Rekapitulace stavby'!AN10="","",'Rekapitulace stavby'!AN10)</f>
        <v/>
      </c>
      <c r="K14" s="43"/>
    </row>
    <row r="15" spans="2:11" s="1" customFormat="1" ht="18" customHeight="1">
      <c r="B15" s="39"/>
      <c r="C15" s="40"/>
      <c r="D15" s="40"/>
      <c r="E15" s="33" t="str">
        <f>IF('Rekapitulace stavby'!E11="","",'Rekapitulace stavby'!E11)</f>
        <v xml:space="preserve"> </v>
      </c>
      <c r="F15" s="40"/>
      <c r="G15" s="40"/>
      <c r="H15" s="40"/>
      <c r="I15" s="118" t="s">
        <v>30</v>
      </c>
      <c r="J15" s="33" t="str">
        <f>IF('Rekapitulace stavby'!AN11="","",'Rekapitulace stavby'!AN11)</f>
        <v/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7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8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8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7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8" t="s">
        <v>28</v>
      </c>
      <c r="J20" s="33" t="str">
        <f>IF('Rekapitulace stavby'!AN16="","",'Rekapitulace stavby'!AN16)</f>
        <v/>
      </c>
      <c r="K20" s="43"/>
    </row>
    <row r="21" spans="2:11" s="1" customFormat="1" ht="18" customHeight="1">
      <c r="B21" s="39"/>
      <c r="C21" s="40"/>
      <c r="D21" s="40"/>
      <c r="E21" s="33" t="str">
        <f>IF('Rekapitulace stavby'!E17="","",'Rekapitulace stavby'!E17)</f>
        <v xml:space="preserve"> </v>
      </c>
      <c r="F21" s="40"/>
      <c r="G21" s="40"/>
      <c r="H21" s="40"/>
      <c r="I21" s="118" t="s">
        <v>30</v>
      </c>
      <c r="J21" s="33" t="str">
        <f>IF('Rekapitulace stavby'!AN17="","",'Rekapitulace stavby'!AN17)</f>
        <v/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7"/>
      <c r="J22" s="40"/>
      <c r="K22" s="43"/>
    </row>
    <row r="23" spans="2:11" s="1" customFormat="1" ht="14.45" customHeight="1">
      <c r="B23" s="39"/>
      <c r="C23" s="40"/>
      <c r="D23" s="35" t="s">
        <v>35</v>
      </c>
      <c r="E23" s="40"/>
      <c r="F23" s="40"/>
      <c r="G23" s="40"/>
      <c r="H23" s="40"/>
      <c r="I23" s="117"/>
      <c r="J23" s="40"/>
      <c r="K23" s="43"/>
    </row>
    <row r="24" spans="2:11" s="6" customFormat="1" ht="22.5" customHeight="1">
      <c r="B24" s="120"/>
      <c r="C24" s="121"/>
      <c r="D24" s="121"/>
      <c r="E24" s="358" t="s">
        <v>21</v>
      </c>
      <c r="F24" s="358"/>
      <c r="G24" s="358"/>
      <c r="H24" s="358"/>
      <c r="I24" s="122"/>
      <c r="J24" s="121"/>
      <c r="K24" s="123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7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4"/>
      <c r="J26" s="83"/>
      <c r="K26" s="125"/>
    </row>
    <row r="27" spans="2:11" s="1" customFormat="1" ht="25.35" customHeight="1">
      <c r="B27" s="39"/>
      <c r="C27" s="40"/>
      <c r="D27" s="126" t="s">
        <v>36</v>
      </c>
      <c r="E27" s="40"/>
      <c r="F27" s="40"/>
      <c r="G27" s="40"/>
      <c r="H27" s="40"/>
      <c r="I27" s="117"/>
      <c r="J27" s="127">
        <f>ROUND(J85,2)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4"/>
      <c r="J28" s="83"/>
      <c r="K28" s="125"/>
    </row>
    <row r="29" spans="2:11" s="1" customFormat="1" ht="14.45" customHeight="1">
      <c r="B29" s="39"/>
      <c r="C29" s="40"/>
      <c r="D29" s="40"/>
      <c r="E29" s="40"/>
      <c r="F29" s="44" t="s">
        <v>38</v>
      </c>
      <c r="G29" s="40"/>
      <c r="H29" s="40"/>
      <c r="I29" s="128" t="s">
        <v>37</v>
      </c>
      <c r="J29" s="44" t="s">
        <v>39</v>
      </c>
      <c r="K29" s="43"/>
    </row>
    <row r="30" spans="2:11" s="1" customFormat="1" ht="14.45" customHeight="1">
      <c r="B30" s="39"/>
      <c r="C30" s="40"/>
      <c r="D30" s="47" t="s">
        <v>40</v>
      </c>
      <c r="E30" s="47" t="s">
        <v>41</v>
      </c>
      <c r="F30" s="129">
        <f>ROUND(SUM(BE85:BE159),2)</f>
        <v>0</v>
      </c>
      <c r="G30" s="40"/>
      <c r="H30" s="40"/>
      <c r="I30" s="130">
        <v>0.21</v>
      </c>
      <c r="J30" s="129">
        <f>ROUND(ROUND((SUM(BE85:BE159)),2)*I30,2)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42</v>
      </c>
      <c r="F31" s="129">
        <f>ROUND(SUM(BF85:BF159),2)</f>
        <v>0</v>
      </c>
      <c r="G31" s="40"/>
      <c r="H31" s="40"/>
      <c r="I31" s="130">
        <v>0.15</v>
      </c>
      <c r="J31" s="129">
        <f>ROUND(ROUND((SUM(BF85:BF159)),2)*I31,2)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43</v>
      </c>
      <c r="F32" s="129">
        <f>ROUND(SUM(BG85:BG159),2)</f>
        <v>0</v>
      </c>
      <c r="G32" s="40"/>
      <c r="H32" s="40"/>
      <c r="I32" s="130">
        <v>0.21</v>
      </c>
      <c r="J32" s="129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44</v>
      </c>
      <c r="F33" s="129">
        <f>ROUND(SUM(BH85:BH159),2)</f>
        <v>0</v>
      </c>
      <c r="G33" s="40"/>
      <c r="H33" s="40"/>
      <c r="I33" s="130">
        <v>0.15</v>
      </c>
      <c r="J33" s="129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45</v>
      </c>
      <c r="F34" s="129">
        <f>ROUND(SUM(BI85:BI159),2)</f>
        <v>0</v>
      </c>
      <c r="G34" s="40"/>
      <c r="H34" s="40"/>
      <c r="I34" s="130">
        <v>0</v>
      </c>
      <c r="J34" s="129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7"/>
      <c r="J35" s="40"/>
      <c r="K35" s="43"/>
    </row>
    <row r="36" spans="2:11" s="1" customFormat="1" ht="25.35" customHeight="1">
      <c r="B36" s="39"/>
      <c r="C36" s="131"/>
      <c r="D36" s="132" t="s">
        <v>46</v>
      </c>
      <c r="E36" s="77"/>
      <c r="F36" s="77"/>
      <c r="G36" s="133" t="s">
        <v>47</v>
      </c>
      <c r="H36" s="134" t="s">
        <v>48</v>
      </c>
      <c r="I36" s="135"/>
      <c r="J36" s="136">
        <f>SUM(J27:J34)</f>
        <v>0</v>
      </c>
      <c r="K36" s="137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8"/>
      <c r="J37" s="55"/>
      <c r="K37" s="56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39"/>
      <c r="C42" s="28" t="s">
        <v>108</v>
      </c>
      <c r="D42" s="40"/>
      <c r="E42" s="40"/>
      <c r="F42" s="40"/>
      <c r="G42" s="40"/>
      <c r="H42" s="40"/>
      <c r="I42" s="117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7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7"/>
      <c r="J44" s="40"/>
      <c r="K44" s="43"/>
    </row>
    <row r="45" spans="2:11" s="1" customFormat="1" ht="22.5" customHeight="1">
      <c r="B45" s="39"/>
      <c r="C45" s="40"/>
      <c r="D45" s="40"/>
      <c r="E45" s="366" t="str">
        <f>E7</f>
        <v>Oprava asfaltových ploch v lokiltě ul. Budovatelů, Krnov - Varianta 2</v>
      </c>
      <c r="F45" s="367"/>
      <c r="G45" s="367"/>
      <c r="H45" s="367"/>
      <c r="I45" s="117"/>
      <c r="J45" s="40"/>
      <c r="K45" s="43"/>
    </row>
    <row r="46" spans="2:11" s="1" customFormat="1" ht="14.45" customHeight="1">
      <c r="B46" s="39"/>
      <c r="C46" s="35" t="s">
        <v>106</v>
      </c>
      <c r="D46" s="40"/>
      <c r="E46" s="40"/>
      <c r="F46" s="40"/>
      <c r="G46" s="40"/>
      <c r="H46" s="40"/>
      <c r="I46" s="117"/>
      <c r="J46" s="40"/>
      <c r="K46" s="43"/>
    </row>
    <row r="47" spans="2:11" s="1" customFormat="1" ht="23.25" customHeight="1">
      <c r="B47" s="39"/>
      <c r="C47" s="40"/>
      <c r="D47" s="40"/>
      <c r="E47" s="368" t="str">
        <f>E9</f>
        <v>SO 102 - Asfaltová plocha č.3</v>
      </c>
      <c r="F47" s="369"/>
      <c r="G47" s="369"/>
      <c r="H47" s="369"/>
      <c r="I47" s="117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7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>Město Krnov</v>
      </c>
      <c r="G49" s="40"/>
      <c r="H49" s="40"/>
      <c r="I49" s="118" t="s">
        <v>25</v>
      </c>
      <c r="J49" s="119" t="str">
        <f>IF(J12="","",J12)</f>
        <v>13. 8. 2017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7"/>
      <c r="J50" s="40"/>
      <c r="K50" s="43"/>
    </row>
    <row r="51" spans="2:11" s="1" customFormat="1" ht="15">
      <c r="B51" s="39"/>
      <c r="C51" s="35" t="s">
        <v>27</v>
      </c>
      <c r="D51" s="40"/>
      <c r="E51" s="40"/>
      <c r="F51" s="33" t="str">
        <f>E15</f>
        <v xml:space="preserve"> </v>
      </c>
      <c r="G51" s="40"/>
      <c r="H51" s="40"/>
      <c r="I51" s="118" t="s">
        <v>33</v>
      </c>
      <c r="J51" s="33" t="str">
        <f>E21</f>
        <v xml:space="preserve"> 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7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7"/>
      <c r="J53" s="40"/>
      <c r="K53" s="43"/>
    </row>
    <row r="54" spans="2:11" s="1" customFormat="1" ht="29.25" customHeight="1">
      <c r="B54" s="39"/>
      <c r="C54" s="143" t="s">
        <v>109</v>
      </c>
      <c r="D54" s="131"/>
      <c r="E54" s="131"/>
      <c r="F54" s="131"/>
      <c r="G54" s="131"/>
      <c r="H54" s="131"/>
      <c r="I54" s="144"/>
      <c r="J54" s="145" t="s">
        <v>110</v>
      </c>
      <c r="K54" s="146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7"/>
      <c r="J55" s="40"/>
      <c r="K55" s="43"/>
    </row>
    <row r="56" spans="2:47" s="1" customFormat="1" ht="29.25" customHeight="1">
      <c r="B56" s="39"/>
      <c r="C56" s="147" t="s">
        <v>111</v>
      </c>
      <c r="D56" s="40"/>
      <c r="E56" s="40"/>
      <c r="F56" s="40"/>
      <c r="G56" s="40"/>
      <c r="H56" s="40"/>
      <c r="I56" s="117"/>
      <c r="J56" s="127">
        <f>J85</f>
        <v>0</v>
      </c>
      <c r="K56" s="43"/>
      <c r="AU56" s="22" t="s">
        <v>112</v>
      </c>
    </row>
    <row r="57" spans="2:11" s="7" customFormat="1" ht="24.95" customHeight="1">
      <c r="B57" s="148"/>
      <c r="C57" s="149"/>
      <c r="D57" s="150" t="s">
        <v>113</v>
      </c>
      <c r="E57" s="151"/>
      <c r="F57" s="151"/>
      <c r="G57" s="151"/>
      <c r="H57" s="151"/>
      <c r="I57" s="152"/>
      <c r="J57" s="153">
        <f>J86</f>
        <v>0</v>
      </c>
      <c r="K57" s="154"/>
    </row>
    <row r="58" spans="2:11" s="8" customFormat="1" ht="19.9" customHeight="1">
      <c r="B58" s="155"/>
      <c r="C58" s="156"/>
      <c r="D58" s="157" t="s">
        <v>114</v>
      </c>
      <c r="E58" s="158"/>
      <c r="F58" s="158"/>
      <c r="G58" s="158"/>
      <c r="H58" s="158"/>
      <c r="I58" s="159"/>
      <c r="J58" s="160">
        <f>J87</f>
        <v>0</v>
      </c>
      <c r="K58" s="161"/>
    </row>
    <row r="59" spans="2:11" s="8" customFormat="1" ht="19.9" customHeight="1">
      <c r="B59" s="155"/>
      <c r="C59" s="156"/>
      <c r="D59" s="157" t="s">
        <v>115</v>
      </c>
      <c r="E59" s="158"/>
      <c r="F59" s="158"/>
      <c r="G59" s="158"/>
      <c r="H59" s="158"/>
      <c r="I59" s="159"/>
      <c r="J59" s="160">
        <f>J100</f>
        <v>0</v>
      </c>
      <c r="K59" s="161"/>
    </row>
    <row r="60" spans="2:11" s="8" customFormat="1" ht="19.9" customHeight="1">
      <c r="B60" s="155"/>
      <c r="C60" s="156"/>
      <c r="D60" s="157" t="s">
        <v>117</v>
      </c>
      <c r="E60" s="158"/>
      <c r="F60" s="158"/>
      <c r="G60" s="158"/>
      <c r="H60" s="158"/>
      <c r="I60" s="159"/>
      <c r="J60" s="160">
        <f>J115</f>
        <v>0</v>
      </c>
      <c r="K60" s="161"/>
    </row>
    <row r="61" spans="2:11" s="8" customFormat="1" ht="19.9" customHeight="1">
      <c r="B61" s="155"/>
      <c r="C61" s="156"/>
      <c r="D61" s="157" t="s">
        <v>118</v>
      </c>
      <c r="E61" s="158"/>
      <c r="F61" s="158"/>
      <c r="G61" s="158"/>
      <c r="H61" s="158"/>
      <c r="I61" s="159"/>
      <c r="J61" s="160">
        <f>J133</f>
        <v>0</v>
      </c>
      <c r="K61" s="161"/>
    </row>
    <row r="62" spans="2:11" s="8" customFormat="1" ht="19.9" customHeight="1">
      <c r="B62" s="155"/>
      <c r="C62" s="156"/>
      <c r="D62" s="157" t="s">
        <v>119</v>
      </c>
      <c r="E62" s="158"/>
      <c r="F62" s="158"/>
      <c r="G62" s="158"/>
      <c r="H62" s="158"/>
      <c r="I62" s="159"/>
      <c r="J62" s="160">
        <f>J142</f>
        <v>0</v>
      </c>
      <c r="K62" s="161"/>
    </row>
    <row r="63" spans="2:11" s="7" customFormat="1" ht="24.95" customHeight="1">
      <c r="B63" s="148"/>
      <c r="C63" s="149"/>
      <c r="D63" s="150" t="s">
        <v>120</v>
      </c>
      <c r="E63" s="151"/>
      <c r="F63" s="151"/>
      <c r="G63" s="151"/>
      <c r="H63" s="151"/>
      <c r="I63" s="152"/>
      <c r="J63" s="153">
        <f>J144</f>
        <v>0</v>
      </c>
      <c r="K63" s="154"/>
    </row>
    <row r="64" spans="2:11" s="8" customFormat="1" ht="19.9" customHeight="1">
      <c r="B64" s="155"/>
      <c r="C64" s="156"/>
      <c r="D64" s="157" t="s">
        <v>121</v>
      </c>
      <c r="E64" s="158"/>
      <c r="F64" s="158"/>
      <c r="G64" s="158"/>
      <c r="H64" s="158"/>
      <c r="I64" s="159"/>
      <c r="J64" s="160">
        <f>J145</f>
        <v>0</v>
      </c>
      <c r="K64" s="161"/>
    </row>
    <row r="65" spans="2:11" s="8" customFormat="1" ht="19.9" customHeight="1">
      <c r="B65" s="155"/>
      <c r="C65" s="156"/>
      <c r="D65" s="157" t="s">
        <v>122</v>
      </c>
      <c r="E65" s="158"/>
      <c r="F65" s="158"/>
      <c r="G65" s="158"/>
      <c r="H65" s="158"/>
      <c r="I65" s="159"/>
      <c r="J65" s="160">
        <f>J152</f>
        <v>0</v>
      </c>
      <c r="K65" s="161"/>
    </row>
    <row r="66" spans="2:11" s="1" customFormat="1" ht="21.75" customHeight="1">
      <c r="B66" s="39"/>
      <c r="C66" s="40"/>
      <c r="D66" s="40"/>
      <c r="E66" s="40"/>
      <c r="F66" s="40"/>
      <c r="G66" s="40"/>
      <c r="H66" s="40"/>
      <c r="I66" s="117"/>
      <c r="J66" s="40"/>
      <c r="K66" s="43"/>
    </row>
    <row r="67" spans="2:11" s="1" customFormat="1" ht="6.95" customHeight="1">
      <c r="B67" s="54"/>
      <c r="C67" s="55"/>
      <c r="D67" s="55"/>
      <c r="E67" s="55"/>
      <c r="F67" s="55"/>
      <c r="G67" s="55"/>
      <c r="H67" s="55"/>
      <c r="I67" s="138"/>
      <c r="J67" s="55"/>
      <c r="K67" s="56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41"/>
      <c r="J71" s="58"/>
      <c r="K71" s="58"/>
      <c r="L71" s="59"/>
    </row>
    <row r="72" spans="2:12" s="1" customFormat="1" ht="36.95" customHeight="1">
      <c r="B72" s="39"/>
      <c r="C72" s="60" t="s">
        <v>123</v>
      </c>
      <c r="D72" s="61"/>
      <c r="E72" s="61"/>
      <c r="F72" s="61"/>
      <c r="G72" s="61"/>
      <c r="H72" s="61"/>
      <c r="I72" s="162"/>
      <c r="J72" s="61"/>
      <c r="K72" s="61"/>
      <c r="L72" s="59"/>
    </row>
    <row r="73" spans="2:12" s="1" customFormat="1" ht="6.95" customHeight="1">
      <c r="B73" s="39"/>
      <c r="C73" s="61"/>
      <c r="D73" s="61"/>
      <c r="E73" s="61"/>
      <c r="F73" s="61"/>
      <c r="G73" s="61"/>
      <c r="H73" s="61"/>
      <c r="I73" s="162"/>
      <c r="J73" s="61"/>
      <c r="K73" s="61"/>
      <c r="L73" s="59"/>
    </row>
    <row r="74" spans="2:12" s="1" customFormat="1" ht="14.45" customHeight="1">
      <c r="B74" s="39"/>
      <c r="C74" s="63" t="s">
        <v>18</v>
      </c>
      <c r="D74" s="61"/>
      <c r="E74" s="61"/>
      <c r="F74" s="61"/>
      <c r="G74" s="61"/>
      <c r="H74" s="61"/>
      <c r="I74" s="162"/>
      <c r="J74" s="61"/>
      <c r="K74" s="61"/>
      <c r="L74" s="59"/>
    </row>
    <row r="75" spans="2:12" s="1" customFormat="1" ht="22.5" customHeight="1">
      <c r="B75" s="39"/>
      <c r="C75" s="61"/>
      <c r="D75" s="61"/>
      <c r="E75" s="362" t="str">
        <f>E7</f>
        <v>Oprava asfaltových ploch v lokiltě ul. Budovatelů, Krnov - Varianta 2</v>
      </c>
      <c r="F75" s="363"/>
      <c r="G75" s="363"/>
      <c r="H75" s="363"/>
      <c r="I75" s="162"/>
      <c r="J75" s="61"/>
      <c r="K75" s="61"/>
      <c r="L75" s="59"/>
    </row>
    <row r="76" spans="2:12" s="1" customFormat="1" ht="14.45" customHeight="1">
      <c r="B76" s="39"/>
      <c r="C76" s="63" t="s">
        <v>106</v>
      </c>
      <c r="D76" s="61"/>
      <c r="E76" s="61"/>
      <c r="F76" s="61"/>
      <c r="G76" s="61"/>
      <c r="H76" s="61"/>
      <c r="I76" s="162"/>
      <c r="J76" s="61"/>
      <c r="K76" s="61"/>
      <c r="L76" s="59"/>
    </row>
    <row r="77" spans="2:12" s="1" customFormat="1" ht="23.25" customHeight="1">
      <c r="B77" s="39"/>
      <c r="C77" s="61"/>
      <c r="D77" s="61"/>
      <c r="E77" s="330" t="str">
        <f>E9</f>
        <v>SO 102 - Asfaltová plocha č.3</v>
      </c>
      <c r="F77" s="364"/>
      <c r="G77" s="364"/>
      <c r="H77" s="364"/>
      <c r="I77" s="162"/>
      <c r="J77" s="61"/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2"/>
      <c r="J78" s="61"/>
      <c r="K78" s="61"/>
      <c r="L78" s="59"/>
    </row>
    <row r="79" spans="2:12" s="1" customFormat="1" ht="18" customHeight="1">
      <c r="B79" s="39"/>
      <c r="C79" s="63" t="s">
        <v>23</v>
      </c>
      <c r="D79" s="61"/>
      <c r="E79" s="61"/>
      <c r="F79" s="163" t="str">
        <f>F12</f>
        <v>Město Krnov</v>
      </c>
      <c r="G79" s="61"/>
      <c r="H79" s="61"/>
      <c r="I79" s="164" t="s">
        <v>25</v>
      </c>
      <c r="J79" s="71" t="str">
        <f>IF(J12="","",J12)</f>
        <v>13. 8. 2017</v>
      </c>
      <c r="K79" s="61"/>
      <c r="L79" s="59"/>
    </row>
    <row r="80" spans="2:12" s="1" customFormat="1" ht="6.95" customHeight="1">
      <c r="B80" s="39"/>
      <c r="C80" s="61"/>
      <c r="D80" s="61"/>
      <c r="E80" s="61"/>
      <c r="F80" s="61"/>
      <c r="G80" s="61"/>
      <c r="H80" s="61"/>
      <c r="I80" s="162"/>
      <c r="J80" s="61"/>
      <c r="K80" s="61"/>
      <c r="L80" s="59"/>
    </row>
    <row r="81" spans="2:12" s="1" customFormat="1" ht="15">
      <c r="B81" s="39"/>
      <c r="C81" s="63" t="s">
        <v>27</v>
      </c>
      <c r="D81" s="61"/>
      <c r="E81" s="61"/>
      <c r="F81" s="163" t="str">
        <f>E15</f>
        <v xml:space="preserve"> </v>
      </c>
      <c r="G81" s="61"/>
      <c r="H81" s="61"/>
      <c r="I81" s="164" t="s">
        <v>33</v>
      </c>
      <c r="J81" s="163" t="str">
        <f>E21</f>
        <v xml:space="preserve"> </v>
      </c>
      <c r="K81" s="61"/>
      <c r="L81" s="59"/>
    </row>
    <row r="82" spans="2:12" s="1" customFormat="1" ht="14.45" customHeight="1">
      <c r="B82" s="39"/>
      <c r="C82" s="63" t="s">
        <v>31</v>
      </c>
      <c r="D82" s="61"/>
      <c r="E82" s="61"/>
      <c r="F82" s="163" t="str">
        <f>IF(E18="","",E18)</f>
        <v/>
      </c>
      <c r="G82" s="61"/>
      <c r="H82" s="61"/>
      <c r="I82" s="162"/>
      <c r="J82" s="61"/>
      <c r="K82" s="61"/>
      <c r="L82" s="59"/>
    </row>
    <row r="83" spans="2:12" s="1" customFormat="1" ht="10.35" customHeight="1">
      <c r="B83" s="39"/>
      <c r="C83" s="61"/>
      <c r="D83" s="61"/>
      <c r="E83" s="61"/>
      <c r="F83" s="61"/>
      <c r="G83" s="61"/>
      <c r="H83" s="61"/>
      <c r="I83" s="162"/>
      <c r="J83" s="61"/>
      <c r="K83" s="61"/>
      <c r="L83" s="59"/>
    </row>
    <row r="84" spans="2:20" s="9" customFormat="1" ht="29.25" customHeight="1">
      <c r="B84" s="165"/>
      <c r="C84" s="166" t="s">
        <v>124</v>
      </c>
      <c r="D84" s="167" t="s">
        <v>55</v>
      </c>
      <c r="E84" s="167" t="s">
        <v>51</v>
      </c>
      <c r="F84" s="167" t="s">
        <v>125</v>
      </c>
      <c r="G84" s="167" t="s">
        <v>126</v>
      </c>
      <c r="H84" s="167" t="s">
        <v>127</v>
      </c>
      <c r="I84" s="168" t="s">
        <v>128</v>
      </c>
      <c r="J84" s="167" t="s">
        <v>110</v>
      </c>
      <c r="K84" s="169" t="s">
        <v>129</v>
      </c>
      <c r="L84" s="170"/>
      <c r="M84" s="79" t="s">
        <v>130</v>
      </c>
      <c r="N84" s="80" t="s">
        <v>40</v>
      </c>
      <c r="O84" s="80" t="s">
        <v>131</v>
      </c>
      <c r="P84" s="80" t="s">
        <v>132</v>
      </c>
      <c r="Q84" s="80" t="s">
        <v>133</v>
      </c>
      <c r="R84" s="80" t="s">
        <v>134</v>
      </c>
      <c r="S84" s="80" t="s">
        <v>135</v>
      </c>
      <c r="T84" s="81" t="s">
        <v>136</v>
      </c>
    </row>
    <row r="85" spans="2:63" s="1" customFormat="1" ht="29.25" customHeight="1">
      <c r="B85" s="39"/>
      <c r="C85" s="85" t="s">
        <v>111</v>
      </c>
      <c r="D85" s="61"/>
      <c r="E85" s="61"/>
      <c r="F85" s="61"/>
      <c r="G85" s="61"/>
      <c r="H85" s="61"/>
      <c r="I85" s="162"/>
      <c r="J85" s="171">
        <f>BK85</f>
        <v>0</v>
      </c>
      <c r="K85" s="61"/>
      <c r="L85" s="59"/>
      <c r="M85" s="82"/>
      <c r="N85" s="83"/>
      <c r="O85" s="83"/>
      <c r="P85" s="172">
        <f>P86+P144</f>
        <v>0</v>
      </c>
      <c r="Q85" s="83"/>
      <c r="R85" s="172">
        <f>R86+R144</f>
        <v>253.17562700000002</v>
      </c>
      <c r="S85" s="83"/>
      <c r="T85" s="173">
        <f>T86+T144</f>
        <v>293.47950000000003</v>
      </c>
      <c r="AT85" s="22" t="s">
        <v>69</v>
      </c>
      <c r="AU85" s="22" t="s">
        <v>112</v>
      </c>
      <c r="BK85" s="174">
        <f>BK86+BK144</f>
        <v>0</v>
      </c>
    </row>
    <row r="86" spans="2:63" s="10" customFormat="1" ht="37.35" customHeight="1">
      <c r="B86" s="175"/>
      <c r="C86" s="176"/>
      <c r="D86" s="177" t="s">
        <v>69</v>
      </c>
      <c r="E86" s="178" t="s">
        <v>137</v>
      </c>
      <c r="F86" s="178" t="s">
        <v>138</v>
      </c>
      <c r="G86" s="176"/>
      <c r="H86" s="176"/>
      <c r="I86" s="179"/>
      <c r="J86" s="180">
        <f>BK86</f>
        <v>0</v>
      </c>
      <c r="K86" s="176"/>
      <c r="L86" s="181"/>
      <c r="M86" s="182"/>
      <c r="N86" s="183"/>
      <c r="O86" s="183"/>
      <c r="P86" s="184">
        <f>P87+P100+P115+P133+P142</f>
        <v>0</v>
      </c>
      <c r="Q86" s="183"/>
      <c r="R86" s="184">
        <f>R87+R100+R115+R133+R142</f>
        <v>253.17562700000002</v>
      </c>
      <c r="S86" s="183"/>
      <c r="T86" s="185">
        <f>T87+T100+T115+T133+T142</f>
        <v>293.47950000000003</v>
      </c>
      <c r="AR86" s="186" t="s">
        <v>78</v>
      </c>
      <c r="AT86" s="187" t="s">
        <v>69</v>
      </c>
      <c r="AU86" s="187" t="s">
        <v>70</v>
      </c>
      <c r="AY86" s="186" t="s">
        <v>139</v>
      </c>
      <c r="BK86" s="188">
        <f>BK87+BK100+BK115+BK133+BK142</f>
        <v>0</v>
      </c>
    </row>
    <row r="87" spans="2:63" s="10" customFormat="1" ht="19.9" customHeight="1">
      <c r="B87" s="175"/>
      <c r="C87" s="176"/>
      <c r="D87" s="189" t="s">
        <v>69</v>
      </c>
      <c r="E87" s="190" t="s">
        <v>78</v>
      </c>
      <c r="F87" s="190" t="s">
        <v>140</v>
      </c>
      <c r="G87" s="176"/>
      <c r="H87" s="176"/>
      <c r="I87" s="179"/>
      <c r="J87" s="191">
        <f>BK87</f>
        <v>0</v>
      </c>
      <c r="K87" s="176"/>
      <c r="L87" s="181"/>
      <c r="M87" s="182"/>
      <c r="N87" s="183"/>
      <c r="O87" s="183"/>
      <c r="P87" s="184">
        <f>SUM(P88:P99)</f>
        <v>0</v>
      </c>
      <c r="Q87" s="183"/>
      <c r="R87" s="184">
        <f>SUM(R88:R99)</f>
        <v>0</v>
      </c>
      <c r="S87" s="183"/>
      <c r="T87" s="185">
        <f>SUM(T88:T99)</f>
        <v>275.9515</v>
      </c>
      <c r="AR87" s="186" t="s">
        <v>78</v>
      </c>
      <c r="AT87" s="187" t="s">
        <v>69</v>
      </c>
      <c r="AU87" s="187" t="s">
        <v>78</v>
      </c>
      <c r="AY87" s="186" t="s">
        <v>139</v>
      </c>
      <c r="BK87" s="188">
        <f>SUM(BK88:BK99)</f>
        <v>0</v>
      </c>
    </row>
    <row r="88" spans="2:65" s="1" customFormat="1" ht="44.25" customHeight="1">
      <c r="B88" s="39"/>
      <c r="C88" s="192" t="s">
        <v>78</v>
      </c>
      <c r="D88" s="192" t="s">
        <v>141</v>
      </c>
      <c r="E88" s="193" t="s">
        <v>150</v>
      </c>
      <c r="F88" s="194" t="s">
        <v>151</v>
      </c>
      <c r="G88" s="195" t="s">
        <v>144</v>
      </c>
      <c r="H88" s="196">
        <v>358</v>
      </c>
      <c r="I88" s="197"/>
      <c r="J88" s="198">
        <f>ROUND(I88*H88,2)</f>
        <v>0</v>
      </c>
      <c r="K88" s="194" t="s">
        <v>145</v>
      </c>
      <c r="L88" s="59"/>
      <c r="M88" s="199" t="s">
        <v>21</v>
      </c>
      <c r="N88" s="200" t="s">
        <v>41</v>
      </c>
      <c r="O88" s="40"/>
      <c r="P88" s="201">
        <f>O88*H88</f>
        <v>0</v>
      </c>
      <c r="Q88" s="201">
        <v>0</v>
      </c>
      <c r="R88" s="201">
        <f>Q88*H88</f>
        <v>0</v>
      </c>
      <c r="S88" s="201">
        <v>0.625</v>
      </c>
      <c r="T88" s="202">
        <f>S88*H88</f>
        <v>223.75</v>
      </c>
      <c r="AR88" s="22" t="s">
        <v>146</v>
      </c>
      <c r="AT88" s="22" t="s">
        <v>141</v>
      </c>
      <c r="AU88" s="22" t="s">
        <v>80</v>
      </c>
      <c r="AY88" s="22" t="s">
        <v>139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2" t="s">
        <v>78</v>
      </c>
      <c r="BK88" s="203">
        <f>ROUND(I88*H88,2)</f>
        <v>0</v>
      </c>
      <c r="BL88" s="22" t="s">
        <v>146</v>
      </c>
      <c r="BM88" s="22" t="s">
        <v>317</v>
      </c>
    </row>
    <row r="89" spans="2:51" s="11" customFormat="1" ht="13.5">
      <c r="B89" s="204"/>
      <c r="C89" s="205"/>
      <c r="D89" s="206" t="s">
        <v>148</v>
      </c>
      <c r="E89" s="207" t="s">
        <v>21</v>
      </c>
      <c r="F89" s="208" t="s">
        <v>153</v>
      </c>
      <c r="G89" s="205"/>
      <c r="H89" s="209" t="s">
        <v>21</v>
      </c>
      <c r="I89" s="210"/>
      <c r="J89" s="205"/>
      <c r="K89" s="205"/>
      <c r="L89" s="211"/>
      <c r="M89" s="212"/>
      <c r="N89" s="213"/>
      <c r="O89" s="213"/>
      <c r="P89" s="213"/>
      <c r="Q89" s="213"/>
      <c r="R89" s="213"/>
      <c r="S89" s="213"/>
      <c r="T89" s="214"/>
      <c r="AT89" s="215" t="s">
        <v>148</v>
      </c>
      <c r="AU89" s="215" t="s">
        <v>80</v>
      </c>
      <c r="AV89" s="11" t="s">
        <v>78</v>
      </c>
      <c r="AW89" s="11" t="s">
        <v>34</v>
      </c>
      <c r="AX89" s="11" t="s">
        <v>70</v>
      </c>
      <c r="AY89" s="215" t="s">
        <v>139</v>
      </c>
    </row>
    <row r="90" spans="2:51" s="12" customFormat="1" ht="13.5">
      <c r="B90" s="216"/>
      <c r="C90" s="217"/>
      <c r="D90" s="218" t="s">
        <v>148</v>
      </c>
      <c r="E90" s="219" t="s">
        <v>102</v>
      </c>
      <c r="F90" s="220" t="s">
        <v>313</v>
      </c>
      <c r="G90" s="217"/>
      <c r="H90" s="221">
        <v>358</v>
      </c>
      <c r="I90" s="222"/>
      <c r="J90" s="217"/>
      <c r="K90" s="217"/>
      <c r="L90" s="223"/>
      <c r="M90" s="224"/>
      <c r="N90" s="225"/>
      <c r="O90" s="225"/>
      <c r="P90" s="225"/>
      <c r="Q90" s="225"/>
      <c r="R90" s="225"/>
      <c r="S90" s="225"/>
      <c r="T90" s="226"/>
      <c r="AT90" s="227" t="s">
        <v>148</v>
      </c>
      <c r="AU90" s="227" t="s">
        <v>80</v>
      </c>
      <c r="AV90" s="12" t="s">
        <v>80</v>
      </c>
      <c r="AW90" s="12" t="s">
        <v>34</v>
      </c>
      <c r="AX90" s="12" t="s">
        <v>78</v>
      </c>
      <c r="AY90" s="227" t="s">
        <v>139</v>
      </c>
    </row>
    <row r="91" spans="2:65" s="1" customFormat="1" ht="44.25" customHeight="1">
      <c r="B91" s="39"/>
      <c r="C91" s="192" t="s">
        <v>80</v>
      </c>
      <c r="D91" s="192" t="s">
        <v>141</v>
      </c>
      <c r="E91" s="193" t="s">
        <v>155</v>
      </c>
      <c r="F91" s="194" t="s">
        <v>156</v>
      </c>
      <c r="G91" s="195" t="s">
        <v>144</v>
      </c>
      <c r="H91" s="196">
        <v>358</v>
      </c>
      <c r="I91" s="197"/>
      <c r="J91" s="198">
        <f>ROUND(I91*H91,2)</f>
        <v>0</v>
      </c>
      <c r="K91" s="194" t="s">
        <v>145</v>
      </c>
      <c r="L91" s="59"/>
      <c r="M91" s="199" t="s">
        <v>21</v>
      </c>
      <c r="N91" s="200" t="s">
        <v>41</v>
      </c>
      <c r="O91" s="40"/>
      <c r="P91" s="201">
        <f>O91*H91</f>
        <v>0</v>
      </c>
      <c r="Q91" s="201">
        <v>0</v>
      </c>
      <c r="R91" s="201">
        <f>Q91*H91</f>
        <v>0</v>
      </c>
      <c r="S91" s="201">
        <v>0.098</v>
      </c>
      <c r="T91" s="202">
        <f>S91*H91</f>
        <v>35.084</v>
      </c>
      <c r="AR91" s="22" t="s">
        <v>146</v>
      </c>
      <c r="AT91" s="22" t="s">
        <v>141</v>
      </c>
      <c r="AU91" s="22" t="s">
        <v>80</v>
      </c>
      <c r="AY91" s="22" t="s">
        <v>139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2" t="s">
        <v>78</v>
      </c>
      <c r="BK91" s="203">
        <f>ROUND(I91*H91,2)</f>
        <v>0</v>
      </c>
      <c r="BL91" s="22" t="s">
        <v>146</v>
      </c>
      <c r="BM91" s="22" t="s">
        <v>318</v>
      </c>
    </row>
    <row r="92" spans="2:51" s="11" customFormat="1" ht="13.5">
      <c r="B92" s="204"/>
      <c r="C92" s="205"/>
      <c r="D92" s="206" t="s">
        <v>148</v>
      </c>
      <c r="E92" s="207" t="s">
        <v>21</v>
      </c>
      <c r="F92" s="208" t="s">
        <v>158</v>
      </c>
      <c r="G92" s="205"/>
      <c r="H92" s="209" t="s">
        <v>21</v>
      </c>
      <c r="I92" s="210"/>
      <c r="J92" s="205"/>
      <c r="K92" s="205"/>
      <c r="L92" s="211"/>
      <c r="M92" s="212"/>
      <c r="N92" s="213"/>
      <c r="O92" s="213"/>
      <c r="P92" s="213"/>
      <c r="Q92" s="213"/>
      <c r="R92" s="213"/>
      <c r="S92" s="213"/>
      <c r="T92" s="214"/>
      <c r="AT92" s="215" t="s">
        <v>148</v>
      </c>
      <c r="AU92" s="215" t="s">
        <v>80</v>
      </c>
      <c r="AV92" s="11" t="s">
        <v>78</v>
      </c>
      <c r="AW92" s="11" t="s">
        <v>34</v>
      </c>
      <c r="AX92" s="11" t="s">
        <v>70</v>
      </c>
      <c r="AY92" s="215" t="s">
        <v>139</v>
      </c>
    </row>
    <row r="93" spans="2:51" s="12" customFormat="1" ht="13.5">
      <c r="B93" s="216"/>
      <c r="C93" s="217"/>
      <c r="D93" s="218" t="s">
        <v>148</v>
      </c>
      <c r="E93" s="219" t="s">
        <v>95</v>
      </c>
      <c r="F93" s="220" t="s">
        <v>313</v>
      </c>
      <c r="G93" s="217"/>
      <c r="H93" s="221">
        <v>358</v>
      </c>
      <c r="I93" s="222"/>
      <c r="J93" s="217"/>
      <c r="K93" s="217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148</v>
      </c>
      <c r="AU93" s="227" t="s">
        <v>80</v>
      </c>
      <c r="AV93" s="12" t="s">
        <v>80</v>
      </c>
      <c r="AW93" s="12" t="s">
        <v>34</v>
      </c>
      <c r="AX93" s="12" t="s">
        <v>78</v>
      </c>
      <c r="AY93" s="227" t="s">
        <v>139</v>
      </c>
    </row>
    <row r="94" spans="2:65" s="1" customFormat="1" ht="31.5" customHeight="1">
      <c r="B94" s="39"/>
      <c r="C94" s="192" t="s">
        <v>154</v>
      </c>
      <c r="D94" s="192" t="s">
        <v>141</v>
      </c>
      <c r="E94" s="193" t="s">
        <v>161</v>
      </c>
      <c r="F94" s="194" t="s">
        <v>162</v>
      </c>
      <c r="G94" s="195" t="s">
        <v>163</v>
      </c>
      <c r="H94" s="196">
        <v>83.5</v>
      </c>
      <c r="I94" s="197"/>
      <c r="J94" s="198">
        <f>ROUND(I94*H94,2)</f>
        <v>0</v>
      </c>
      <c r="K94" s="194" t="s">
        <v>145</v>
      </c>
      <c r="L94" s="59"/>
      <c r="M94" s="199" t="s">
        <v>21</v>
      </c>
      <c r="N94" s="200" t="s">
        <v>41</v>
      </c>
      <c r="O94" s="40"/>
      <c r="P94" s="201">
        <f>O94*H94</f>
        <v>0</v>
      </c>
      <c r="Q94" s="201">
        <v>0</v>
      </c>
      <c r="R94" s="201">
        <f>Q94*H94</f>
        <v>0</v>
      </c>
      <c r="S94" s="201">
        <v>0.205</v>
      </c>
      <c r="T94" s="202">
        <f>S94*H94</f>
        <v>17.1175</v>
      </c>
      <c r="AR94" s="22" t="s">
        <v>146</v>
      </c>
      <c r="AT94" s="22" t="s">
        <v>141</v>
      </c>
      <c r="AU94" s="22" t="s">
        <v>80</v>
      </c>
      <c r="AY94" s="22" t="s">
        <v>139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2" t="s">
        <v>78</v>
      </c>
      <c r="BK94" s="203">
        <f>ROUND(I94*H94,2)</f>
        <v>0</v>
      </c>
      <c r="BL94" s="22" t="s">
        <v>146</v>
      </c>
      <c r="BM94" s="22" t="s">
        <v>319</v>
      </c>
    </row>
    <row r="95" spans="2:51" s="11" customFormat="1" ht="13.5">
      <c r="B95" s="204"/>
      <c r="C95" s="205"/>
      <c r="D95" s="206" t="s">
        <v>148</v>
      </c>
      <c r="E95" s="207" t="s">
        <v>21</v>
      </c>
      <c r="F95" s="208" t="s">
        <v>165</v>
      </c>
      <c r="G95" s="205"/>
      <c r="H95" s="209" t="s">
        <v>21</v>
      </c>
      <c r="I95" s="210"/>
      <c r="J95" s="205"/>
      <c r="K95" s="205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148</v>
      </c>
      <c r="AU95" s="215" t="s">
        <v>80</v>
      </c>
      <c r="AV95" s="11" t="s">
        <v>78</v>
      </c>
      <c r="AW95" s="11" t="s">
        <v>34</v>
      </c>
      <c r="AX95" s="11" t="s">
        <v>70</v>
      </c>
      <c r="AY95" s="215" t="s">
        <v>139</v>
      </c>
    </row>
    <row r="96" spans="2:51" s="12" customFormat="1" ht="13.5">
      <c r="B96" s="216"/>
      <c r="C96" s="217"/>
      <c r="D96" s="218" t="s">
        <v>148</v>
      </c>
      <c r="E96" s="219" t="s">
        <v>104</v>
      </c>
      <c r="F96" s="220" t="s">
        <v>320</v>
      </c>
      <c r="G96" s="217"/>
      <c r="H96" s="221">
        <v>83.5</v>
      </c>
      <c r="I96" s="222"/>
      <c r="J96" s="217"/>
      <c r="K96" s="217"/>
      <c r="L96" s="223"/>
      <c r="M96" s="224"/>
      <c r="N96" s="225"/>
      <c r="O96" s="225"/>
      <c r="P96" s="225"/>
      <c r="Q96" s="225"/>
      <c r="R96" s="225"/>
      <c r="S96" s="225"/>
      <c r="T96" s="226"/>
      <c r="AT96" s="227" t="s">
        <v>148</v>
      </c>
      <c r="AU96" s="227" t="s">
        <v>80</v>
      </c>
      <c r="AV96" s="12" t="s">
        <v>80</v>
      </c>
      <c r="AW96" s="12" t="s">
        <v>34</v>
      </c>
      <c r="AX96" s="12" t="s">
        <v>78</v>
      </c>
      <c r="AY96" s="227" t="s">
        <v>139</v>
      </c>
    </row>
    <row r="97" spans="2:65" s="1" customFormat="1" ht="22.5" customHeight="1">
      <c r="B97" s="39"/>
      <c r="C97" s="192" t="s">
        <v>146</v>
      </c>
      <c r="D97" s="192" t="s">
        <v>141</v>
      </c>
      <c r="E97" s="193" t="s">
        <v>168</v>
      </c>
      <c r="F97" s="194" t="s">
        <v>169</v>
      </c>
      <c r="G97" s="195" t="s">
        <v>144</v>
      </c>
      <c r="H97" s="196">
        <v>358</v>
      </c>
      <c r="I97" s="197"/>
      <c r="J97" s="198">
        <f>ROUND(I97*H97,2)</f>
        <v>0</v>
      </c>
      <c r="K97" s="194" t="s">
        <v>145</v>
      </c>
      <c r="L97" s="59"/>
      <c r="M97" s="199" t="s">
        <v>21</v>
      </c>
      <c r="N97" s="200" t="s">
        <v>41</v>
      </c>
      <c r="O97" s="40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2" t="s">
        <v>146</v>
      </c>
      <c r="AT97" s="22" t="s">
        <v>141</v>
      </c>
      <c r="AU97" s="22" t="s">
        <v>80</v>
      </c>
      <c r="AY97" s="22" t="s">
        <v>139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2" t="s">
        <v>78</v>
      </c>
      <c r="BK97" s="203">
        <f>ROUND(I97*H97,2)</f>
        <v>0</v>
      </c>
      <c r="BL97" s="22" t="s">
        <v>146</v>
      </c>
      <c r="BM97" s="22" t="s">
        <v>321</v>
      </c>
    </row>
    <row r="98" spans="2:51" s="11" customFormat="1" ht="13.5">
      <c r="B98" s="204"/>
      <c r="C98" s="205"/>
      <c r="D98" s="206" t="s">
        <v>148</v>
      </c>
      <c r="E98" s="207" t="s">
        <v>21</v>
      </c>
      <c r="F98" s="208" t="s">
        <v>322</v>
      </c>
      <c r="G98" s="205"/>
      <c r="H98" s="209" t="s">
        <v>21</v>
      </c>
      <c r="I98" s="210"/>
      <c r="J98" s="205"/>
      <c r="K98" s="205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148</v>
      </c>
      <c r="AU98" s="215" t="s">
        <v>80</v>
      </c>
      <c r="AV98" s="11" t="s">
        <v>78</v>
      </c>
      <c r="AW98" s="11" t="s">
        <v>34</v>
      </c>
      <c r="AX98" s="11" t="s">
        <v>70</v>
      </c>
      <c r="AY98" s="215" t="s">
        <v>139</v>
      </c>
    </row>
    <row r="99" spans="2:51" s="12" customFormat="1" ht="13.5">
      <c r="B99" s="216"/>
      <c r="C99" s="217"/>
      <c r="D99" s="206" t="s">
        <v>148</v>
      </c>
      <c r="E99" s="228" t="s">
        <v>21</v>
      </c>
      <c r="F99" s="229" t="s">
        <v>313</v>
      </c>
      <c r="G99" s="217"/>
      <c r="H99" s="230">
        <v>358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148</v>
      </c>
      <c r="AU99" s="227" t="s">
        <v>80</v>
      </c>
      <c r="AV99" s="12" t="s">
        <v>80</v>
      </c>
      <c r="AW99" s="12" t="s">
        <v>34</v>
      </c>
      <c r="AX99" s="12" t="s">
        <v>78</v>
      </c>
      <c r="AY99" s="227" t="s">
        <v>139</v>
      </c>
    </row>
    <row r="100" spans="2:63" s="10" customFormat="1" ht="29.85" customHeight="1">
      <c r="B100" s="175"/>
      <c r="C100" s="176"/>
      <c r="D100" s="189" t="s">
        <v>69</v>
      </c>
      <c r="E100" s="190" t="s">
        <v>167</v>
      </c>
      <c r="F100" s="190" t="s">
        <v>173</v>
      </c>
      <c r="G100" s="176"/>
      <c r="H100" s="176"/>
      <c r="I100" s="179"/>
      <c r="J100" s="191">
        <f>BK100</f>
        <v>0</v>
      </c>
      <c r="K100" s="176"/>
      <c r="L100" s="181"/>
      <c r="M100" s="182"/>
      <c r="N100" s="183"/>
      <c r="O100" s="183"/>
      <c r="P100" s="184">
        <f>SUM(P101:P114)</f>
        <v>0</v>
      </c>
      <c r="Q100" s="183"/>
      <c r="R100" s="184">
        <f>SUM(R101:R114)</f>
        <v>237.206252</v>
      </c>
      <c r="S100" s="183"/>
      <c r="T100" s="185">
        <f>SUM(T101:T114)</f>
        <v>0</v>
      </c>
      <c r="AR100" s="186" t="s">
        <v>78</v>
      </c>
      <c r="AT100" s="187" t="s">
        <v>69</v>
      </c>
      <c r="AU100" s="187" t="s">
        <v>78</v>
      </c>
      <c r="AY100" s="186" t="s">
        <v>139</v>
      </c>
      <c r="BK100" s="188">
        <f>SUM(BK101:BK114)</f>
        <v>0</v>
      </c>
    </row>
    <row r="101" spans="2:65" s="1" customFormat="1" ht="22.5" customHeight="1">
      <c r="B101" s="39"/>
      <c r="C101" s="192" t="s">
        <v>167</v>
      </c>
      <c r="D101" s="192" t="s">
        <v>141</v>
      </c>
      <c r="E101" s="193" t="s">
        <v>180</v>
      </c>
      <c r="F101" s="194" t="s">
        <v>181</v>
      </c>
      <c r="G101" s="195" t="s">
        <v>144</v>
      </c>
      <c r="H101" s="196">
        <v>358</v>
      </c>
      <c r="I101" s="197"/>
      <c r="J101" s="198">
        <f>ROUND(I101*H101,2)</f>
        <v>0</v>
      </c>
      <c r="K101" s="194" t="s">
        <v>145</v>
      </c>
      <c r="L101" s="59"/>
      <c r="M101" s="199" t="s">
        <v>21</v>
      </c>
      <c r="N101" s="200" t="s">
        <v>41</v>
      </c>
      <c r="O101" s="40"/>
      <c r="P101" s="201">
        <f>O101*H101</f>
        <v>0</v>
      </c>
      <c r="Q101" s="201">
        <v>0.378</v>
      </c>
      <c r="R101" s="201">
        <f>Q101*H101</f>
        <v>135.324</v>
      </c>
      <c r="S101" s="201">
        <v>0</v>
      </c>
      <c r="T101" s="202">
        <f>S101*H101</f>
        <v>0</v>
      </c>
      <c r="AR101" s="22" t="s">
        <v>146</v>
      </c>
      <c r="AT101" s="22" t="s">
        <v>141</v>
      </c>
      <c r="AU101" s="22" t="s">
        <v>80</v>
      </c>
      <c r="AY101" s="22" t="s">
        <v>139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2" t="s">
        <v>78</v>
      </c>
      <c r="BK101" s="203">
        <f>ROUND(I101*H101,2)</f>
        <v>0</v>
      </c>
      <c r="BL101" s="22" t="s">
        <v>146</v>
      </c>
      <c r="BM101" s="22" t="s">
        <v>323</v>
      </c>
    </row>
    <row r="102" spans="2:51" s="11" customFormat="1" ht="13.5">
      <c r="B102" s="204"/>
      <c r="C102" s="205"/>
      <c r="D102" s="206" t="s">
        <v>148</v>
      </c>
      <c r="E102" s="207" t="s">
        <v>21</v>
      </c>
      <c r="F102" s="208" t="s">
        <v>183</v>
      </c>
      <c r="G102" s="205"/>
      <c r="H102" s="209" t="s">
        <v>21</v>
      </c>
      <c r="I102" s="210"/>
      <c r="J102" s="205"/>
      <c r="K102" s="205"/>
      <c r="L102" s="211"/>
      <c r="M102" s="212"/>
      <c r="N102" s="213"/>
      <c r="O102" s="213"/>
      <c r="P102" s="213"/>
      <c r="Q102" s="213"/>
      <c r="R102" s="213"/>
      <c r="S102" s="213"/>
      <c r="T102" s="214"/>
      <c r="AT102" s="215" t="s">
        <v>148</v>
      </c>
      <c r="AU102" s="215" t="s">
        <v>80</v>
      </c>
      <c r="AV102" s="11" t="s">
        <v>78</v>
      </c>
      <c r="AW102" s="11" t="s">
        <v>34</v>
      </c>
      <c r="AX102" s="11" t="s">
        <v>70</v>
      </c>
      <c r="AY102" s="215" t="s">
        <v>139</v>
      </c>
    </row>
    <row r="103" spans="2:51" s="12" customFormat="1" ht="13.5">
      <c r="B103" s="216"/>
      <c r="C103" s="217"/>
      <c r="D103" s="218" t="s">
        <v>148</v>
      </c>
      <c r="E103" s="219" t="s">
        <v>21</v>
      </c>
      <c r="F103" s="220" t="s">
        <v>313</v>
      </c>
      <c r="G103" s="217"/>
      <c r="H103" s="221">
        <v>358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148</v>
      </c>
      <c r="AU103" s="227" t="s">
        <v>80</v>
      </c>
      <c r="AV103" s="12" t="s">
        <v>80</v>
      </c>
      <c r="AW103" s="12" t="s">
        <v>34</v>
      </c>
      <c r="AX103" s="12" t="s">
        <v>78</v>
      </c>
      <c r="AY103" s="227" t="s">
        <v>139</v>
      </c>
    </row>
    <row r="104" spans="2:65" s="1" customFormat="1" ht="22.5" customHeight="1">
      <c r="B104" s="39"/>
      <c r="C104" s="192" t="s">
        <v>174</v>
      </c>
      <c r="D104" s="192" t="s">
        <v>141</v>
      </c>
      <c r="E104" s="193" t="s">
        <v>324</v>
      </c>
      <c r="F104" s="194" t="s">
        <v>325</v>
      </c>
      <c r="G104" s="195" t="s">
        <v>144</v>
      </c>
      <c r="H104" s="196">
        <v>25.92</v>
      </c>
      <c r="I104" s="197"/>
      <c r="J104" s="198">
        <f>ROUND(I104*H104,2)</f>
        <v>0</v>
      </c>
      <c r="K104" s="194" t="s">
        <v>145</v>
      </c>
      <c r="L104" s="59"/>
      <c r="M104" s="199" t="s">
        <v>21</v>
      </c>
      <c r="N104" s="200" t="s">
        <v>41</v>
      </c>
      <c r="O104" s="40"/>
      <c r="P104" s="201">
        <f>O104*H104</f>
        <v>0</v>
      </c>
      <c r="Q104" s="201">
        <v>0.4726</v>
      </c>
      <c r="R104" s="201">
        <f>Q104*H104</f>
        <v>12.249792000000001</v>
      </c>
      <c r="S104" s="201">
        <v>0</v>
      </c>
      <c r="T104" s="202">
        <f>S104*H104</f>
        <v>0</v>
      </c>
      <c r="AR104" s="22" t="s">
        <v>146</v>
      </c>
      <c r="AT104" s="22" t="s">
        <v>141</v>
      </c>
      <c r="AU104" s="22" t="s">
        <v>80</v>
      </c>
      <c r="AY104" s="22" t="s">
        <v>139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2" t="s">
        <v>78</v>
      </c>
      <c r="BK104" s="203">
        <f>ROUND(I104*H104,2)</f>
        <v>0</v>
      </c>
      <c r="BL104" s="22" t="s">
        <v>146</v>
      </c>
      <c r="BM104" s="22" t="s">
        <v>326</v>
      </c>
    </row>
    <row r="105" spans="2:51" s="11" customFormat="1" ht="13.5">
      <c r="B105" s="204"/>
      <c r="C105" s="205"/>
      <c r="D105" s="206" t="s">
        <v>148</v>
      </c>
      <c r="E105" s="207" t="s">
        <v>21</v>
      </c>
      <c r="F105" s="208" t="s">
        <v>327</v>
      </c>
      <c r="G105" s="205"/>
      <c r="H105" s="209" t="s">
        <v>21</v>
      </c>
      <c r="I105" s="210"/>
      <c r="J105" s="205"/>
      <c r="K105" s="205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148</v>
      </c>
      <c r="AU105" s="215" t="s">
        <v>80</v>
      </c>
      <c r="AV105" s="11" t="s">
        <v>78</v>
      </c>
      <c r="AW105" s="11" t="s">
        <v>34</v>
      </c>
      <c r="AX105" s="11" t="s">
        <v>70</v>
      </c>
      <c r="AY105" s="215" t="s">
        <v>139</v>
      </c>
    </row>
    <row r="106" spans="2:51" s="12" customFormat="1" ht="13.5">
      <c r="B106" s="216"/>
      <c r="C106" s="217"/>
      <c r="D106" s="218" t="s">
        <v>148</v>
      </c>
      <c r="E106" s="219" t="s">
        <v>21</v>
      </c>
      <c r="F106" s="220" t="s">
        <v>328</v>
      </c>
      <c r="G106" s="217"/>
      <c r="H106" s="221">
        <v>25.92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148</v>
      </c>
      <c r="AU106" s="227" t="s">
        <v>80</v>
      </c>
      <c r="AV106" s="12" t="s">
        <v>80</v>
      </c>
      <c r="AW106" s="12" t="s">
        <v>34</v>
      </c>
      <c r="AX106" s="12" t="s">
        <v>78</v>
      </c>
      <c r="AY106" s="227" t="s">
        <v>139</v>
      </c>
    </row>
    <row r="107" spans="2:65" s="1" customFormat="1" ht="22.5" customHeight="1">
      <c r="B107" s="39"/>
      <c r="C107" s="192" t="s">
        <v>179</v>
      </c>
      <c r="D107" s="192" t="s">
        <v>141</v>
      </c>
      <c r="E107" s="193" t="s">
        <v>185</v>
      </c>
      <c r="F107" s="194" t="s">
        <v>186</v>
      </c>
      <c r="G107" s="195" t="s">
        <v>144</v>
      </c>
      <c r="H107" s="196">
        <v>358</v>
      </c>
      <c r="I107" s="197"/>
      <c r="J107" s="198">
        <f>ROUND(I107*H107,2)</f>
        <v>0</v>
      </c>
      <c r="K107" s="194" t="s">
        <v>145</v>
      </c>
      <c r="L107" s="59"/>
      <c r="M107" s="199" t="s">
        <v>21</v>
      </c>
      <c r="N107" s="200" t="s">
        <v>41</v>
      </c>
      <c r="O107" s="40"/>
      <c r="P107" s="201">
        <f>O107*H107</f>
        <v>0</v>
      </c>
      <c r="Q107" s="201">
        <v>0.12</v>
      </c>
      <c r="R107" s="201">
        <f>Q107*H107</f>
        <v>42.96</v>
      </c>
      <c r="S107" s="201">
        <v>0</v>
      </c>
      <c r="T107" s="202">
        <f>S107*H107</f>
        <v>0</v>
      </c>
      <c r="AR107" s="22" t="s">
        <v>146</v>
      </c>
      <c r="AT107" s="22" t="s">
        <v>141</v>
      </c>
      <c r="AU107" s="22" t="s">
        <v>80</v>
      </c>
      <c r="AY107" s="22" t="s">
        <v>139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2" t="s">
        <v>78</v>
      </c>
      <c r="BK107" s="203">
        <f>ROUND(I107*H107,2)</f>
        <v>0</v>
      </c>
      <c r="BL107" s="22" t="s">
        <v>146</v>
      </c>
      <c r="BM107" s="22" t="s">
        <v>329</v>
      </c>
    </row>
    <row r="108" spans="2:51" s="12" customFormat="1" ht="13.5">
      <c r="B108" s="216"/>
      <c r="C108" s="217"/>
      <c r="D108" s="218" t="s">
        <v>148</v>
      </c>
      <c r="E108" s="219" t="s">
        <v>21</v>
      </c>
      <c r="F108" s="220" t="s">
        <v>313</v>
      </c>
      <c r="G108" s="217"/>
      <c r="H108" s="221">
        <v>358</v>
      </c>
      <c r="I108" s="222"/>
      <c r="J108" s="217"/>
      <c r="K108" s="217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148</v>
      </c>
      <c r="AU108" s="227" t="s">
        <v>80</v>
      </c>
      <c r="AV108" s="12" t="s">
        <v>80</v>
      </c>
      <c r="AW108" s="12" t="s">
        <v>34</v>
      </c>
      <c r="AX108" s="12" t="s">
        <v>78</v>
      </c>
      <c r="AY108" s="227" t="s">
        <v>139</v>
      </c>
    </row>
    <row r="109" spans="2:65" s="1" customFormat="1" ht="22.5" customHeight="1">
      <c r="B109" s="39"/>
      <c r="C109" s="192" t="s">
        <v>184</v>
      </c>
      <c r="D109" s="192" t="s">
        <v>141</v>
      </c>
      <c r="E109" s="193" t="s">
        <v>189</v>
      </c>
      <c r="F109" s="194" t="s">
        <v>190</v>
      </c>
      <c r="G109" s="195" t="s">
        <v>144</v>
      </c>
      <c r="H109" s="196">
        <v>358</v>
      </c>
      <c r="I109" s="197"/>
      <c r="J109" s="198">
        <f>ROUND(I109*H109,2)</f>
        <v>0</v>
      </c>
      <c r="K109" s="194" t="s">
        <v>145</v>
      </c>
      <c r="L109" s="59"/>
      <c r="M109" s="199" t="s">
        <v>21</v>
      </c>
      <c r="N109" s="200" t="s">
        <v>41</v>
      </c>
      <c r="O109" s="40"/>
      <c r="P109" s="201">
        <f>O109*H109</f>
        <v>0</v>
      </c>
      <c r="Q109" s="201">
        <v>0.00071</v>
      </c>
      <c r="R109" s="201">
        <f>Q109*H109</f>
        <v>0.25418</v>
      </c>
      <c r="S109" s="201">
        <v>0</v>
      </c>
      <c r="T109" s="202">
        <f>S109*H109</f>
        <v>0</v>
      </c>
      <c r="AR109" s="22" t="s">
        <v>146</v>
      </c>
      <c r="AT109" s="22" t="s">
        <v>141</v>
      </c>
      <c r="AU109" s="22" t="s">
        <v>80</v>
      </c>
      <c r="AY109" s="22" t="s">
        <v>139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2" t="s">
        <v>78</v>
      </c>
      <c r="BK109" s="203">
        <f>ROUND(I109*H109,2)</f>
        <v>0</v>
      </c>
      <c r="BL109" s="22" t="s">
        <v>146</v>
      </c>
      <c r="BM109" s="22" t="s">
        <v>330</v>
      </c>
    </row>
    <row r="110" spans="2:51" s="11" customFormat="1" ht="13.5">
      <c r="B110" s="204"/>
      <c r="C110" s="205"/>
      <c r="D110" s="206" t="s">
        <v>148</v>
      </c>
      <c r="E110" s="207" t="s">
        <v>21</v>
      </c>
      <c r="F110" s="208" t="s">
        <v>192</v>
      </c>
      <c r="G110" s="205"/>
      <c r="H110" s="209" t="s">
        <v>21</v>
      </c>
      <c r="I110" s="210"/>
      <c r="J110" s="205"/>
      <c r="K110" s="205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148</v>
      </c>
      <c r="AU110" s="215" t="s">
        <v>80</v>
      </c>
      <c r="AV110" s="11" t="s">
        <v>78</v>
      </c>
      <c r="AW110" s="11" t="s">
        <v>34</v>
      </c>
      <c r="AX110" s="11" t="s">
        <v>70</v>
      </c>
      <c r="AY110" s="215" t="s">
        <v>139</v>
      </c>
    </row>
    <row r="111" spans="2:51" s="12" customFormat="1" ht="13.5">
      <c r="B111" s="216"/>
      <c r="C111" s="217"/>
      <c r="D111" s="218" t="s">
        <v>148</v>
      </c>
      <c r="E111" s="219" t="s">
        <v>21</v>
      </c>
      <c r="F111" s="220" t="s">
        <v>313</v>
      </c>
      <c r="G111" s="217"/>
      <c r="H111" s="221">
        <v>358</v>
      </c>
      <c r="I111" s="222"/>
      <c r="J111" s="217"/>
      <c r="K111" s="217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148</v>
      </c>
      <c r="AU111" s="227" t="s">
        <v>80</v>
      </c>
      <c r="AV111" s="12" t="s">
        <v>80</v>
      </c>
      <c r="AW111" s="12" t="s">
        <v>34</v>
      </c>
      <c r="AX111" s="12" t="s">
        <v>78</v>
      </c>
      <c r="AY111" s="227" t="s">
        <v>139</v>
      </c>
    </row>
    <row r="112" spans="2:65" s="1" customFormat="1" ht="31.5" customHeight="1">
      <c r="B112" s="39"/>
      <c r="C112" s="192" t="s">
        <v>188</v>
      </c>
      <c r="D112" s="192" t="s">
        <v>141</v>
      </c>
      <c r="E112" s="193" t="s">
        <v>195</v>
      </c>
      <c r="F112" s="194" t="s">
        <v>196</v>
      </c>
      <c r="G112" s="195" t="s">
        <v>144</v>
      </c>
      <c r="H112" s="196">
        <v>358</v>
      </c>
      <c r="I112" s="197"/>
      <c r="J112" s="198">
        <f>ROUND(I112*H112,2)</f>
        <v>0</v>
      </c>
      <c r="K112" s="194" t="s">
        <v>145</v>
      </c>
      <c r="L112" s="59"/>
      <c r="M112" s="199" t="s">
        <v>21</v>
      </c>
      <c r="N112" s="200" t="s">
        <v>41</v>
      </c>
      <c r="O112" s="40"/>
      <c r="P112" s="201">
        <f>O112*H112</f>
        <v>0</v>
      </c>
      <c r="Q112" s="201">
        <v>0.12966</v>
      </c>
      <c r="R112" s="201">
        <f>Q112*H112</f>
        <v>46.418279999999996</v>
      </c>
      <c r="S112" s="201">
        <v>0</v>
      </c>
      <c r="T112" s="202">
        <f>S112*H112</f>
        <v>0</v>
      </c>
      <c r="AR112" s="22" t="s">
        <v>146</v>
      </c>
      <c r="AT112" s="22" t="s">
        <v>141</v>
      </c>
      <c r="AU112" s="22" t="s">
        <v>80</v>
      </c>
      <c r="AY112" s="22" t="s">
        <v>139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2" t="s">
        <v>78</v>
      </c>
      <c r="BK112" s="203">
        <f>ROUND(I112*H112,2)</f>
        <v>0</v>
      </c>
      <c r="BL112" s="22" t="s">
        <v>146</v>
      </c>
      <c r="BM112" s="22" t="s">
        <v>331</v>
      </c>
    </row>
    <row r="113" spans="2:51" s="11" customFormat="1" ht="13.5">
      <c r="B113" s="204"/>
      <c r="C113" s="205"/>
      <c r="D113" s="206" t="s">
        <v>148</v>
      </c>
      <c r="E113" s="207" t="s">
        <v>21</v>
      </c>
      <c r="F113" s="208" t="s">
        <v>198</v>
      </c>
      <c r="G113" s="205"/>
      <c r="H113" s="209" t="s">
        <v>21</v>
      </c>
      <c r="I113" s="210"/>
      <c r="J113" s="205"/>
      <c r="K113" s="205"/>
      <c r="L113" s="211"/>
      <c r="M113" s="212"/>
      <c r="N113" s="213"/>
      <c r="O113" s="213"/>
      <c r="P113" s="213"/>
      <c r="Q113" s="213"/>
      <c r="R113" s="213"/>
      <c r="S113" s="213"/>
      <c r="T113" s="214"/>
      <c r="AT113" s="215" t="s">
        <v>148</v>
      </c>
      <c r="AU113" s="215" t="s">
        <v>80</v>
      </c>
      <c r="AV113" s="11" t="s">
        <v>78</v>
      </c>
      <c r="AW113" s="11" t="s">
        <v>34</v>
      </c>
      <c r="AX113" s="11" t="s">
        <v>70</v>
      </c>
      <c r="AY113" s="215" t="s">
        <v>139</v>
      </c>
    </row>
    <row r="114" spans="2:51" s="12" customFormat="1" ht="13.5">
      <c r="B114" s="216"/>
      <c r="C114" s="217"/>
      <c r="D114" s="206" t="s">
        <v>148</v>
      </c>
      <c r="E114" s="228" t="s">
        <v>21</v>
      </c>
      <c r="F114" s="229" t="s">
        <v>313</v>
      </c>
      <c r="G114" s="217"/>
      <c r="H114" s="230">
        <v>358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148</v>
      </c>
      <c r="AU114" s="227" t="s">
        <v>80</v>
      </c>
      <c r="AV114" s="12" t="s">
        <v>80</v>
      </c>
      <c r="AW114" s="12" t="s">
        <v>34</v>
      </c>
      <c r="AX114" s="12" t="s">
        <v>78</v>
      </c>
      <c r="AY114" s="227" t="s">
        <v>139</v>
      </c>
    </row>
    <row r="115" spans="2:63" s="10" customFormat="1" ht="29.85" customHeight="1">
      <c r="B115" s="175"/>
      <c r="C115" s="176"/>
      <c r="D115" s="189" t="s">
        <v>69</v>
      </c>
      <c r="E115" s="190" t="s">
        <v>188</v>
      </c>
      <c r="F115" s="190" t="s">
        <v>222</v>
      </c>
      <c r="G115" s="176"/>
      <c r="H115" s="176"/>
      <c r="I115" s="179"/>
      <c r="J115" s="191">
        <f>BK115</f>
        <v>0</v>
      </c>
      <c r="K115" s="176"/>
      <c r="L115" s="181"/>
      <c r="M115" s="182"/>
      <c r="N115" s="183"/>
      <c r="O115" s="183"/>
      <c r="P115" s="184">
        <f>SUM(P116:P132)</f>
        <v>0</v>
      </c>
      <c r="Q115" s="183"/>
      <c r="R115" s="184">
        <f>SUM(R116:R132)</f>
        <v>15.969375</v>
      </c>
      <c r="S115" s="183"/>
      <c r="T115" s="185">
        <f>SUM(T116:T132)</f>
        <v>17.528</v>
      </c>
      <c r="AR115" s="186" t="s">
        <v>78</v>
      </c>
      <c r="AT115" s="187" t="s">
        <v>69</v>
      </c>
      <c r="AU115" s="187" t="s">
        <v>78</v>
      </c>
      <c r="AY115" s="186" t="s">
        <v>139</v>
      </c>
      <c r="BK115" s="188">
        <f>SUM(BK116:BK132)</f>
        <v>0</v>
      </c>
    </row>
    <row r="116" spans="2:65" s="1" customFormat="1" ht="44.25" customHeight="1">
      <c r="B116" s="39"/>
      <c r="C116" s="192" t="s">
        <v>194</v>
      </c>
      <c r="D116" s="192" t="s">
        <v>141</v>
      </c>
      <c r="E116" s="193" t="s">
        <v>224</v>
      </c>
      <c r="F116" s="194" t="s">
        <v>225</v>
      </c>
      <c r="G116" s="195" t="s">
        <v>163</v>
      </c>
      <c r="H116" s="196">
        <v>85.17</v>
      </c>
      <c r="I116" s="197"/>
      <c r="J116" s="198">
        <f>ROUND(I116*H116,2)</f>
        <v>0</v>
      </c>
      <c r="K116" s="194" t="s">
        <v>145</v>
      </c>
      <c r="L116" s="59"/>
      <c r="M116" s="199" t="s">
        <v>21</v>
      </c>
      <c r="N116" s="200" t="s">
        <v>41</v>
      </c>
      <c r="O116" s="40"/>
      <c r="P116" s="201">
        <f>O116*H116</f>
        <v>0</v>
      </c>
      <c r="Q116" s="201">
        <v>0.1295</v>
      </c>
      <c r="R116" s="201">
        <f>Q116*H116</f>
        <v>11.029515</v>
      </c>
      <c r="S116" s="201">
        <v>0</v>
      </c>
      <c r="T116" s="202">
        <f>S116*H116</f>
        <v>0</v>
      </c>
      <c r="AR116" s="22" t="s">
        <v>146</v>
      </c>
      <c r="AT116" s="22" t="s">
        <v>141</v>
      </c>
      <c r="AU116" s="22" t="s">
        <v>80</v>
      </c>
      <c r="AY116" s="22" t="s">
        <v>139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2" t="s">
        <v>78</v>
      </c>
      <c r="BK116" s="203">
        <f>ROUND(I116*H116,2)</f>
        <v>0</v>
      </c>
      <c r="BL116" s="22" t="s">
        <v>146</v>
      </c>
      <c r="BM116" s="22" t="s">
        <v>332</v>
      </c>
    </row>
    <row r="117" spans="2:51" s="11" customFormat="1" ht="13.5">
      <c r="B117" s="204"/>
      <c r="C117" s="205"/>
      <c r="D117" s="206" t="s">
        <v>148</v>
      </c>
      <c r="E117" s="207" t="s">
        <v>21</v>
      </c>
      <c r="F117" s="208" t="s">
        <v>333</v>
      </c>
      <c r="G117" s="205"/>
      <c r="H117" s="209" t="s">
        <v>21</v>
      </c>
      <c r="I117" s="210"/>
      <c r="J117" s="205"/>
      <c r="K117" s="205"/>
      <c r="L117" s="211"/>
      <c r="M117" s="212"/>
      <c r="N117" s="213"/>
      <c r="O117" s="213"/>
      <c r="P117" s="213"/>
      <c r="Q117" s="213"/>
      <c r="R117" s="213"/>
      <c r="S117" s="213"/>
      <c r="T117" s="214"/>
      <c r="AT117" s="215" t="s">
        <v>148</v>
      </c>
      <c r="AU117" s="215" t="s">
        <v>80</v>
      </c>
      <c r="AV117" s="11" t="s">
        <v>78</v>
      </c>
      <c r="AW117" s="11" t="s">
        <v>34</v>
      </c>
      <c r="AX117" s="11" t="s">
        <v>70</v>
      </c>
      <c r="AY117" s="215" t="s">
        <v>139</v>
      </c>
    </row>
    <row r="118" spans="2:51" s="11" customFormat="1" ht="13.5">
      <c r="B118" s="204"/>
      <c r="C118" s="205"/>
      <c r="D118" s="206" t="s">
        <v>148</v>
      </c>
      <c r="E118" s="207" t="s">
        <v>21</v>
      </c>
      <c r="F118" s="208" t="s">
        <v>228</v>
      </c>
      <c r="G118" s="205"/>
      <c r="H118" s="209" t="s">
        <v>21</v>
      </c>
      <c r="I118" s="210"/>
      <c r="J118" s="205"/>
      <c r="K118" s="205"/>
      <c r="L118" s="211"/>
      <c r="M118" s="212"/>
      <c r="N118" s="213"/>
      <c r="O118" s="213"/>
      <c r="P118" s="213"/>
      <c r="Q118" s="213"/>
      <c r="R118" s="213"/>
      <c r="S118" s="213"/>
      <c r="T118" s="214"/>
      <c r="AT118" s="215" t="s">
        <v>148</v>
      </c>
      <c r="AU118" s="215" t="s">
        <v>80</v>
      </c>
      <c r="AV118" s="11" t="s">
        <v>78</v>
      </c>
      <c r="AW118" s="11" t="s">
        <v>34</v>
      </c>
      <c r="AX118" s="11" t="s">
        <v>70</v>
      </c>
      <c r="AY118" s="215" t="s">
        <v>139</v>
      </c>
    </row>
    <row r="119" spans="2:51" s="12" customFormat="1" ht="13.5">
      <c r="B119" s="216"/>
      <c r="C119" s="217"/>
      <c r="D119" s="218" t="s">
        <v>148</v>
      </c>
      <c r="E119" s="219" t="s">
        <v>21</v>
      </c>
      <c r="F119" s="220" t="s">
        <v>334</v>
      </c>
      <c r="G119" s="217"/>
      <c r="H119" s="221">
        <v>85.17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148</v>
      </c>
      <c r="AU119" s="227" t="s">
        <v>80</v>
      </c>
      <c r="AV119" s="12" t="s">
        <v>80</v>
      </c>
      <c r="AW119" s="12" t="s">
        <v>34</v>
      </c>
      <c r="AX119" s="12" t="s">
        <v>78</v>
      </c>
      <c r="AY119" s="227" t="s">
        <v>139</v>
      </c>
    </row>
    <row r="120" spans="2:65" s="1" customFormat="1" ht="22.5" customHeight="1">
      <c r="B120" s="39"/>
      <c r="C120" s="231" t="s">
        <v>200</v>
      </c>
      <c r="D120" s="231" t="s">
        <v>208</v>
      </c>
      <c r="E120" s="232" t="s">
        <v>230</v>
      </c>
      <c r="F120" s="233" t="s">
        <v>231</v>
      </c>
      <c r="G120" s="234" t="s">
        <v>219</v>
      </c>
      <c r="H120" s="235">
        <v>85.17</v>
      </c>
      <c r="I120" s="236"/>
      <c r="J120" s="237">
        <f>ROUND(I120*H120,2)</f>
        <v>0</v>
      </c>
      <c r="K120" s="233" t="s">
        <v>145</v>
      </c>
      <c r="L120" s="238"/>
      <c r="M120" s="239" t="s">
        <v>21</v>
      </c>
      <c r="N120" s="240" t="s">
        <v>41</v>
      </c>
      <c r="O120" s="40"/>
      <c r="P120" s="201">
        <f>O120*H120</f>
        <v>0</v>
      </c>
      <c r="Q120" s="201">
        <v>0.058</v>
      </c>
      <c r="R120" s="201">
        <f>Q120*H120</f>
        <v>4.93986</v>
      </c>
      <c r="S120" s="201">
        <v>0</v>
      </c>
      <c r="T120" s="202">
        <f>S120*H120</f>
        <v>0</v>
      </c>
      <c r="AR120" s="22" t="s">
        <v>184</v>
      </c>
      <c r="AT120" s="22" t="s">
        <v>208</v>
      </c>
      <c r="AU120" s="22" t="s">
        <v>80</v>
      </c>
      <c r="AY120" s="22" t="s">
        <v>139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2" t="s">
        <v>78</v>
      </c>
      <c r="BK120" s="203">
        <f>ROUND(I120*H120,2)</f>
        <v>0</v>
      </c>
      <c r="BL120" s="22" t="s">
        <v>146</v>
      </c>
      <c r="BM120" s="22" t="s">
        <v>335</v>
      </c>
    </row>
    <row r="121" spans="2:51" s="11" customFormat="1" ht="13.5">
      <c r="B121" s="204"/>
      <c r="C121" s="205"/>
      <c r="D121" s="206" t="s">
        <v>148</v>
      </c>
      <c r="E121" s="207" t="s">
        <v>21</v>
      </c>
      <c r="F121" s="208" t="s">
        <v>333</v>
      </c>
      <c r="G121" s="205"/>
      <c r="H121" s="209" t="s">
        <v>21</v>
      </c>
      <c r="I121" s="210"/>
      <c r="J121" s="205"/>
      <c r="K121" s="205"/>
      <c r="L121" s="211"/>
      <c r="M121" s="212"/>
      <c r="N121" s="213"/>
      <c r="O121" s="213"/>
      <c r="P121" s="213"/>
      <c r="Q121" s="213"/>
      <c r="R121" s="213"/>
      <c r="S121" s="213"/>
      <c r="T121" s="214"/>
      <c r="AT121" s="215" t="s">
        <v>148</v>
      </c>
      <c r="AU121" s="215" t="s">
        <v>80</v>
      </c>
      <c r="AV121" s="11" t="s">
        <v>78</v>
      </c>
      <c r="AW121" s="11" t="s">
        <v>34</v>
      </c>
      <c r="AX121" s="11" t="s">
        <v>70</v>
      </c>
      <c r="AY121" s="215" t="s">
        <v>139</v>
      </c>
    </row>
    <row r="122" spans="2:51" s="11" customFormat="1" ht="13.5">
      <c r="B122" s="204"/>
      <c r="C122" s="205"/>
      <c r="D122" s="206" t="s">
        <v>148</v>
      </c>
      <c r="E122" s="207" t="s">
        <v>21</v>
      </c>
      <c r="F122" s="208" t="s">
        <v>228</v>
      </c>
      <c r="G122" s="205"/>
      <c r="H122" s="209" t="s">
        <v>21</v>
      </c>
      <c r="I122" s="210"/>
      <c r="J122" s="205"/>
      <c r="K122" s="205"/>
      <c r="L122" s="211"/>
      <c r="M122" s="212"/>
      <c r="N122" s="213"/>
      <c r="O122" s="213"/>
      <c r="P122" s="213"/>
      <c r="Q122" s="213"/>
      <c r="R122" s="213"/>
      <c r="S122" s="213"/>
      <c r="T122" s="214"/>
      <c r="AT122" s="215" t="s">
        <v>148</v>
      </c>
      <c r="AU122" s="215" t="s">
        <v>80</v>
      </c>
      <c r="AV122" s="11" t="s">
        <v>78</v>
      </c>
      <c r="AW122" s="11" t="s">
        <v>34</v>
      </c>
      <c r="AX122" s="11" t="s">
        <v>70</v>
      </c>
      <c r="AY122" s="215" t="s">
        <v>139</v>
      </c>
    </row>
    <row r="123" spans="2:51" s="12" customFormat="1" ht="13.5">
      <c r="B123" s="216"/>
      <c r="C123" s="217"/>
      <c r="D123" s="218" t="s">
        <v>148</v>
      </c>
      <c r="E123" s="219" t="s">
        <v>21</v>
      </c>
      <c r="F123" s="220" t="s">
        <v>334</v>
      </c>
      <c r="G123" s="217"/>
      <c r="H123" s="221">
        <v>85.17</v>
      </c>
      <c r="I123" s="222"/>
      <c r="J123" s="217"/>
      <c r="K123" s="217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148</v>
      </c>
      <c r="AU123" s="227" t="s">
        <v>80</v>
      </c>
      <c r="AV123" s="12" t="s">
        <v>80</v>
      </c>
      <c r="AW123" s="12" t="s">
        <v>34</v>
      </c>
      <c r="AX123" s="12" t="s">
        <v>78</v>
      </c>
      <c r="AY123" s="227" t="s">
        <v>139</v>
      </c>
    </row>
    <row r="124" spans="2:65" s="1" customFormat="1" ht="22.5" customHeight="1">
      <c r="B124" s="39"/>
      <c r="C124" s="192" t="s">
        <v>207</v>
      </c>
      <c r="D124" s="192" t="s">
        <v>141</v>
      </c>
      <c r="E124" s="193" t="s">
        <v>234</v>
      </c>
      <c r="F124" s="194" t="s">
        <v>235</v>
      </c>
      <c r="G124" s="195" t="s">
        <v>163</v>
      </c>
      <c r="H124" s="196">
        <v>76</v>
      </c>
      <c r="I124" s="197"/>
      <c r="J124" s="198">
        <f>ROUND(I124*H124,2)</f>
        <v>0</v>
      </c>
      <c r="K124" s="194" t="s">
        <v>145</v>
      </c>
      <c r="L124" s="59"/>
      <c r="M124" s="199" t="s">
        <v>21</v>
      </c>
      <c r="N124" s="200" t="s">
        <v>41</v>
      </c>
      <c r="O124" s="40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2" t="s">
        <v>146</v>
      </c>
      <c r="AT124" s="22" t="s">
        <v>141</v>
      </c>
      <c r="AU124" s="22" t="s">
        <v>80</v>
      </c>
      <c r="AY124" s="22" t="s">
        <v>139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2" t="s">
        <v>78</v>
      </c>
      <c r="BK124" s="203">
        <f>ROUND(I124*H124,2)</f>
        <v>0</v>
      </c>
      <c r="BL124" s="22" t="s">
        <v>146</v>
      </c>
      <c r="BM124" s="22" t="s">
        <v>336</v>
      </c>
    </row>
    <row r="125" spans="2:51" s="11" customFormat="1" ht="13.5">
      <c r="B125" s="204"/>
      <c r="C125" s="205"/>
      <c r="D125" s="206" t="s">
        <v>148</v>
      </c>
      <c r="E125" s="207" t="s">
        <v>21</v>
      </c>
      <c r="F125" s="208" t="s">
        <v>237</v>
      </c>
      <c r="G125" s="205"/>
      <c r="H125" s="209" t="s">
        <v>21</v>
      </c>
      <c r="I125" s="210"/>
      <c r="J125" s="205"/>
      <c r="K125" s="205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148</v>
      </c>
      <c r="AU125" s="215" t="s">
        <v>80</v>
      </c>
      <c r="AV125" s="11" t="s">
        <v>78</v>
      </c>
      <c r="AW125" s="11" t="s">
        <v>34</v>
      </c>
      <c r="AX125" s="11" t="s">
        <v>70</v>
      </c>
      <c r="AY125" s="215" t="s">
        <v>139</v>
      </c>
    </row>
    <row r="126" spans="2:51" s="12" customFormat="1" ht="13.5">
      <c r="B126" s="216"/>
      <c r="C126" s="217"/>
      <c r="D126" s="218" t="s">
        <v>148</v>
      </c>
      <c r="E126" s="219" t="s">
        <v>21</v>
      </c>
      <c r="F126" s="220" t="s">
        <v>337</v>
      </c>
      <c r="G126" s="217"/>
      <c r="H126" s="221">
        <v>76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148</v>
      </c>
      <c r="AU126" s="227" t="s">
        <v>80</v>
      </c>
      <c r="AV126" s="12" t="s">
        <v>80</v>
      </c>
      <c r="AW126" s="12" t="s">
        <v>34</v>
      </c>
      <c r="AX126" s="12" t="s">
        <v>78</v>
      </c>
      <c r="AY126" s="227" t="s">
        <v>139</v>
      </c>
    </row>
    <row r="127" spans="2:65" s="1" customFormat="1" ht="31.5" customHeight="1">
      <c r="B127" s="39"/>
      <c r="C127" s="192" t="s">
        <v>216</v>
      </c>
      <c r="D127" s="192" t="s">
        <v>141</v>
      </c>
      <c r="E127" s="193" t="s">
        <v>240</v>
      </c>
      <c r="F127" s="194" t="s">
        <v>241</v>
      </c>
      <c r="G127" s="195" t="s">
        <v>144</v>
      </c>
      <c r="H127" s="196">
        <v>358</v>
      </c>
      <c r="I127" s="197"/>
      <c r="J127" s="198">
        <f>ROUND(I127*H127,2)</f>
        <v>0</v>
      </c>
      <c r="K127" s="194" t="s">
        <v>145</v>
      </c>
      <c r="L127" s="59"/>
      <c r="M127" s="199" t="s">
        <v>21</v>
      </c>
      <c r="N127" s="200" t="s">
        <v>41</v>
      </c>
      <c r="O127" s="40"/>
      <c r="P127" s="201">
        <f>O127*H127</f>
        <v>0</v>
      </c>
      <c r="Q127" s="201">
        <v>0</v>
      </c>
      <c r="R127" s="201">
        <f>Q127*H127</f>
        <v>0</v>
      </c>
      <c r="S127" s="201">
        <v>0.02</v>
      </c>
      <c r="T127" s="202">
        <f>S127*H127</f>
        <v>7.16</v>
      </c>
      <c r="AR127" s="22" t="s">
        <v>146</v>
      </c>
      <c r="AT127" s="22" t="s">
        <v>141</v>
      </c>
      <c r="AU127" s="22" t="s">
        <v>80</v>
      </c>
      <c r="AY127" s="22" t="s">
        <v>139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2" t="s">
        <v>78</v>
      </c>
      <c r="BK127" s="203">
        <f>ROUND(I127*H127,2)</f>
        <v>0</v>
      </c>
      <c r="BL127" s="22" t="s">
        <v>146</v>
      </c>
      <c r="BM127" s="22" t="s">
        <v>338</v>
      </c>
    </row>
    <row r="128" spans="2:51" s="11" customFormat="1" ht="13.5">
      <c r="B128" s="204"/>
      <c r="C128" s="205"/>
      <c r="D128" s="206" t="s">
        <v>148</v>
      </c>
      <c r="E128" s="207" t="s">
        <v>21</v>
      </c>
      <c r="F128" s="208" t="s">
        <v>243</v>
      </c>
      <c r="G128" s="205"/>
      <c r="H128" s="209" t="s">
        <v>21</v>
      </c>
      <c r="I128" s="210"/>
      <c r="J128" s="205"/>
      <c r="K128" s="205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148</v>
      </c>
      <c r="AU128" s="215" t="s">
        <v>80</v>
      </c>
      <c r="AV128" s="11" t="s">
        <v>78</v>
      </c>
      <c r="AW128" s="11" t="s">
        <v>34</v>
      </c>
      <c r="AX128" s="11" t="s">
        <v>70</v>
      </c>
      <c r="AY128" s="215" t="s">
        <v>139</v>
      </c>
    </row>
    <row r="129" spans="2:51" s="12" customFormat="1" ht="13.5">
      <c r="B129" s="216"/>
      <c r="C129" s="217"/>
      <c r="D129" s="218" t="s">
        <v>148</v>
      </c>
      <c r="E129" s="219" t="s">
        <v>21</v>
      </c>
      <c r="F129" s="220" t="s">
        <v>313</v>
      </c>
      <c r="G129" s="217"/>
      <c r="H129" s="221">
        <v>358</v>
      </c>
      <c r="I129" s="222"/>
      <c r="J129" s="217"/>
      <c r="K129" s="217"/>
      <c r="L129" s="223"/>
      <c r="M129" s="224"/>
      <c r="N129" s="225"/>
      <c r="O129" s="225"/>
      <c r="P129" s="225"/>
      <c r="Q129" s="225"/>
      <c r="R129" s="225"/>
      <c r="S129" s="225"/>
      <c r="T129" s="226"/>
      <c r="AT129" s="227" t="s">
        <v>148</v>
      </c>
      <c r="AU129" s="227" t="s">
        <v>80</v>
      </c>
      <c r="AV129" s="12" t="s">
        <v>80</v>
      </c>
      <c r="AW129" s="12" t="s">
        <v>34</v>
      </c>
      <c r="AX129" s="12" t="s">
        <v>78</v>
      </c>
      <c r="AY129" s="227" t="s">
        <v>139</v>
      </c>
    </row>
    <row r="130" spans="2:65" s="1" customFormat="1" ht="22.5" customHeight="1">
      <c r="B130" s="39"/>
      <c r="C130" s="192" t="s">
        <v>223</v>
      </c>
      <c r="D130" s="192" t="s">
        <v>141</v>
      </c>
      <c r="E130" s="193" t="s">
        <v>339</v>
      </c>
      <c r="F130" s="194" t="s">
        <v>340</v>
      </c>
      <c r="G130" s="195" t="s">
        <v>341</v>
      </c>
      <c r="H130" s="196">
        <v>4.32</v>
      </c>
      <c r="I130" s="197"/>
      <c r="J130" s="198">
        <f>ROUND(I130*H130,2)</f>
        <v>0</v>
      </c>
      <c r="K130" s="194" t="s">
        <v>145</v>
      </c>
      <c r="L130" s="59"/>
      <c r="M130" s="199" t="s">
        <v>21</v>
      </c>
      <c r="N130" s="200" t="s">
        <v>41</v>
      </c>
      <c r="O130" s="40"/>
      <c r="P130" s="201">
        <f>O130*H130</f>
        <v>0</v>
      </c>
      <c r="Q130" s="201">
        <v>0</v>
      </c>
      <c r="R130" s="201">
        <f>Q130*H130</f>
        <v>0</v>
      </c>
      <c r="S130" s="201">
        <v>2.4</v>
      </c>
      <c r="T130" s="202">
        <f>S130*H130</f>
        <v>10.368</v>
      </c>
      <c r="AR130" s="22" t="s">
        <v>146</v>
      </c>
      <c r="AT130" s="22" t="s">
        <v>141</v>
      </c>
      <c r="AU130" s="22" t="s">
        <v>80</v>
      </c>
      <c r="AY130" s="22" t="s">
        <v>139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2" t="s">
        <v>78</v>
      </c>
      <c r="BK130" s="203">
        <f>ROUND(I130*H130,2)</f>
        <v>0</v>
      </c>
      <c r="BL130" s="22" t="s">
        <v>146</v>
      </c>
      <c r="BM130" s="22" t="s">
        <v>342</v>
      </c>
    </row>
    <row r="131" spans="2:51" s="11" customFormat="1" ht="13.5">
      <c r="B131" s="204"/>
      <c r="C131" s="205"/>
      <c r="D131" s="206" t="s">
        <v>148</v>
      </c>
      <c r="E131" s="207" t="s">
        <v>21</v>
      </c>
      <c r="F131" s="208" t="s">
        <v>343</v>
      </c>
      <c r="G131" s="205"/>
      <c r="H131" s="209" t="s">
        <v>21</v>
      </c>
      <c r="I131" s="210"/>
      <c r="J131" s="205"/>
      <c r="K131" s="205"/>
      <c r="L131" s="211"/>
      <c r="M131" s="212"/>
      <c r="N131" s="213"/>
      <c r="O131" s="213"/>
      <c r="P131" s="213"/>
      <c r="Q131" s="213"/>
      <c r="R131" s="213"/>
      <c r="S131" s="213"/>
      <c r="T131" s="214"/>
      <c r="AT131" s="215" t="s">
        <v>148</v>
      </c>
      <c r="AU131" s="215" t="s">
        <v>80</v>
      </c>
      <c r="AV131" s="11" t="s">
        <v>78</v>
      </c>
      <c r="AW131" s="11" t="s">
        <v>34</v>
      </c>
      <c r="AX131" s="11" t="s">
        <v>70</v>
      </c>
      <c r="AY131" s="215" t="s">
        <v>139</v>
      </c>
    </row>
    <row r="132" spans="2:51" s="12" customFormat="1" ht="13.5">
      <c r="B132" s="216"/>
      <c r="C132" s="217"/>
      <c r="D132" s="206" t="s">
        <v>148</v>
      </c>
      <c r="E132" s="228" t="s">
        <v>311</v>
      </c>
      <c r="F132" s="229" t="s">
        <v>344</v>
      </c>
      <c r="G132" s="217"/>
      <c r="H132" s="230">
        <v>4.32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148</v>
      </c>
      <c r="AU132" s="227" t="s">
        <v>80</v>
      </c>
      <c r="AV132" s="12" t="s">
        <v>80</v>
      </c>
      <c r="AW132" s="12" t="s">
        <v>34</v>
      </c>
      <c r="AX132" s="12" t="s">
        <v>78</v>
      </c>
      <c r="AY132" s="227" t="s">
        <v>139</v>
      </c>
    </row>
    <row r="133" spans="2:63" s="10" customFormat="1" ht="29.85" customHeight="1">
      <c r="B133" s="175"/>
      <c r="C133" s="176"/>
      <c r="D133" s="189" t="s">
        <v>69</v>
      </c>
      <c r="E133" s="190" t="s">
        <v>244</v>
      </c>
      <c r="F133" s="190" t="s">
        <v>245</v>
      </c>
      <c r="G133" s="176"/>
      <c r="H133" s="176"/>
      <c r="I133" s="179"/>
      <c r="J133" s="191">
        <f>BK133</f>
        <v>0</v>
      </c>
      <c r="K133" s="176"/>
      <c r="L133" s="181"/>
      <c r="M133" s="182"/>
      <c r="N133" s="183"/>
      <c r="O133" s="183"/>
      <c r="P133" s="184">
        <f>SUM(P134:P141)</f>
        <v>0</v>
      </c>
      <c r="Q133" s="183"/>
      <c r="R133" s="184">
        <f>SUM(R134:R141)</f>
        <v>0</v>
      </c>
      <c r="S133" s="183"/>
      <c r="T133" s="185">
        <f>SUM(T134:T141)</f>
        <v>0</v>
      </c>
      <c r="AR133" s="186" t="s">
        <v>78</v>
      </c>
      <c r="AT133" s="187" t="s">
        <v>69</v>
      </c>
      <c r="AU133" s="187" t="s">
        <v>78</v>
      </c>
      <c r="AY133" s="186" t="s">
        <v>139</v>
      </c>
      <c r="BK133" s="188">
        <f>SUM(BK134:BK141)</f>
        <v>0</v>
      </c>
    </row>
    <row r="134" spans="2:65" s="1" customFormat="1" ht="31.5" customHeight="1">
      <c r="B134" s="39"/>
      <c r="C134" s="192" t="s">
        <v>10</v>
      </c>
      <c r="D134" s="192" t="s">
        <v>141</v>
      </c>
      <c r="E134" s="193" t="s">
        <v>247</v>
      </c>
      <c r="F134" s="194" t="s">
        <v>248</v>
      </c>
      <c r="G134" s="195" t="s">
        <v>249</v>
      </c>
      <c r="H134" s="196">
        <v>286.32</v>
      </c>
      <c r="I134" s="197"/>
      <c r="J134" s="198">
        <f>ROUND(I134*H134,2)</f>
        <v>0</v>
      </c>
      <c r="K134" s="194" t="s">
        <v>145</v>
      </c>
      <c r="L134" s="59"/>
      <c r="M134" s="199" t="s">
        <v>21</v>
      </c>
      <c r="N134" s="200" t="s">
        <v>41</v>
      </c>
      <c r="O134" s="40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2" t="s">
        <v>146</v>
      </c>
      <c r="AT134" s="22" t="s">
        <v>141</v>
      </c>
      <c r="AU134" s="22" t="s">
        <v>80</v>
      </c>
      <c r="AY134" s="22" t="s">
        <v>139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2" t="s">
        <v>78</v>
      </c>
      <c r="BK134" s="203">
        <f>ROUND(I134*H134,2)</f>
        <v>0</v>
      </c>
      <c r="BL134" s="22" t="s">
        <v>146</v>
      </c>
      <c r="BM134" s="22" t="s">
        <v>345</v>
      </c>
    </row>
    <row r="135" spans="2:51" s="12" customFormat="1" ht="27">
      <c r="B135" s="216"/>
      <c r="C135" s="217"/>
      <c r="D135" s="218" t="s">
        <v>148</v>
      </c>
      <c r="E135" s="219" t="s">
        <v>97</v>
      </c>
      <c r="F135" s="220" t="s">
        <v>346</v>
      </c>
      <c r="G135" s="217"/>
      <c r="H135" s="221">
        <v>286.32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148</v>
      </c>
      <c r="AU135" s="227" t="s">
        <v>80</v>
      </c>
      <c r="AV135" s="12" t="s">
        <v>80</v>
      </c>
      <c r="AW135" s="12" t="s">
        <v>34</v>
      </c>
      <c r="AX135" s="12" t="s">
        <v>78</v>
      </c>
      <c r="AY135" s="227" t="s">
        <v>139</v>
      </c>
    </row>
    <row r="136" spans="2:65" s="1" customFormat="1" ht="31.5" customHeight="1">
      <c r="B136" s="39"/>
      <c r="C136" s="192" t="s">
        <v>233</v>
      </c>
      <c r="D136" s="192" t="s">
        <v>141</v>
      </c>
      <c r="E136" s="193" t="s">
        <v>253</v>
      </c>
      <c r="F136" s="194" t="s">
        <v>254</v>
      </c>
      <c r="G136" s="195" t="s">
        <v>249</v>
      </c>
      <c r="H136" s="196">
        <v>1145.28</v>
      </c>
      <c r="I136" s="197"/>
      <c r="J136" s="198">
        <f>ROUND(I136*H136,2)</f>
        <v>0</v>
      </c>
      <c r="K136" s="194" t="s">
        <v>145</v>
      </c>
      <c r="L136" s="59"/>
      <c r="M136" s="199" t="s">
        <v>21</v>
      </c>
      <c r="N136" s="200" t="s">
        <v>41</v>
      </c>
      <c r="O136" s="40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2" t="s">
        <v>146</v>
      </c>
      <c r="AT136" s="22" t="s">
        <v>141</v>
      </c>
      <c r="AU136" s="22" t="s">
        <v>80</v>
      </c>
      <c r="AY136" s="22" t="s">
        <v>139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2" t="s">
        <v>78</v>
      </c>
      <c r="BK136" s="203">
        <f>ROUND(I136*H136,2)</f>
        <v>0</v>
      </c>
      <c r="BL136" s="22" t="s">
        <v>146</v>
      </c>
      <c r="BM136" s="22" t="s">
        <v>347</v>
      </c>
    </row>
    <row r="137" spans="2:51" s="12" customFormat="1" ht="13.5">
      <c r="B137" s="216"/>
      <c r="C137" s="217"/>
      <c r="D137" s="218" t="s">
        <v>148</v>
      </c>
      <c r="E137" s="219" t="s">
        <v>21</v>
      </c>
      <c r="F137" s="220" t="s">
        <v>256</v>
      </c>
      <c r="G137" s="217"/>
      <c r="H137" s="221">
        <v>1145.28</v>
      </c>
      <c r="I137" s="222"/>
      <c r="J137" s="217"/>
      <c r="K137" s="217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148</v>
      </c>
      <c r="AU137" s="227" t="s">
        <v>80</v>
      </c>
      <c r="AV137" s="12" t="s">
        <v>80</v>
      </c>
      <c r="AW137" s="12" t="s">
        <v>34</v>
      </c>
      <c r="AX137" s="12" t="s">
        <v>78</v>
      </c>
      <c r="AY137" s="227" t="s">
        <v>139</v>
      </c>
    </row>
    <row r="138" spans="2:65" s="1" customFormat="1" ht="22.5" customHeight="1">
      <c r="B138" s="39"/>
      <c r="C138" s="192" t="s">
        <v>239</v>
      </c>
      <c r="D138" s="192" t="s">
        <v>141</v>
      </c>
      <c r="E138" s="193" t="s">
        <v>258</v>
      </c>
      <c r="F138" s="194" t="s">
        <v>259</v>
      </c>
      <c r="G138" s="195" t="s">
        <v>249</v>
      </c>
      <c r="H138" s="196">
        <v>251.236</v>
      </c>
      <c r="I138" s="197"/>
      <c r="J138" s="198">
        <f>ROUND(I138*H138,2)</f>
        <v>0</v>
      </c>
      <c r="K138" s="194" t="s">
        <v>145</v>
      </c>
      <c r="L138" s="59"/>
      <c r="M138" s="199" t="s">
        <v>21</v>
      </c>
      <c r="N138" s="200" t="s">
        <v>41</v>
      </c>
      <c r="O138" s="40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2" t="s">
        <v>146</v>
      </c>
      <c r="AT138" s="22" t="s">
        <v>141</v>
      </c>
      <c r="AU138" s="22" t="s">
        <v>80</v>
      </c>
      <c r="AY138" s="22" t="s">
        <v>139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2" t="s">
        <v>78</v>
      </c>
      <c r="BK138" s="203">
        <f>ROUND(I138*H138,2)</f>
        <v>0</v>
      </c>
      <c r="BL138" s="22" t="s">
        <v>146</v>
      </c>
      <c r="BM138" s="22" t="s">
        <v>348</v>
      </c>
    </row>
    <row r="139" spans="2:51" s="12" customFormat="1" ht="13.5">
      <c r="B139" s="216"/>
      <c r="C139" s="217"/>
      <c r="D139" s="218" t="s">
        <v>148</v>
      </c>
      <c r="E139" s="219" t="s">
        <v>21</v>
      </c>
      <c r="F139" s="220" t="s">
        <v>349</v>
      </c>
      <c r="G139" s="217"/>
      <c r="H139" s="221">
        <v>251.236</v>
      </c>
      <c r="I139" s="222"/>
      <c r="J139" s="217"/>
      <c r="K139" s="217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148</v>
      </c>
      <c r="AU139" s="227" t="s">
        <v>80</v>
      </c>
      <c r="AV139" s="12" t="s">
        <v>80</v>
      </c>
      <c r="AW139" s="12" t="s">
        <v>34</v>
      </c>
      <c r="AX139" s="12" t="s">
        <v>78</v>
      </c>
      <c r="AY139" s="227" t="s">
        <v>139</v>
      </c>
    </row>
    <row r="140" spans="2:65" s="1" customFormat="1" ht="22.5" customHeight="1">
      <c r="B140" s="39"/>
      <c r="C140" s="192" t="s">
        <v>246</v>
      </c>
      <c r="D140" s="192" t="s">
        <v>141</v>
      </c>
      <c r="E140" s="193" t="s">
        <v>262</v>
      </c>
      <c r="F140" s="194" t="s">
        <v>263</v>
      </c>
      <c r="G140" s="195" t="s">
        <v>249</v>
      </c>
      <c r="H140" s="196">
        <v>35.084</v>
      </c>
      <c r="I140" s="197"/>
      <c r="J140" s="198">
        <f>ROUND(I140*H140,2)</f>
        <v>0</v>
      </c>
      <c r="K140" s="194" t="s">
        <v>145</v>
      </c>
      <c r="L140" s="59"/>
      <c r="M140" s="199" t="s">
        <v>21</v>
      </c>
      <c r="N140" s="200" t="s">
        <v>41</v>
      </c>
      <c r="O140" s="40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2" t="s">
        <v>146</v>
      </c>
      <c r="AT140" s="22" t="s">
        <v>141</v>
      </c>
      <c r="AU140" s="22" t="s">
        <v>80</v>
      </c>
      <c r="AY140" s="22" t="s">
        <v>139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2" t="s">
        <v>78</v>
      </c>
      <c r="BK140" s="203">
        <f>ROUND(I140*H140,2)</f>
        <v>0</v>
      </c>
      <c r="BL140" s="22" t="s">
        <v>146</v>
      </c>
      <c r="BM140" s="22" t="s">
        <v>350</v>
      </c>
    </row>
    <row r="141" spans="2:51" s="12" customFormat="1" ht="13.5">
      <c r="B141" s="216"/>
      <c r="C141" s="217"/>
      <c r="D141" s="206" t="s">
        <v>148</v>
      </c>
      <c r="E141" s="228" t="s">
        <v>21</v>
      </c>
      <c r="F141" s="229" t="s">
        <v>265</v>
      </c>
      <c r="G141" s="217"/>
      <c r="H141" s="230">
        <v>35.084</v>
      </c>
      <c r="I141" s="222"/>
      <c r="J141" s="217"/>
      <c r="K141" s="217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148</v>
      </c>
      <c r="AU141" s="227" t="s">
        <v>80</v>
      </c>
      <c r="AV141" s="12" t="s">
        <v>80</v>
      </c>
      <c r="AW141" s="12" t="s">
        <v>34</v>
      </c>
      <c r="AX141" s="12" t="s">
        <v>78</v>
      </c>
      <c r="AY141" s="227" t="s">
        <v>139</v>
      </c>
    </row>
    <row r="142" spans="2:63" s="10" customFormat="1" ht="29.85" customHeight="1">
      <c r="B142" s="175"/>
      <c r="C142" s="176"/>
      <c r="D142" s="189" t="s">
        <v>69</v>
      </c>
      <c r="E142" s="190" t="s">
        <v>271</v>
      </c>
      <c r="F142" s="190" t="s">
        <v>272</v>
      </c>
      <c r="G142" s="176"/>
      <c r="H142" s="176"/>
      <c r="I142" s="179"/>
      <c r="J142" s="191">
        <f>BK142</f>
        <v>0</v>
      </c>
      <c r="K142" s="176"/>
      <c r="L142" s="181"/>
      <c r="M142" s="182"/>
      <c r="N142" s="183"/>
      <c r="O142" s="183"/>
      <c r="P142" s="184">
        <f>P143</f>
        <v>0</v>
      </c>
      <c r="Q142" s="183"/>
      <c r="R142" s="184">
        <f>R143</f>
        <v>0</v>
      </c>
      <c r="S142" s="183"/>
      <c r="T142" s="185">
        <f>T143</f>
        <v>0</v>
      </c>
      <c r="AR142" s="186" t="s">
        <v>78</v>
      </c>
      <c r="AT142" s="187" t="s">
        <v>69</v>
      </c>
      <c r="AU142" s="187" t="s">
        <v>78</v>
      </c>
      <c r="AY142" s="186" t="s">
        <v>139</v>
      </c>
      <c r="BK142" s="188">
        <f>BK143</f>
        <v>0</v>
      </c>
    </row>
    <row r="143" spans="2:65" s="1" customFormat="1" ht="31.5" customHeight="1">
      <c r="B143" s="39"/>
      <c r="C143" s="192" t="s">
        <v>252</v>
      </c>
      <c r="D143" s="192" t="s">
        <v>141</v>
      </c>
      <c r="E143" s="193" t="s">
        <v>274</v>
      </c>
      <c r="F143" s="194" t="s">
        <v>275</v>
      </c>
      <c r="G143" s="195" t="s">
        <v>249</v>
      </c>
      <c r="H143" s="196">
        <v>253.176</v>
      </c>
      <c r="I143" s="197"/>
      <c r="J143" s="198">
        <f>ROUND(I143*H143,2)</f>
        <v>0</v>
      </c>
      <c r="K143" s="194" t="s">
        <v>145</v>
      </c>
      <c r="L143" s="59"/>
      <c r="M143" s="199" t="s">
        <v>21</v>
      </c>
      <c r="N143" s="200" t="s">
        <v>41</v>
      </c>
      <c r="O143" s="40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2" t="s">
        <v>146</v>
      </c>
      <c r="AT143" s="22" t="s">
        <v>141</v>
      </c>
      <c r="AU143" s="22" t="s">
        <v>80</v>
      </c>
      <c r="AY143" s="22" t="s">
        <v>139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2" t="s">
        <v>78</v>
      </c>
      <c r="BK143" s="203">
        <f>ROUND(I143*H143,2)</f>
        <v>0</v>
      </c>
      <c r="BL143" s="22" t="s">
        <v>146</v>
      </c>
      <c r="BM143" s="22" t="s">
        <v>351</v>
      </c>
    </row>
    <row r="144" spans="2:63" s="10" customFormat="1" ht="37.35" customHeight="1">
      <c r="B144" s="175"/>
      <c r="C144" s="176"/>
      <c r="D144" s="177" t="s">
        <v>69</v>
      </c>
      <c r="E144" s="178" t="s">
        <v>277</v>
      </c>
      <c r="F144" s="178" t="s">
        <v>278</v>
      </c>
      <c r="G144" s="176"/>
      <c r="H144" s="176"/>
      <c r="I144" s="179"/>
      <c r="J144" s="180">
        <f>BK144</f>
        <v>0</v>
      </c>
      <c r="K144" s="176"/>
      <c r="L144" s="181"/>
      <c r="M144" s="182"/>
      <c r="N144" s="183"/>
      <c r="O144" s="183"/>
      <c r="P144" s="184">
        <f>P145+P152</f>
        <v>0</v>
      </c>
      <c r="Q144" s="183"/>
      <c r="R144" s="184">
        <f>R145+R152</f>
        <v>0</v>
      </c>
      <c r="S144" s="183"/>
      <c r="T144" s="185">
        <f>T145+T152</f>
        <v>0</v>
      </c>
      <c r="AR144" s="186" t="s">
        <v>167</v>
      </c>
      <c r="AT144" s="187" t="s">
        <v>69</v>
      </c>
      <c r="AU144" s="187" t="s">
        <v>70</v>
      </c>
      <c r="AY144" s="186" t="s">
        <v>139</v>
      </c>
      <c r="BK144" s="188">
        <f>BK145+BK152</f>
        <v>0</v>
      </c>
    </row>
    <row r="145" spans="2:63" s="10" customFormat="1" ht="19.9" customHeight="1">
      <c r="B145" s="175"/>
      <c r="C145" s="176"/>
      <c r="D145" s="189" t="s">
        <v>69</v>
      </c>
      <c r="E145" s="190" t="s">
        <v>279</v>
      </c>
      <c r="F145" s="190" t="s">
        <v>280</v>
      </c>
      <c r="G145" s="176"/>
      <c r="H145" s="176"/>
      <c r="I145" s="179"/>
      <c r="J145" s="191">
        <f>BK145</f>
        <v>0</v>
      </c>
      <c r="K145" s="176"/>
      <c r="L145" s="181"/>
      <c r="M145" s="182"/>
      <c r="N145" s="183"/>
      <c r="O145" s="183"/>
      <c r="P145" s="184">
        <f>SUM(P146:P151)</f>
        <v>0</v>
      </c>
      <c r="Q145" s="183"/>
      <c r="R145" s="184">
        <f>SUM(R146:R151)</f>
        <v>0</v>
      </c>
      <c r="S145" s="183"/>
      <c r="T145" s="185">
        <f>SUM(T146:T151)</f>
        <v>0</v>
      </c>
      <c r="AR145" s="186" t="s">
        <v>167</v>
      </c>
      <c r="AT145" s="187" t="s">
        <v>69</v>
      </c>
      <c r="AU145" s="187" t="s">
        <v>78</v>
      </c>
      <c r="AY145" s="186" t="s">
        <v>139</v>
      </c>
      <c r="BK145" s="188">
        <f>SUM(BK146:BK151)</f>
        <v>0</v>
      </c>
    </row>
    <row r="146" spans="2:65" s="1" customFormat="1" ht="57" customHeight="1">
      <c r="B146" s="39"/>
      <c r="C146" s="192" t="s">
        <v>257</v>
      </c>
      <c r="D146" s="192" t="s">
        <v>141</v>
      </c>
      <c r="E146" s="193" t="s">
        <v>282</v>
      </c>
      <c r="F146" s="194" t="s">
        <v>283</v>
      </c>
      <c r="G146" s="195" t="s">
        <v>284</v>
      </c>
      <c r="H146" s="196">
        <v>1</v>
      </c>
      <c r="I146" s="197"/>
      <c r="J146" s="198">
        <f>ROUND(I146*H146,2)</f>
        <v>0</v>
      </c>
      <c r="K146" s="194" t="s">
        <v>21</v>
      </c>
      <c r="L146" s="59"/>
      <c r="M146" s="199" t="s">
        <v>21</v>
      </c>
      <c r="N146" s="200" t="s">
        <v>41</v>
      </c>
      <c r="O146" s="40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2" t="s">
        <v>285</v>
      </c>
      <c r="AT146" s="22" t="s">
        <v>141</v>
      </c>
      <c r="AU146" s="22" t="s">
        <v>80</v>
      </c>
      <c r="AY146" s="22" t="s">
        <v>139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2" t="s">
        <v>78</v>
      </c>
      <c r="BK146" s="203">
        <f>ROUND(I146*H146,2)</f>
        <v>0</v>
      </c>
      <c r="BL146" s="22" t="s">
        <v>285</v>
      </c>
      <c r="BM146" s="22" t="s">
        <v>352</v>
      </c>
    </row>
    <row r="147" spans="2:51" s="12" customFormat="1" ht="13.5">
      <c r="B147" s="216"/>
      <c r="C147" s="217"/>
      <c r="D147" s="218" t="s">
        <v>148</v>
      </c>
      <c r="E147" s="219" t="s">
        <v>21</v>
      </c>
      <c r="F147" s="220" t="s">
        <v>78</v>
      </c>
      <c r="G147" s="217"/>
      <c r="H147" s="221">
        <v>1</v>
      </c>
      <c r="I147" s="222"/>
      <c r="J147" s="217"/>
      <c r="K147" s="217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148</v>
      </c>
      <c r="AU147" s="227" t="s">
        <v>80</v>
      </c>
      <c r="AV147" s="12" t="s">
        <v>80</v>
      </c>
      <c r="AW147" s="12" t="s">
        <v>34</v>
      </c>
      <c r="AX147" s="12" t="s">
        <v>78</v>
      </c>
      <c r="AY147" s="227" t="s">
        <v>139</v>
      </c>
    </row>
    <row r="148" spans="2:65" s="1" customFormat="1" ht="57" customHeight="1">
      <c r="B148" s="39"/>
      <c r="C148" s="192" t="s">
        <v>9</v>
      </c>
      <c r="D148" s="192" t="s">
        <v>141</v>
      </c>
      <c r="E148" s="193" t="s">
        <v>288</v>
      </c>
      <c r="F148" s="194" t="s">
        <v>289</v>
      </c>
      <c r="G148" s="195" t="s">
        <v>284</v>
      </c>
      <c r="H148" s="196">
        <v>1</v>
      </c>
      <c r="I148" s="197"/>
      <c r="J148" s="198">
        <f>ROUND(I148*H148,2)</f>
        <v>0</v>
      </c>
      <c r="K148" s="194" t="s">
        <v>21</v>
      </c>
      <c r="L148" s="59"/>
      <c r="M148" s="199" t="s">
        <v>21</v>
      </c>
      <c r="N148" s="200" t="s">
        <v>41</v>
      </c>
      <c r="O148" s="40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2" t="s">
        <v>285</v>
      </c>
      <c r="AT148" s="22" t="s">
        <v>141</v>
      </c>
      <c r="AU148" s="22" t="s">
        <v>80</v>
      </c>
      <c r="AY148" s="22" t="s">
        <v>139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2" t="s">
        <v>78</v>
      </c>
      <c r="BK148" s="203">
        <f>ROUND(I148*H148,2)</f>
        <v>0</v>
      </c>
      <c r="BL148" s="22" t="s">
        <v>285</v>
      </c>
      <c r="BM148" s="22" t="s">
        <v>353</v>
      </c>
    </row>
    <row r="149" spans="2:51" s="12" customFormat="1" ht="13.5">
      <c r="B149" s="216"/>
      <c r="C149" s="217"/>
      <c r="D149" s="218" t="s">
        <v>148</v>
      </c>
      <c r="E149" s="219" t="s">
        <v>21</v>
      </c>
      <c r="F149" s="220" t="s">
        <v>78</v>
      </c>
      <c r="G149" s="217"/>
      <c r="H149" s="221">
        <v>1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148</v>
      </c>
      <c r="AU149" s="227" t="s">
        <v>80</v>
      </c>
      <c r="AV149" s="12" t="s">
        <v>80</v>
      </c>
      <c r="AW149" s="12" t="s">
        <v>34</v>
      </c>
      <c r="AX149" s="12" t="s">
        <v>78</v>
      </c>
      <c r="AY149" s="227" t="s">
        <v>139</v>
      </c>
    </row>
    <row r="150" spans="2:65" s="1" customFormat="1" ht="44.25" customHeight="1">
      <c r="B150" s="39"/>
      <c r="C150" s="192" t="s">
        <v>266</v>
      </c>
      <c r="D150" s="192" t="s">
        <v>141</v>
      </c>
      <c r="E150" s="193" t="s">
        <v>292</v>
      </c>
      <c r="F150" s="194" t="s">
        <v>293</v>
      </c>
      <c r="G150" s="195" t="s">
        <v>284</v>
      </c>
      <c r="H150" s="196">
        <v>1</v>
      </c>
      <c r="I150" s="197"/>
      <c r="J150" s="198">
        <f>ROUND(I150*H150,2)</f>
        <v>0</v>
      </c>
      <c r="K150" s="194" t="s">
        <v>21</v>
      </c>
      <c r="L150" s="59"/>
      <c r="M150" s="199" t="s">
        <v>21</v>
      </c>
      <c r="N150" s="200" t="s">
        <v>41</v>
      </c>
      <c r="O150" s="40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2" t="s">
        <v>285</v>
      </c>
      <c r="AT150" s="22" t="s">
        <v>141</v>
      </c>
      <c r="AU150" s="22" t="s">
        <v>80</v>
      </c>
      <c r="AY150" s="22" t="s">
        <v>139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2" t="s">
        <v>78</v>
      </c>
      <c r="BK150" s="203">
        <f>ROUND(I150*H150,2)</f>
        <v>0</v>
      </c>
      <c r="BL150" s="22" t="s">
        <v>285</v>
      </c>
      <c r="BM150" s="22" t="s">
        <v>354</v>
      </c>
    </row>
    <row r="151" spans="2:51" s="12" customFormat="1" ht="13.5">
      <c r="B151" s="216"/>
      <c r="C151" s="217"/>
      <c r="D151" s="206" t="s">
        <v>148</v>
      </c>
      <c r="E151" s="228" t="s">
        <v>21</v>
      </c>
      <c r="F151" s="229" t="s">
        <v>78</v>
      </c>
      <c r="G151" s="217"/>
      <c r="H151" s="230">
        <v>1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148</v>
      </c>
      <c r="AU151" s="227" t="s">
        <v>80</v>
      </c>
      <c r="AV151" s="12" t="s">
        <v>80</v>
      </c>
      <c r="AW151" s="12" t="s">
        <v>34</v>
      </c>
      <c r="AX151" s="12" t="s">
        <v>78</v>
      </c>
      <c r="AY151" s="227" t="s">
        <v>139</v>
      </c>
    </row>
    <row r="152" spans="2:63" s="10" customFormat="1" ht="29.85" customHeight="1">
      <c r="B152" s="175"/>
      <c r="C152" s="176"/>
      <c r="D152" s="189" t="s">
        <v>69</v>
      </c>
      <c r="E152" s="190" t="s">
        <v>295</v>
      </c>
      <c r="F152" s="190" t="s">
        <v>296</v>
      </c>
      <c r="G152" s="176"/>
      <c r="H152" s="176"/>
      <c r="I152" s="179"/>
      <c r="J152" s="191">
        <f>BK152</f>
        <v>0</v>
      </c>
      <c r="K152" s="176"/>
      <c r="L152" s="181"/>
      <c r="M152" s="182"/>
      <c r="N152" s="183"/>
      <c r="O152" s="183"/>
      <c r="P152" s="184">
        <f>SUM(P153:P159)</f>
        <v>0</v>
      </c>
      <c r="Q152" s="183"/>
      <c r="R152" s="184">
        <f>SUM(R153:R159)</f>
        <v>0</v>
      </c>
      <c r="S152" s="183"/>
      <c r="T152" s="185">
        <f>SUM(T153:T159)</f>
        <v>0</v>
      </c>
      <c r="AR152" s="186" t="s">
        <v>167</v>
      </c>
      <c r="AT152" s="187" t="s">
        <v>69</v>
      </c>
      <c r="AU152" s="187" t="s">
        <v>78</v>
      </c>
      <c r="AY152" s="186" t="s">
        <v>139</v>
      </c>
      <c r="BK152" s="188">
        <f>SUM(BK153:BK159)</f>
        <v>0</v>
      </c>
    </row>
    <row r="153" spans="2:65" s="1" customFormat="1" ht="44.25" customHeight="1">
      <c r="B153" s="39"/>
      <c r="C153" s="192" t="s">
        <v>273</v>
      </c>
      <c r="D153" s="192" t="s">
        <v>141</v>
      </c>
      <c r="E153" s="193" t="s">
        <v>298</v>
      </c>
      <c r="F153" s="194" t="s">
        <v>299</v>
      </c>
      <c r="G153" s="195" t="s">
        <v>300</v>
      </c>
      <c r="H153" s="196">
        <v>1</v>
      </c>
      <c r="I153" s="197"/>
      <c r="J153" s="198">
        <f>ROUND(I153*H153,2)</f>
        <v>0</v>
      </c>
      <c r="K153" s="194" t="s">
        <v>21</v>
      </c>
      <c r="L153" s="59"/>
      <c r="M153" s="199" t="s">
        <v>21</v>
      </c>
      <c r="N153" s="200" t="s">
        <v>41</v>
      </c>
      <c r="O153" s="40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2" t="s">
        <v>285</v>
      </c>
      <c r="AT153" s="22" t="s">
        <v>141</v>
      </c>
      <c r="AU153" s="22" t="s">
        <v>80</v>
      </c>
      <c r="AY153" s="22" t="s">
        <v>139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2" t="s">
        <v>78</v>
      </c>
      <c r="BK153" s="203">
        <f>ROUND(I153*H153,2)</f>
        <v>0</v>
      </c>
      <c r="BL153" s="22" t="s">
        <v>285</v>
      </c>
      <c r="BM153" s="22" t="s">
        <v>355</v>
      </c>
    </row>
    <row r="154" spans="2:51" s="12" customFormat="1" ht="13.5">
      <c r="B154" s="216"/>
      <c r="C154" s="217"/>
      <c r="D154" s="218" t="s">
        <v>148</v>
      </c>
      <c r="E154" s="219" t="s">
        <v>21</v>
      </c>
      <c r="F154" s="220" t="s">
        <v>78</v>
      </c>
      <c r="G154" s="217"/>
      <c r="H154" s="221">
        <v>1</v>
      </c>
      <c r="I154" s="222"/>
      <c r="J154" s="217"/>
      <c r="K154" s="217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148</v>
      </c>
      <c r="AU154" s="227" t="s">
        <v>80</v>
      </c>
      <c r="AV154" s="12" t="s">
        <v>80</v>
      </c>
      <c r="AW154" s="12" t="s">
        <v>34</v>
      </c>
      <c r="AX154" s="12" t="s">
        <v>78</v>
      </c>
      <c r="AY154" s="227" t="s">
        <v>139</v>
      </c>
    </row>
    <row r="155" spans="2:65" s="1" customFormat="1" ht="22.5" customHeight="1">
      <c r="B155" s="39"/>
      <c r="C155" s="192" t="s">
        <v>281</v>
      </c>
      <c r="D155" s="192" t="s">
        <v>141</v>
      </c>
      <c r="E155" s="193" t="s">
        <v>303</v>
      </c>
      <c r="F155" s="194" t="s">
        <v>304</v>
      </c>
      <c r="G155" s="195" t="s">
        <v>300</v>
      </c>
      <c r="H155" s="196">
        <v>1</v>
      </c>
      <c r="I155" s="197"/>
      <c r="J155" s="198">
        <f>ROUND(I155*H155,2)</f>
        <v>0</v>
      </c>
      <c r="K155" s="194" t="s">
        <v>21</v>
      </c>
      <c r="L155" s="59"/>
      <c r="M155" s="199" t="s">
        <v>21</v>
      </c>
      <c r="N155" s="200" t="s">
        <v>41</v>
      </c>
      <c r="O155" s="40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2" t="s">
        <v>285</v>
      </c>
      <c r="AT155" s="22" t="s">
        <v>141</v>
      </c>
      <c r="AU155" s="22" t="s">
        <v>80</v>
      </c>
      <c r="AY155" s="22" t="s">
        <v>139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2" t="s">
        <v>78</v>
      </c>
      <c r="BK155" s="203">
        <f>ROUND(I155*H155,2)</f>
        <v>0</v>
      </c>
      <c r="BL155" s="22" t="s">
        <v>285</v>
      </c>
      <c r="BM155" s="22" t="s">
        <v>356</v>
      </c>
    </row>
    <row r="156" spans="2:51" s="11" customFormat="1" ht="13.5">
      <c r="B156" s="204"/>
      <c r="C156" s="205"/>
      <c r="D156" s="206" t="s">
        <v>148</v>
      </c>
      <c r="E156" s="207" t="s">
        <v>21</v>
      </c>
      <c r="F156" s="208" t="s">
        <v>306</v>
      </c>
      <c r="G156" s="205"/>
      <c r="H156" s="209" t="s">
        <v>21</v>
      </c>
      <c r="I156" s="210"/>
      <c r="J156" s="205"/>
      <c r="K156" s="205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148</v>
      </c>
      <c r="AU156" s="215" t="s">
        <v>80</v>
      </c>
      <c r="AV156" s="11" t="s">
        <v>78</v>
      </c>
      <c r="AW156" s="11" t="s">
        <v>34</v>
      </c>
      <c r="AX156" s="11" t="s">
        <v>70</v>
      </c>
      <c r="AY156" s="215" t="s">
        <v>139</v>
      </c>
    </row>
    <row r="157" spans="2:51" s="12" customFormat="1" ht="13.5">
      <c r="B157" s="216"/>
      <c r="C157" s="217"/>
      <c r="D157" s="218" t="s">
        <v>148</v>
      </c>
      <c r="E157" s="219" t="s">
        <v>21</v>
      </c>
      <c r="F157" s="220" t="s">
        <v>78</v>
      </c>
      <c r="G157" s="217"/>
      <c r="H157" s="221">
        <v>1</v>
      </c>
      <c r="I157" s="222"/>
      <c r="J157" s="217"/>
      <c r="K157" s="217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148</v>
      </c>
      <c r="AU157" s="227" t="s">
        <v>80</v>
      </c>
      <c r="AV157" s="12" t="s">
        <v>80</v>
      </c>
      <c r="AW157" s="12" t="s">
        <v>34</v>
      </c>
      <c r="AX157" s="12" t="s">
        <v>78</v>
      </c>
      <c r="AY157" s="227" t="s">
        <v>139</v>
      </c>
    </row>
    <row r="158" spans="2:65" s="1" customFormat="1" ht="31.5" customHeight="1">
      <c r="B158" s="39"/>
      <c r="C158" s="192" t="s">
        <v>287</v>
      </c>
      <c r="D158" s="192" t="s">
        <v>141</v>
      </c>
      <c r="E158" s="193" t="s">
        <v>308</v>
      </c>
      <c r="F158" s="194" t="s">
        <v>309</v>
      </c>
      <c r="G158" s="195" t="s">
        <v>284</v>
      </c>
      <c r="H158" s="196">
        <v>1</v>
      </c>
      <c r="I158" s="197"/>
      <c r="J158" s="198">
        <f>ROUND(I158*H158,2)</f>
        <v>0</v>
      </c>
      <c r="K158" s="194" t="s">
        <v>21</v>
      </c>
      <c r="L158" s="59"/>
      <c r="M158" s="199" t="s">
        <v>21</v>
      </c>
      <c r="N158" s="200" t="s">
        <v>41</v>
      </c>
      <c r="O158" s="40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2" t="s">
        <v>285</v>
      </c>
      <c r="AT158" s="22" t="s">
        <v>141</v>
      </c>
      <c r="AU158" s="22" t="s">
        <v>80</v>
      </c>
      <c r="AY158" s="22" t="s">
        <v>139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2" t="s">
        <v>78</v>
      </c>
      <c r="BK158" s="203">
        <f>ROUND(I158*H158,2)</f>
        <v>0</v>
      </c>
      <c r="BL158" s="22" t="s">
        <v>285</v>
      </c>
      <c r="BM158" s="22" t="s">
        <v>357</v>
      </c>
    </row>
    <row r="159" spans="2:51" s="12" customFormat="1" ht="13.5">
      <c r="B159" s="216"/>
      <c r="C159" s="217"/>
      <c r="D159" s="206" t="s">
        <v>148</v>
      </c>
      <c r="E159" s="228" t="s">
        <v>21</v>
      </c>
      <c r="F159" s="229" t="s">
        <v>78</v>
      </c>
      <c r="G159" s="217"/>
      <c r="H159" s="230">
        <v>1</v>
      </c>
      <c r="I159" s="222"/>
      <c r="J159" s="217"/>
      <c r="K159" s="217"/>
      <c r="L159" s="223"/>
      <c r="M159" s="243"/>
      <c r="N159" s="244"/>
      <c r="O159" s="244"/>
      <c r="P159" s="244"/>
      <c r="Q159" s="244"/>
      <c r="R159" s="244"/>
      <c r="S159" s="244"/>
      <c r="T159" s="245"/>
      <c r="AT159" s="227" t="s">
        <v>148</v>
      </c>
      <c r="AU159" s="227" t="s">
        <v>80</v>
      </c>
      <c r="AV159" s="12" t="s">
        <v>80</v>
      </c>
      <c r="AW159" s="12" t="s">
        <v>34</v>
      </c>
      <c r="AX159" s="12" t="s">
        <v>78</v>
      </c>
      <c r="AY159" s="227" t="s">
        <v>139</v>
      </c>
    </row>
    <row r="160" spans="2:12" s="1" customFormat="1" ht="6.95" customHeight="1">
      <c r="B160" s="54"/>
      <c r="C160" s="55"/>
      <c r="D160" s="55"/>
      <c r="E160" s="55"/>
      <c r="F160" s="55"/>
      <c r="G160" s="55"/>
      <c r="H160" s="55"/>
      <c r="I160" s="138"/>
      <c r="J160" s="55"/>
      <c r="K160" s="55"/>
      <c r="L160" s="59"/>
    </row>
  </sheetData>
  <sheetProtection algorithmName="SHA-512" hashValue="v2XhkzkZVsNPzLu4O3FydgBhblv7kE76M853CC26oe1KDHP1NvBMyCQ63hOP2uC/LnUpnJWaBjIJgfHB94PLag==" saltValue="pGBn78vXEPCaB6S6/4YBOQ==" spinCount="100000" sheet="1" objects="1" scenarios="1" formatCells="0" formatColumns="0" formatRows="0" sort="0" autoFilter="0"/>
  <autoFilter ref="C84:K159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6" customWidth="1"/>
    <col min="2" max="2" width="1.66796875" style="246" customWidth="1"/>
    <col min="3" max="4" width="5" style="246" customWidth="1"/>
    <col min="5" max="5" width="11.66015625" style="246" customWidth="1"/>
    <col min="6" max="6" width="9.16015625" style="246" customWidth="1"/>
    <col min="7" max="7" width="5" style="246" customWidth="1"/>
    <col min="8" max="8" width="77.83203125" style="246" customWidth="1"/>
    <col min="9" max="10" width="20" style="246" customWidth="1"/>
    <col min="11" max="11" width="1.66796875" style="246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3" customFormat="1" ht="45" customHeight="1">
      <c r="B3" s="250"/>
      <c r="C3" s="371" t="s">
        <v>358</v>
      </c>
      <c r="D3" s="371"/>
      <c r="E3" s="371"/>
      <c r="F3" s="371"/>
      <c r="G3" s="371"/>
      <c r="H3" s="371"/>
      <c r="I3" s="371"/>
      <c r="J3" s="371"/>
      <c r="K3" s="251"/>
    </row>
    <row r="4" spans="2:11" ht="25.5" customHeight="1">
      <c r="B4" s="252"/>
      <c r="C4" s="372" t="s">
        <v>359</v>
      </c>
      <c r="D4" s="372"/>
      <c r="E4" s="372"/>
      <c r="F4" s="372"/>
      <c r="G4" s="372"/>
      <c r="H4" s="372"/>
      <c r="I4" s="372"/>
      <c r="J4" s="372"/>
      <c r="K4" s="253"/>
    </row>
    <row r="5" spans="2:1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2"/>
      <c r="C6" s="370" t="s">
        <v>360</v>
      </c>
      <c r="D6" s="370"/>
      <c r="E6" s="370"/>
      <c r="F6" s="370"/>
      <c r="G6" s="370"/>
      <c r="H6" s="370"/>
      <c r="I6" s="370"/>
      <c r="J6" s="370"/>
      <c r="K6" s="253"/>
    </row>
    <row r="7" spans="2:11" ht="15" customHeight="1">
      <c r="B7" s="256"/>
      <c r="C7" s="370" t="s">
        <v>361</v>
      </c>
      <c r="D7" s="370"/>
      <c r="E7" s="370"/>
      <c r="F7" s="370"/>
      <c r="G7" s="370"/>
      <c r="H7" s="370"/>
      <c r="I7" s="370"/>
      <c r="J7" s="370"/>
      <c r="K7" s="253"/>
    </row>
    <row r="8" spans="2:1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>
      <c r="B9" s="256"/>
      <c r="C9" s="370" t="s">
        <v>362</v>
      </c>
      <c r="D9" s="370"/>
      <c r="E9" s="370"/>
      <c r="F9" s="370"/>
      <c r="G9" s="370"/>
      <c r="H9" s="370"/>
      <c r="I9" s="370"/>
      <c r="J9" s="370"/>
      <c r="K9" s="253"/>
    </row>
    <row r="10" spans="2:11" ht="15" customHeight="1">
      <c r="B10" s="256"/>
      <c r="C10" s="255"/>
      <c r="D10" s="370" t="s">
        <v>363</v>
      </c>
      <c r="E10" s="370"/>
      <c r="F10" s="370"/>
      <c r="G10" s="370"/>
      <c r="H10" s="370"/>
      <c r="I10" s="370"/>
      <c r="J10" s="370"/>
      <c r="K10" s="253"/>
    </row>
    <row r="11" spans="2:11" ht="15" customHeight="1">
      <c r="B11" s="256"/>
      <c r="C11" s="257"/>
      <c r="D11" s="370" t="s">
        <v>364</v>
      </c>
      <c r="E11" s="370"/>
      <c r="F11" s="370"/>
      <c r="G11" s="370"/>
      <c r="H11" s="370"/>
      <c r="I11" s="370"/>
      <c r="J11" s="370"/>
      <c r="K11" s="253"/>
    </row>
    <row r="12" spans="2:11" ht="12.75" customHeight="1">
      <c r="B12" s="256"/>
      <c r="C12" s="257"/>
      <c r="D12" s="257"/>
      <c r="E12" s="257"/>
      <c r="F12" s="257"/>
      <c r="G12" s="257"/>
      <c r="H12" s="257"/>
      <c r="I12" s="257"/>
      <c r="J12" s="257"/>
      <c r="K12" s="253"/>
    </row>
    <row r="13" spans="2:11" ht="15" customHeight="1">
      <c r="B13" s="256"/>
      <c r="C13" s="257"/>
      <c r="D13" s="370" t="s">
        <v>365</v>
      </c>
      <c r="E13" s="370"/>
      <c r="F13" s="370"/>
      <c r="G13" s="370"/>
      <c r="H13" s="370"/>
      <c r="I13" s="370"/>
      <c r="J13" s="370"/>
      <c r="K13" s="253"/>
    </row>
    <row r="14" spans="2:11" ht="15" customHeight="1">
      <c r="B14" s="256"/>
      <c r="C14" s="257"/>
      <c r="D14" s="370" t="s">
        <v>366</v>
      </c>
      <c r="E14" s="370"/>
      <c r="F14" s="370"/>
      <c r="G14" s="370"/>
      <c r="H14" s="370"/>
      <c r="I14" s="370"/>
      <c r="J14" s="370"/>
      <c r="K14" s="253"/>
    </row>
    <row r="15" spans="2:11" ht="15" customHeight="1">
      <c r="B15" s="256"/>
      <c r="C15" s="257"/>
      <c r="D15" s="370" t="s">
        <v>367</v>
      </c>
      <c r="E15" s="370"/>
      <c r="F15" s="370"/>
      <c r="G15" s="370"/>
      <c r="H15" s="370"/>
      <c r="I15" s="370"/>
      <c r="J15" s="370"/>
      <c r="K15" s="253"/>
    </row>
    <row r="16" spans="2:11" ht="15" customHeight="1">
      <c r="B16" s="256"/>
      <c r="C16" s="257"/>
      <c r="D16" s="257"/>
      <c r="E16" s="258" t="s">
        <v>77</v>
      </c>
      <c r="F16" s="370" t="s">
        <v>368</v>
      </c>
      <c r="G16" s="370"/>
      <c r="H16" s="370"/>
      <c r="I16" s="370"/>
      <c r="J16" s="370"/>
      <c r="K16" s="253"/>
    </row>
    <row r="17" spans="2:11" ht="15" customHeight="1">
      <c r="B17" s="256"/>
      <c r="C17" s="257"/>
      <c r="D17" s="257"/>
      <c r="E17" s="258" t="s">
        <v>369</v>
      </c>
      <c r="F17" s="370" t="s">
        <v>370</v>
      </c>
      <c r="G17" s="370"/>
      <c r="H17" s="370"/>
      <c r="I17" s="370"/>
      <c r="J17" s="370"/>
      <c r="K17" s="253"/>
    </row>
    <row r="18" spans="2:11" ht="15" customHeight="1">
      <c r="B18" s="256"/>
      <c r="C18" s="257"/>
      <c r="D18" s="257"/>
      <c r="E18" s="258" t="s">
        <v>371</v>
      </c>
      <c r="F18" s="370" t="s">
        <v>372</v>
      </c>
      <c r="G18" s="370"/>
      <c r="H18" s="370"/>
      <c r="I18" s="370"/>
      <c r="J18" s="370"/>
      <c r="K18" s="253"/>
    </row>
    <row r="19" spans="2:11" ht="15" customHeight="1">
      <c r="B19" s="256"/>
      <c r="C19" s="257"/>
      <c r="D19" s="257"/>
      <c r="E19" s="258" t="s">
        <v>373</v>
      </c>
      <c r="F19" s="370" t="s">
        <v>374</v>
      </c>
      <c r="G19" s="370"/>
      <c r="H19" s="370"/>
      <c r="I19" s="370"/>
      <c r="J19" s="370"/>
      <c r="K19" s="253"/>
    </row>
    <row r="20" spans="2:11" ht="15" customHeight="1">
      <c r="B20" s="256"/>
      <c r="C20" s="257"/>
      <c r="D20" s="257"/>
      <c r="E20" s="258" t="s">
        <v>375</v>
      </c>
      <c r="F20" s="370" t="s">
        <v>376</v>
      </c>
      <c r="G20" s="370"/>
      <c r="H20" s="370"/>
      <c r="I20" s="370"/>
      <c r="J20" s="370"/>
      <c r="K20" s="253"/>
    </row>
    <row r="21" spans="2:11" ht="15" customHeight="1">
      <c r="B21" s="256"/>
      <c r="C21" s="257"/>
      <c r="D21" s="257"/>
      <c r="E21" s="258" t="s">
        <v>377</v>
      </c>
      <c r="F21" s="370" t="s">
        <v>378</v>
      </c>
      <c r="G21" s="370"/>
      <c r="H21" s="370"/>
      <c r="I21" s="370"/>
      <c r="J21" s="370"/>
      <c r="K21" s="253"/>
    </row>
    <row r="22" spans="2:11" ht="12.75" customHeight="1">
      <c r="B22" s="256"/>
      <c r="C22" s="257"/>
      <c r="D22" s="257"/>
      <c r="E22" s="257"/>
      <c r="F22" s="257"/>
      <c r="G22" s="257"/>
      <c r="H22" s="257"/>
      <c r="I22" s="257"/>
      <c r="J22" s="257"/>
      <c r="K22" s="253"/>
    </row>
    <row r="23" spans="2:11" ht="15" customHeight="1">
      <c r="B23" s="256"/>
      <c r="C23" s="370" t="s">
        <v>379</v>
      </c>
      <c r="D23" s="370"/>
      <c r="E23" s="370"/>
      <c r="F23" s="370"/>
      <c r="G23" s="370"/>
      <c r="H23" s="370"/>
      <c r="I23" s="370"/>
      <c r="J23" s="370"/>
      <c r="K23" s="253"/>
    </row>
    <row r="24" spans="2:11" ht="15" customHeight="1">
      <c r="B24" s="256"/>
      <c r="C24" s="370" t="s">
        <v>380</v>
      </c>
      <c r="D24" s="370"/>
      <c r="E24" s="370"/>
      <c r="F24" s="370"/>
      <c r="G24" s="370"/>
      <c r="H24" s="370"/>
      <c r="I24" s="370"/>
      <c r="J24" s="370"/>
      <c r="K24" s="253"/>
    </row>
    <row r="25" spans="2:11" ht="15" customHeight="1">
      <c r="B25" s="256"/>
      <c r="C25" s="255"/>
      <c r="D25" s="370" t="s">
        <v>381</v>
      </c>
      <c r="E25" s="370"/>
      <c r="F25" s="370"/>
      <c r="G25" s="370"/>
      <c r="H25" s="370"/>
      <c r="I25" s="370"/>
      <c r="J25" s="370"/>
      <c r="K25" s="253"/>
    </row>
    <row r="26" spans="2:11" ht="15" customHeight="1">
      <c r="B26" s="256"/>
      <c r="C26" s="257"/>
      <c r="D26" s="370" t="s">
        <v>382</v>
      </c>
      <c r="E26" s="370"/>
      <c r="F26" s="370"/>
      <c r="G26" s="370"/>
      <c r="H26" s="370"/>
      <c r="I26" s="370"/>
      <c r="J26" s="370"/>
      <c r="K26" s="253"/>
    </row>
    <row r="27" spans="2:11" ht="12.75" customHeight="1">
      <c r="B27" s="256"/>
      <c r="C27" s="257"/>
      <c r="D27" s="257"/>
      <c r="E27" s="257"/>
      <c r="F27" s="257"/>
      <c r="G27" s="257"/>
      <c r="H27" s="257"/>
      <c r="I27" s="257"/>
      <c r="J27" s="257"/>
      <c r="K27" s="253"/>
    </row>
    <row r="28" spans="2:11" ht="15" customHeight="1">
      <c r="B28" s="256"/>
      <c r="C28" s="257"/>
      <c r="D28" s="370" t="s">
        <v>383</v>
      </c>
      <c r="E28" s="370"/>
      <c r="F28" s="370"/>
      <c r="G28" s="370"/>
      <c r="H28" s="370"/>
      <c r="I28" s="370"/>
      <c r="J28" s="370"/>
      <c r="K28" s="253"/>
    </row>
    <row r="29" spans="2:11" ht="15" customHeight="1">
      <c r="B29" s="256"/>
      <c r="C29" s="257"/>
      <c r="D29" s="370" t="s">
        <v>384</v>
      </c>
      <c r="E29" s="370"/>
      <c r="F29" s="370"/>
      <c r="G29" s="370"/>
      <c r="H29" s="370"/>
      <c r="I29" s="370"/>
      <c r="J29" s="370"/>
      <c r="K29" s="253"/>
    </row>
    <row r="30" spans="2:11" ht="12.75" customHeight="1">
      <c r="B30" s="256"/>
      <c r="C30" s="257"/>
      <c r="D30" s="257"/>
      <c r="E30" s="257"/>
      <c r="F30" s="257"/>
      <c r="G30" s="257"/>
      <c r="H30" s="257"/>
      <c r="I30" s="257"/>
      <c r="J30" s="257"/>
      <c r="K30" s="253"/>
    </row>
    <row r="31" spans="2:11" ht="15" customHeight="1">
      <c r="B31" s="256"/>
      <c r="C31" s="257"/>
      <c r="D31" s="370" t="s">
        <v>385</v>
      </c>
      <c r="E31" s="370"/>
      <c r="F31" s="370"/>
      <c r="G31" s="370"/>
      <c r="H31" s="370"/>
      <c r="I31" s="370"/>
      <c r="J31" s="370"/>
      <c r="K31" s="253"/>
    </row>
    <row r="32" spans="2:11" ht="15" customHeight="1">
      <c r="B32" s="256"/>
      <c r="C32" s="257"/>
      <c r="D32" s="370" t="s">
        <v>386</v>
      </c>
      <c r="E32" s="370"/>
      <c r="F32" s="370"/>
      <c r="G32" s="370"/>
      <c r="H32" s="370"/>
      <c r="I32" s="370"/>
      <c r="J32" s="370"/>
      <c r="K32" s="253"/>
    </row>
    <row r="33" spans="2:11" ht="15" customHeight="1">
      <c r="B33" s="256"/>
      <c r="C33" s="257"/>
      <c r="D33" s="370" t="s">
        <v>387</v>
      </c>
      <c r="E33" s="370"/>
      <c r="F33" s="370"/>
      <c r="G33" s="370"/>
      <c r="H33" s="370"/>
      <c r="I33" s="370"/>
      <c r="J33" s="370"/>
      <c r="K33" s="253"/>
    </row>
    <row r="34" spans="2:11" ht="15" customHeight="1">
      <c r="B34" s="256"/>
      <c r="C34" s="257"/>
      <c r="D34" s="255"/>
      <c r="E34" s="259" t="s">
        <v>124</v>
      </c>
      <c r="F34" s="255"/>
      <c r="G34" s="370" t="s">
        <v>388</v>
      </c>
      <c r="H34" s="370"/>
      <c r="I34" s="370"/>
      <c r="J34" s="370"/>
      <c r="K34" s="253"/>
    </row>
    <row r="35" spans="2:11" ht="30.75" customHeight="1">
      <c r="B35" s="256"/>
      <c r="C35" s="257"/>
      <c r="D35" s="255"/>
      <c r="E35" s="259" t="s">
        <v>389</v>
      </c>
      <c r="F35" s="255"/>
      <c r="G35" s="370" t="s">
        <v>390</v>
      </c>
      <c r="H35" s="370"/>
      <c r="I35" s="370"/>
      <c r="J35" s="370"/>
      <c r="K35" s="253"/>
    </row>
    <row r="36" spans="2:11" ht="15" customHeight="1">
      <c r="B36" s="256"/>
      <c r="C36" s="257"/>
      <c r="D36" s="255"/>
      <c r="E36" s="259" t="s">
        <v>51</v>
      </c>
      <c r="F36" s="255"/>
      <c r="G36" s="370" t="s">
        <v>391</v>
      </c>
      <c r="H36" s="370"/>
      <c r="I36" s="370"/>
      <c r="J36" s="370"/>
      <c r="K36" s="253"/>
    </row>
    <row r="37" spans="2:11" ht="15" customHeight="1">
      <c r="B37" s="256"/>
      <c r="C37" s="257"/>
      <c r="D37" s="255"/>
      <c r="E37" s="259" t="s">
        <v>125</v>
      </c>
      <c r="F37" s="255"/>
      <c r="G37" s="370" t="s">
        <v>392</v>
      </c>
      <c r="H37" s="370"/>
      <c r="I37" s="370"/>
      <c r="J37" s="370"/>
      <c r="K37" s="253"/>
    </row>
    <row r="38" spans="2:11" ht="15" customHeight="1">
      <c r="B38" s="256"/>
      <c r="C38" s="257"/>
      <c r="D38" s="255"/>
      <c r="E38" s="259" t="s">
        <v>126</v>
      </c>
      <c r="F38" s="255"/>
      <c r="G38" s="370" t="s">
        <v>393</v>
      </c>
      <c r="H38" s="370"/>
      <c r="I38" s="370"/>
      <c r="J38" s="370"/>
      <c r="K38" s="253"/>
    </row>
    <row r="39" spans="2:11" ht="15" customHeight="1">
      <c r="B39" s="256"/>
      <c r="C39" s="257"/>
      <c r="D39" s="255"/>
      <c r="E39" s="259" t="s">
        <v>127</v>
      </c>
      <c r="F39" s="255"/>
      <c r="G39" s="370" t="s">
        <v>394</v>
      </c>
      <c r="H39" s="370"/>
      <c r="I39" s="370"/>
      <c r="J39" s="370"/>
      <c r="K39" s="253"/>
    </row>
    <row r="40" spans="2:11" ht="15" customHeight="1">
      <c r="B40" s="256"/>
      <c r="C40" s="257"/>
      <c r="D40" s="255"/>
      <c r="E40" s="259" t="s">
        <v>395</v>
      </c>
      <c r="F40" s="255"/>
      <c r="G40" s="370" t="s">
        <v>396</v>
      </c>
      <c r="H40" s="370"/>
      <c r="I40" s="370"/>
      <c r="J40" s="370"/>
      <c r="K40" s="253"/>
    </row>
    <row r="41" spans="2:11" ht="15" customHeight="1">
      <c r="B41" s="256"/>
      <c r="C41" s="257"/>
      <c r="D41" s="255"/>
      <c r="E41" s="259"/>
      <c r="F41" s="255"/>
      <c r="G41" s="370" t="s">
        <v>397</v>
      </c>
      <c r="H41" s="370"/>
      <c r="I41" s="370"/>
      <c r="J41" s="370"/>
      <c r="K41" s="253"/>
    </row>
    <row r="42" spans="2:11" ht="15" customHeight="1">
      <c r="B42" s="256"/>
      <c r="C42" s="257"/>
      <c r="D42" s="255"/>
      <c r="E42" s="259" t="s">
        <v>398</v>
      </c>
      <c r="F42" s="255"/>
      <c r="G42" s="370" t="s">
        <v>399</v>
      </c>
      <c r="H42" s="370"/>
      <c r="I42" s="370"/>
      <c r="J42" s="370"/>
      <c r="K42" s="253"/>
    </row>
    <row r="43" spans="2:11" ht="15" customHeight="1">
      <c r="B43" s="256"/>
      <c r="C43" s="257"/>
      <c r="D43" s="255"/>
      <c r="E43" s="259" t="s">
        <v>129</v>
      </c>
      <c r="F43" s="255"/>
      <c r="G43" s="370" t="s">
        <v>400</v>
      </c>
      <c r="H43" s="370"/>
      <c r="I43" s="370"/>
      <c r="J43" s="370"/>
      <c r="K43" s="253"/>
    </row>
    <row r="44" spans="2:11" ht="12.75" customHeight="1">
      <c r="B44" s="256"/>
      <c r="C44" s="257"/>
      <c r="D44" s="255"/>
      <c r="E44" s="255"/>
      <c r="F44" s="255"/>
      <c r="G44" s="255"/>
      <c r="H44" s="255"/>
      <c r="I44" s="255"/>
      <c r="J44" s="255"/>
      <c r="K44" s="253"/>
    </row>
    <row r="45" spans="2:11" ht="15" customHeight="1">
      <c r="B45" s="256"/>
      <c r="C45" s="257"/>
      <c r="D45" s="370" t="s">
        <v>401</v>
      </c>
      <c r="E45" s="370"/>
      <c r="F45" s="370"/>
      <c r="G45" s="370"/>
      <c r="H45" s="370"/>
      <c r="I45" s="370"/>
      <c r="J45" s="370"/>
      <c r="K45" s="253"/>
    </row>
    <row r="46" spans="2:11" ht="15" customHeight="1">
      <c r="B46" s="256"/>
      <c r="C46" s="257"/>
      <c r="D46" s="257"/>
      <c r="E46" s="370" t="s">
        <v>402</v>
      </c>
      <c r="F46" s="370"/>
      <c r="G46" s="370"/>
      <c r="H46" s="370"/>
      <c r="I46" s="370"/>
      <c r="J46" s="370"/>
      <c r="K46" s="253"/>
    </row>
    <row r="47" spans="2:11" ht="15" customHeight="1">
      <c r="B47" s="256"/>
      <c r="C47" s="257"/>
      <c r="D47" s="257"/>
      <c r="E47" s="370" t="s">
        <v>403</v>
      </c>
      <c r="F47" s="370"/>
      <c r="G47" s="370"/>
      <c r="H47" s="370"/>
      <c r="I47" s="370"/>
      <c r="J47" s="370"/>
      <c r="K47" s="253"/>
    </row>
    <row r="48" spans="2:11" ht="15" customHeight="1">
      <c r="B48" s="256"/>
      <c r="C48" s="257"/>
      <c r="D48" s="257"/>
      <c r="E48" s="370" t="s">
        <v>404</v>
      </c>
      <c r="F48" s="370"/>
      <c r="G48" s="370"/>
      <c r="H48" s="370"/>
      <c r="I48" s="370"/>
      <c r="J48" s="370"/>
      <c r="K48" s="253"/>
    </row>
    <row r="49" spans="2:11" ht="15" customHeight="1">
      <c r="B49" s="256"/>
      <c r="C49" s="257"/>
      <c r="D49" s="370" t="s">
        <v>405</v>
      </c>
      <c r="E49" s="370"/>
      <c r="F49" s="370"/>
      <c r="G49" s="370"/>
      <c r="H49" s="370"/>
      <c r="I49" s="370"/>
      <c r="J49" s="370"/>
      <c r="K49" s="253"/>
    </row>
    <row r="50" spans="2:11" ht="25.5" customHeight="1">
      <c r="B50" s="252"/>
      <c r="C50" s="372" t="s">
        <v>406</v>
      </c>
      <c r="D50" s="372"/>
      <c r="E50" s="372"/>
      <c r="F50" s="372"/>
      <c r="G50" s="372"/>
      <c r="H50" s="372"/>
      <c r="I50" s="372"/>
      <c r="J50" s="372"/>
      <c r="K50" s="253"/>
    </row>
    <row r="51" spans="2:11" ht="5.25" customHeight="1">
      <c r="B51" s="252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2"/>
      <c r="C52" s="370" t="s">
        <v>407</v>
      </c>
      <c r="D52" s="370"/>
      <c r="E52" s="370"/>
      <c r="F52" s="370"/>
      <c r="G52" s="370"/>
      <c r="H52" s="370"/>
      <c r="I52" s="370"/>
      <c r="J52" s="370"/>
      <c r="K52" s="253"/>
    </row>
    <row r="53" spans="2:11" ht="15" customHeight="1">
      <c r="B53" s="252"/>
      <c r="C53" s="370" t="s">
        <v>408</v>
      </c>
      <c r="D53" s="370"/>
      <c r="E53" s="370"/>
      <c r="F53" s="370"/>
      <c r="G53" s="370"/>
      <c r="H53" s="370"/>
      <c r="I53" s="370"/>
      <c r="J53" s="370"/>
      <c r="K53" s="253"/>
    </row>
    <row r="54" spans="2:11" ht="12.75" customHeight="1">
      <c r="B54" s="252"/>
      <c r="C54" s="255"/>
      <c r="D54" s="255"/>
      <c r="E54" s="255"/>
      <c r="F54" s="255"/>
      <c r="G54" s="255"/>
      <c r="H54" s="255"/>
      <c r="I54" s="255"/>
      <c r="J54" s="255"/>
      <c r="K54" s="253"/>
    </row>
    <row r="55" spans="2:11" ht="15" customHeight="1">
      <c r="B55" s="252"/>
      <c r="C55" s="370" t="s">
        <v>409</v>
      </c>
      <c r="D55" s="370"/>
      <c r="E55" s="370"/>
      <c r="F55" s="370"/>
      <c r="G55" s="370"/>
      <c r="H55" s="370"/>
      <c r="I55" s="370"/>
      <c r="J55" s="370"/>
      <c r="K55" s="253"/>
    </row>
    <row r="56" spans="2:11" ht="15" customHeight="1">
      <c r="B56" s="252"/>
      <c r="C56" s="257"/>
      <c r="D56" s="370" t="s">
        <v>410</v>
      </c>
      <c r="E56" s="370"/>
      <c r="F56" s="370"/>
      <c r="G56" s="370"/>
      <c r="H56" s="370"/>
      <c r="I56" s="370"/>
      <c r="J56" s="370"/>
      <c r="K56" s="253"/>
    </row>
    <row r="57" spans="2:11" ht="15" customHeight="1">
      <c r="B57" s="252"/>
      <c r="C57" s="257"/>
      <c r="D57" s="370" t="s">
        <v>411</v>
      </c>
      <c r="E57" s="370"/>
      <c r="F57" s="370"/>
      <c r="G57" s="370"/>
      <c r="H57" s="370"/>
      <c r="I57" s="370"/>
      <c r="J57" s="370"/>
      <c r="K57" s="253"/>
    </row>
    <row r="58" spans="2:11" ht="15" customHeight="1">
      <c r="B58" s="252"/>
      <c r="C58" s="257"/>
      <c r="D58" s="370" t="s">
        <v>412</v>
      </c>
      <c r="E58" s="370"/>
      <c r="F58" s="370"/>
      <c r="G58" s="370"/>
      <c r="H58" s="370"/>
      <c r="I58" s="370"/>
      <c r="J58" s="370"/>
      <c r="K58" s="253"/>
    </row>
    <row r="59" spans="2:11" ht="15" customHeight="1">
      <c r="B59" s="252"/>
      <c r="C59" s="257"/>
      <c r="D59" s="370" t="s">
        <v>413</v>
      </c>
      <c r="E59" s="370"/>
      <c r="F59" s="370"/>
      <c r="G59" s="370"/>
      <c r="H59" s="370"/>
      <c r="I59" s="370"/>
      <c r="J59" s="370"/>
      <c r="K59" s="253"/>
    </row>
    <row r="60" spans="2:11" ht="15" customHeight="1">
      <c r="B60" s="252"/>
      <c r="C60" s="257"/>
      <c r="D60" s="374" t="s">
        <v>414</v>
      </c>
      <c r="E60" s="374"/>
      <c r="F60" s="374"/>
      <c r="G60" s="374"/>
      <c r="H60" s="374"/>
      <c r="I60" s="374"/>
      <c r="J60" s="374"/>
      <c r="K60" s="253"/>
    </row>
    <row r="61" spans="2:11" ht="15" customHeight="1">
      <c r="B61" s="252"/>
      <c r="C61" s="257"/>
      <c r="D61" s="370" t="s">
        <v>415</v>
      </c>
      <c r="E61" s="370"/>
      <c r="F61" s="370"/>
      <c r="G61" s="370"/>
      <c r="H61" s="370"/>
      <c r="I61" s="370"/>
      <c r="J61" s="370"/>
      <c r="K61" s="253"/>
    </row>
    <row r="62" spans="2:11" ht="12.75" customHeight="1">
      <c r="B62" s="252"/>
      <c r="C62" s="257"/>
      <c r="D62" s="257"/>
      <c r="E62" s="260"/>
      <c r="F62" s="257"/>
      <c r="G62" s="257"/>
      <c r="H62" s="257"/>
      <c r="I62" s="257"/>
      <c r="J62" s="257"/>
      <c r="K62" s="253"/>
    </row>
    <row r="63" spans="2:11" ht="15" customHeight="1">
      <c r="B63" s="252"/>
      <c r="C63" s="257"/>
      <c r="D63" s="370" t="s">
        <v>416</v>
      </c>
      <c r="E63" s="370"/>
      <c r="F63" s="370"/>
      <c r="G63" s="370"/>
      <c r="H63" s="370"/>
      <c r="I63" s="370"/>
      <c r="J63" s="370"/>
      <c r="K63" s="253"/>
    </row>
    <row r="64" spans="2:11" ht="15" customHeight="1">
      <c r="B64" s="252"/>
      <c r="C64" s="257"/>
      <c r="D64" s="374" t="s">
        <v>417</v>
      </c>
      <c r="E64" s="374"/>
      <c r="F64" s="374"/>
      <c r="G64" s="374"/>
      <c r="H64" s="374"/>
      <c r="I64" s="374"/>
      <c r="J64" s="374"/>
      <c r="K64" s="253"/>
    </row>
    <row r="65" spans="2:11" ht="15" customHeight="1">
      <c r="B65" s="252"/>
      <c r="C65" s="257"/>
      <c r="D65" s="370" t="s">
        <v>418</v>
      </c>
      <c r="E65" s="370"/>
      <c r="F65" s="370"/>
      <c r="G65" s="370"/>
      <c r="H65" s="370"/>
      <c r="I65" s="370"/>
      <c r="J65" s="370"/>
      <c r="K65" s="253"/>
    </row>
    <row r="66" spans="2:11" ht="15" customHeight="1">
      <c r="B66" s="252"/>
      <c r="C66" s="257"/>
      <c r="D66" s="370" t="s">
        <v>419</v>
      </c>
      <c r="E66" s="370"/>
      <c r="F66" s="370"/>
      <c r="G66" s="370"/>
      <c r="H66" s="370"/>
      <c r="I66" s="370"/>
      <c r="J66" s="370"/>
      <c r="K66" s="253"/>
    </row>
    <row r="67" spans="2:11" ht="15" customHeight="1">
      <c r="B67" s="252"/>
      <c r="C67" s="257"/>
      <c r="D67" s="370" t="s">
        <v>420</v>
      </c>
      <c r="E67" s="370"/>
      <c r="F67" s="370"/>
      <c r="G67" s="370"/>
      <c r="H67" s="370"/>
      <c r="I67" s="370"/>
      <c r="J67" s="370"/>
      <c r="K67" s="253"/>
    </row>
    <row r="68" spans="2:11" ht="15" customHeight="1">
      <c r="B68" s="252"/>
      <c r="C68" s="257"/>
      <c r="D68" s="370" t="s">
        <v>421</v>
      </c>
      <c r="E68" s="370"/>
      <c r="F68" s="370"/>
      <c r="G68" s="370"/>
      <c r="H68" s="370"/>
      <c r="I68" s="370"/>
      <c r="J68" s="370"/>
      <c r="K68" s="253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375" t="s">
        <v>94</v>
      </c>
      <c r="D73" s="375"/>
      <c r="E73" s="375"/>
      <c r="F73" s="375"/>
      <c r="G73" s="375"/>
      <c r="H73" s="375"/>
      <c r="I73" s="375"/>
      <c r="J73" s="375"/>
      <c r="K73" s="270"/>
    </row>
    <row r="74" spans="2:11" ht="17.25" customHeight="1">
      <c r="B74" s="269"/>
      <c r="C74" s="271" t="s">
        <v>422</v>
      </c>
      <c r="D74" s="271"/>
      <c r="E74" s="271"/>
      <c r="F74" s="271" t="s">
        <v>423</v>
      </c>
      <c r="G74" s="272"/>
      <c r="H74" s="271" t="s">
        <v>125</v>
      </c>
      <c r="I74" s="271" t="s">
        <v>55</v>
      </c>
      <c r="J74" s="271" t="s">
        <v>424</v>
      </c>
      <c r="K74" s="270"/>
    </row>
    <row r="75" spans="2:11" ht="17.25" customHeight="1">
      <c r="B75" s="269"/>
      <c r="C75" s="273" t="s">
        <v>425</v>
      </c>
      <c r="D75" s="273"/>
      <c r="E75" s="273"/>
      <c r="F75" s="274" t="s">
        <v>426</v>
      </c>
      <c r="G75" s="275"/>
      <c r="H75" s="273"/>
      <c r="I75" s="273"/>
      <c r="J75" s="273" t="s">
        <v>427</v>
      </c>
      <c r="K75" s="270"/>
    </row>
    <row r="76" spans="2:11" ht="5.25" customHeight="1">
      <c r="B76" s="269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9"/>
      <c r="C77" s="259" t="s">
        <v>51</v>
      </c>
      <c r="D77" s="276"/>
      <c r="E77" s="276"/>
      <c r="F77" s="278" t="s">
        <v>428</v>
      </c>
      <c r="G77" s="277"/>
      <c r="H77" s="259" t="s">
        <v>429</v>
      </c>
      <c r="I77" s="259" t="s">
        <v>430</v>
      </c>
      <c r="J77" s="259">
        <v>20</v>
      </c>
      <c r="K77" s="270"/>
    </row>
    <row r="78" spans="2:11" ht="15" customHeight="1">
      <c r="B78" s="269"/>
      <c r="C78" s="259" t="s">
        <v>431</v>
      </c>
      <c r="D78" s="259"/>
      <c r="E78" s="259"/>
      <c r="F78" s="278" t="s">
        <v>428</v>
      </c>
      <c r="G78" s="277"/>
      <c r="H78" s="259" t="s">
        <v>432</v>
      </c>
      <c r="I78" s="259" t="s">
        <v>430</v>
      </c>
      <c r="J78" s="259">
        <v>120</v>
      </c>
      <c r="K78" s="270"/>
    </row>
    <row r="79" spans="2:11" ht="15" customHeight="1">
      <c r="B79" s="279"/>
      <c r="C79" s="259" t="s">
        <v>433</v>
      </c>
      <c r="D79" s="259"/>
      <c r="E79" s="259"/>
      <c r="F79" s="278" t="s">
        <v>434</v>
      </c>
      <c r="G79" s="277"/>
      <c r="H79" s="259" t="s">
        <v>435</v>
      </c>
      <c r="I79" s="259" t="s">
        <v>430</v>
      </c>
      <c r="J79" s="259">
        <v>50</v>
      </c>
      <c r="K79" s="270"/>
    </row>
    <row r="80" spans="2:11" ht="15" customHeight="1">
      <c r="B80" s="279"/>
      <c r="C80" s="259" t="s">
        <v>436</v>
      </c>
      <c r="D80" s="259"/>
      <c r="E80" s="259"/>
      <c r="F80" s="278" t="s">
        <v>428</v>
      </c>
      <c r="G80" s="277"/>
      <c r="H80" s="259" t="s">
        <v>437</v>
      </c>
      <c r="I80" s="259" t="s">
        <v>438</v>
      </c>
      <c r="J80" s="259"/>
      <c r="K80" s="270"/>
    </row>
    <row r="81" spans="2:11" ht="15" customHeight="1">
      <c r="B81" s="279"/>
      <c r="C81" s="280" t="s">
        <v>439</v>
      </c>
      <c r="D81" s="280"/>
      <c r="E81" s="280"/>
      <c r="F81" s="281" t="s">
        <v>434</v>
      </c>
      <c r="G81" s="280"/>
      <c r="H81" s="280" t="s">
        <v>440</v>
      </c>
      <c r="I81" s="280" t="s">
        <v>430</v>
      </c>
      <c r="J81" s="280">
        <v>15</v>
      </c>
      <c r="K81" s="270"/>
    </row>
    <row r="82" spans="2:11" ht="15" customHeight="1">
      <c r="B82" s="279"/>
      <c r="C82" s="280" t="s">
        <v>441</v>
      </c>
      <c r="D82" s="280"/>
      <c r="E82" s="280"/>
      <c r="F82" s="281" t="s">
        <v>434</v>
      </c>
      <c r="G82" s="280"/>
      <c r="H82" s="280" t="s">
        <v>442</v>
      </c>
      <c r="I82" s="280" t="s">
        <v>430</v>
      </c>
      <c r="J82" s="280">
        <v>15</v>
      </c>
      <c r="K82" s="270"/>
    </row>
    <row r="83" spans="2:11" ht="15" customHeight="1">
      <c r="B83" s="279"/>
      <c r="C83" s="280" t="s">
        <v>443</v>
      </c>
      <c r="D83" s="280"/>
      <c r="E83" s="280"/>
      <c r="F83" s="281" t="s">
        <v>434</v>
      </c>
      <c r="G83" s="280"/>
      <c r="H83" s="280" t="s">
        <v>444</v>
      </c>
      <c r="I83" s="280" t="s">
        <v>430</v>
      </c>
      <c r="J83" s="280">
        <v>20</v>
      </c>
      <c r="K83" s="270"/>
    </row>
    <row r="84" spans="2:11" ht="15" customHeight="1">
      <c r="B84" s="279"/>
      <c r="C84" s="280" t="s">
        <v>445</v>
      </c>
      <c r="D84" s="280"/>
      <c r="E84" s="280"/>
      <c r="F84" s="281" t="s">
        <v>434</v>
      </c>
      <c r="G84" s="280"/>
      <c r="H84" s="280" t="s">
        <v>446</v>
      </c>
      <c r="I84" s="280" t="s">
        <v>430</v>
      </c>
      <c r="J84" s="280">
        <v>20</v>
      </c>
      <c r="K84" s="270"/>
    </row>
    <row r="85" spans="2:11" ht="15" customHeight="1">
      <c r="B85" s="279"/>
      <c r="C85" s="259" t="s">
        <v>447</v>
      </c>
      <c r="D85" s="259"/>
      <c r="E85" s="259"/>
      <c r="F85" s="278" t="s">
        <v>434</v>
      </c>
      <c r="G85" s="277"/>
      <c r="H85" s="259" t="s">
        <v>448</v>
      </c>
      <c r="I85" s="259" t="s">
        <v>430</v>
      </c>
      <c r="J85" s="259">
        <v>50</v>
      </c>
      <c r="K85" s="270"/>
    </row>
    <row r="86" spans="2:11" ht="15" customHeight="1">
      <c r="B86" s="279"/>
      <c r="C86" s="259" t="s">
        <v>449</v>
      </c>
      <c r="D86" s="259"/>
      <c r="E86" s="259"/>
      <c r="F86" s="278" t="s">
        <v>434</v>
      </c>
      <c r="G86" s="277"/>
      <c r="H86" s="259" t="s">
        <v>450</v>
      </c>
      <c r="I86" s="259" t="s">
        <v>430</v>
      </c>
      <c r="J86" s="259">
        <v>20</v>
      </c>
      <c r="K86" s="270"/>
    </row>
    <row r="87" spans="2:11" ht="15" customHeight="1">
      <c r="B87" s="279"/>
      <c r="C87" s="259" t="s">
        <v>451</v>
      </c>
      <c r="D87" s="259"/>
      <c r="E87" s="259"/>
      <c r="F87" s="278" t="s">
        <v>434</v>
      </c>
      <c r="G87" s="277"/>
      <c r="H87" s="259" t="s">
        <v>452</v>
      </c>
      <c r="I87" s="259" t="s">
        <v>430</v>
      </c>
      <c r="J87" s="259">
        <v>20</v>
      </c>
      <c r="K87" s="270"/>
    </row>
    <row r="88" spans="2:11" ht="15" customHeight="1">
      <c r="B88" s="279"/>
      <c r="C88" s="259" t="s">
        <v>453</v>
      </c>
      <c r="D88" s="259"/>
      <c r="E88" s="259"/>
      <c r="F88" s="278" t="s">
        <v>434</v>
      </c>
      <c r="G88" s="277"/>
      <c r="H88" s="259" t="s">
        <v>454</v>
      </c>
      <c r="I88" s="259" t="s">
        <v>430</v>
      </c>
      <c r="J88" s="259">
        <v>50</v>
      </c>
      <c r="K88" s="270"/>
    </row>
    <row r="89" spans="2:11" ht="15" customHeight="1">
      <c r="B89" s="279"/>
      <c r="C89" s="259" t="s">
        <v>455</v>
      </c>
      <c r="D89" s="259"/>
      <c r="E89" s="259"/>
      <c r="F89" s="278" t="s">
        <v>434</v>
      </c>
      <c r="G89" s="277"/>
      <c r="H89" s="259" t="s">
        <v>455</v>
      </c>
      <c r="I89" s="259" t="s">
        <v>430</v>
      </c>
      <c r="J89" s="259">
        <v>50</v>
      </c>
      <c r="K89" s="270"/>
    </row>
    <row r="90" spans="2:11" ht="15" customHeight="1">
      <c r="B90" s="279"/>
      <c r="C90" s="259" t="s">
        <v>130</v>
      </c>
      <c r="D90" s="259"/>
      <c r="E90" s="259"/>
      <c r="F90" s="278" t="s">
        <v>434</v>
      </c>
      <c r="G90" s="277"/>
      <c r="H90" s="259" t="s">
        <v>456</v>
      </c>
      <c r="I90" s="259" t="s">
        <v>430</v>
      </c>
      <c r="J90" s="259">
        <v>255</v>
      </c>
      <c r="K90" s="270"/>
    </row>
    <row r="91" spans="2:11" ht="15" customHeight="1">
      <c r="B91" s="279"/>
      <c r="C91" s="259" t="s">
        <v>457</v>
      </c>
      <c r="D91" s="259"/>
      <c r="E91" s="259"/>
      <c r="F91" s="278" t="s">
        <v>428</v>
      </c>
      <c r="G91" s="277"/>
      <c r="H91" s="259" t="s">
        <v>458</v>
      </c>
      <c r="I91" s="259" t="s">
        <v>459</v>
      </c>
      <c r="J91" s="259"/>
      <c r="K91" s="270"/>
    </row>
    <row r="92" spans="2:11" ht="15" customHeight="1">
      <c r="B92" s="279"/>
      <c r="C92" s="259" t="s">
        <v>460</v>
      </c>
      <c r="D92" s="259"/>
      <c r="E92" s="259"/>
      <c r="F92" s="278" t="s">
        <v>428</v>
      </c>
      <c r="G92" s="277"/>
      <c r="H92" s="259" t="s">
        <v>461</v>
      </c>
      <c r="I92" s="259" t="s">
        <v>462</v>
      </c>
      <c r="J92" s="259"/>
      <c r="K92" s="270"/>
    </row>
    <row r="93" spans="2:11" ht="15" customHeight="1">
      <c r="B93" s="279"/>
      <c r="C93" s="259" t="s">
        <v>463</v>
      </c>
      <c r="D93" s="259"/>
      <c r="E93" s="259"/>
      <c r="F93" s="278" t="s">
        <v>428</v>
      </c>
      <c r="G93" s="277"/>
      <c r="H93" s="259" t="s">
        <v>463</v>
      </c>
      <c r="I93" s="259" t="s">
        <v>462</v>
      </c>
      <c r="J93" s="259"/>
      <c r="K93" s="270"/>
    </row>
    <row r="94" spans="2:11" ht="15" customHeight="1">
      <c r="B94" s="279"/>
      <c r="C94" s="259" t="s">
        <v>36</v>
      </c>
      <c r="D94" s="259"/>
      <c r="E94" s="259"/>
      <c r="F94" s="278" t="s">
        <v>428</v>
      </c>
      <c r="G94" s="277"/>
      <c r="H94" s="259" t="s">
        <v>464</v>
      </c>
      <c r="I94" s="259" t="s">
        <v>462</v>
      </c>
      <c r="J94" s="259"/>
      <c r="K94" s="270"/>
    </row>
    <row r="95" spans="2:11" ht="15" customHeight="1">
      <c r="B95" s="279"/>
      <c r="C95" s="259" t="s">
        <v>46</v>
      </c>
      <c r="D95" s="259"/>
      <c r="E95" s="259"/>
      <c r="F95" s="278" t="s">
        <v>428</v>
      </c>
      <c r="G95" s="277"/>
      <c r="H95" s="259" t="s">
        <v>465</v>
      </c>
      <c r="I95" s="259" t="s">
        <v>462</v>
      </c>
      <c r="J95" s="259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375" t="s">
        <v>466</v>
      </c>
      <c r="D100" s="375"/>
      <c r="E100" s="375"/>
      <c r="F100" s="375"/>
      <c r="G100" s="375"/>
      <c r="H100" s="375"/>
      <c r="I100" s="375"/>
      <c r="J100" s="375"/>
      <c r="K100" s="270"/>
    </row>
    <row r="101" spans="2:11" ht="17.25" customHeight="1">
      <c r="B101" s="269"/>
      <c r="C101" s="271" t="s">
        <v>422</v>
      </c>
      <c r="D101" s="271"/>
      <c r="E101" s="271"/>
      <c r="F101" s="271" t="s">
        <v>423</v>
      </c>
      <c r="G101" s="272"/>
      <c r="H101" s="271" t="s">
        <v>125</v>
      </c>
      <c r="I101" s="271" t="s">
        <v>55</v>
      </c>
      <c r="J101" s="271" t="s">
        <v>424</v>
      </c>
      <c r="K101" s="270"/>
    </row>
    <row r="102" spans="2:11" ht="17.25" customHeight="1">
      <c r="B102" s="269"/>
      <c r="C102" s="273" t="s">
        <v>425</v>
      </c>
      <c r="D102" s="273"/>
      <c r="E102" s="273"/>
      <c r="F102" s="274" t="s">
        <v>426</v>
      </c>
      <c r="G102" s="275"/>
      <c r="H102" s="273"/>
      <c r="I102" s="273"/>
      <c r="J102" s="273" t="s">
        <v>427</v>
      </c>
      <c r="K102" s="270"/>
    </row>
    <row r="103" spans="2:11" ht="5.25" customHeight="1">
      <c r="B103" s="269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9"/>
      <c r="C104" s="259" t="s">
        <v>51</v>
      </c>
      <c r="D104" s="276"/>
      <c r="E104" s="276"/>
      <c r="F104" s="278" t="s">
        <v>428</v>
      </c>
      <c r="G104" s="287"/>
      <c r="H104" s="259" t="s">
        <v>467</v>
      </c>
      <c r="I104" s="259" t="s">
        <v>430</v>
      </c>
      <c r="J104" s="259">
        <v>20</v>
      </c>
      <c r="K104" s="270"/>
    </row>
    <row r="105" spans="2:11" ht="15" customHeight="1">
      <c r="B105" s="269"/>
      <c r="C105" s="259" t="s">
        <v>431</v>
      </c>
      <c r="D105" s="259"/>
      <c r="E105" s="259"/>
      <c r="F105" s="278" t="s">
        <v>428</v>
      </c>
      <c r="G105" s="259"/>
      <c r="H105" s="259" t="s">
        <v>467</v>
      </c>
      <c r="I105" s="259" t="s">
        <v>430</v>
      </c>
      <c r="J105" s="259">
        <v>120</v>
      </c>
      <c r="K105" s="270"/>
    </row>
    <row r="106" spans="2:11" ht="15" customHeight="1">
      <c r="B106" s="279"/>
      <c r="C106" s="259" t="s">
        <v>433</v>
      </c>
      <c r="D106" s="259"/>
      <c r="E106" s="259"/>
      <c r="F106" s="278" t="s">
        <v>434</v>
      </c>
      <c r="G106" s="259"/>
      <c r="H106" s="259" t="s">
        <v>467</v>
      </c>
      <c r="I106" s="259" t="s">
        <v>430</v>
      </c>
      <c r="J106" s="259">
        <v>50</v>
      </c>
      <c r="K106" s="270"/>
    </row>
    <row r="107" spans="2:11" ht="15" customHeight="1">
      <c r="B107" s="279"/>
      <c r="C107" s="259" t="s">
        <v>436</v>
      </c>
      <c r="D107" s="259"/>
      <c r="E107" s="259"/>
      <c r="F107" s="278" t="s">
        <v>428</v>
      </c>
      <c r="G107" s="259"/>
      <c r="H107" s="259" t="s">
        <v>467</v>
      </c>
      <c r="I107" s="259" t="s">
        <v>438</v>
      </c>
      <c r="J107" s="259"/>
      <c r="K107" s="270"/>
    </row>
    <row r="108" spans="2:11" ht="15" customHeight="1">
      <c r="B108" s="279"/>
      <c r="C108" s="259" t="s">
        <v>447</v>
      </c>
      <c r="D108" s="259"/>
      <c r="E108" s="259"/>
      <c r="F108" s="278" t="s">
        <v>434</v>
      </c>
      <c r="G108" s="259"/>
      <c r="H108" s="259" t="s">
        <v>467</v>
      </c>
      <c r="I108" s="259" t="s">
        <v>430</v>
      </c>
      <c r="J108" s="259">
        <v>50</v>
      </c>
      <c r="K108" s="270"/>
    </row>
    <row r="109" spans="2:11" ht="15" customHeight="1">
      <c r="B109" s="279"/>
      <c r="C109" s="259" t="s">
        <v>455</v>
      </c>
      <c r="D109" s="259"/>
      <c r="E109" s="259"/>
      <c r="F109" s="278" t="s">
        <v>434</v>
      </c>
      <c r="G109" s="259"/>
      <c r="H109" s="259" t="s">
        <v>467</v>
      </c>
      <c r="I109" s="259" t="s">
        <v>430</v>
      </c>
      <c r="J109" s="259">
        <v>50</v>
      </c>
      <c r="K109" s="270"/>
    </row>
    <row r="110" spans="2:11" ht="15" customHeight="1">
      <c r="B110" s="279"/>
      <c r="C110" s="259" t="s">
        <v>453</v>
      </c>
      <c r="D110" s="259"/>
      <c r="E110" s="259"/>
      <c r="F110" s="278" t="s">
        <v>434</v>
      </c>
      <c r="G110" s="259"/>
      <c r="H110" s="259" t="s">
        <v>467</v>
      </c>
      <c r="I110" s="259" t="s">
        <v>430</v>
      </c>
      <c r="J110" s="259">
        <v>50</v>
      </c>
      <c r="K110" s="270"/>
    </row>
    <row r="111" spans="2:11" ht="15" customHeight="1">
      <c r="B111" s="279"/>
      <c r="C111" s="259" t="s">
        <v>51</v>
      </c>
      <c r="D111" s="259"/>
      <c r="E111" s="259"/>
      <c r="F111" s="278" t="s">
        <v>428</v>
      </c>
      <c r="G111" s="259"/>
      <c r="H111" s="259" t="s">
        <v>468</v>
      </c>
      <c r="I111" s="259" t="s">
        <v>430</v>
      </c>
      <c r="J111" s="259">
        <v>20</v>
      </c>
      <c r="K111" s="270"/>
    </row>
    <row r="112" spans="2:11" ht="15" customHeight="1">
      <c r="B112" s="279"/>
      <c r="C112" s="259" t="s">
        <v>469</v>
      </c>
      <c r="D112" s="259"/>
      <c r="E112" s="259"/>
      <c r="F112" s="278" t="s">
        <v>428</v>
      </c>
      <c r="G112" s="259"/>
      <c r="H112" s="259" t="s">
        <v>470</v>
      </c>
      <c r="I112" s="259" t="s">
        <v>430</v>
      </c>
      <c r="J112" s="259">
        <v>120</v>
      </c>
      <c r="K112" s="270"/>
    </row>
    <row r="113" spans="2:11" ht="15" customHeight="1">
      <c r="B113" s="279"/>
      <c r="C113" s="259" t="s">
        <v>36</v>
      </c>
      <c r="D113" s="259"/>
      <c r="E113" s="259"/>
      <c r="F113" s="278" t="s">
        <v>428</v>
      </c>
      <c r="G113" s="259"/>
      <c r="H113" s="259" t="s">
        <v>471</v>
      </c>
      <c r="I113" s="259" t="s">
        <v>462</v>
      </c>
      <c r="J113" s="259"/>
      <c r="K113" s="270"/>
    </row>
    <row r="114" spans="2:11" ht="15" customHeight="1">
      <c r="B114" s="279"/>
      <c r="C114" s="259" t="s">
        <v>46</v>
      </c>
      <c r="D114" s="259"/>
      <c r="E114" s="259"/>
      <c r="F114" s="278" t="s">
        <v>428</v>
      </c>
      <c r="G114" s="259"/>
      <c r="H114" s="259" t="s">
        <v>472</v>
      </c>
      <c r="I114" s="259" t="s">
        <v>462</v>
      </c>
      <c r="J114" s="259"/>
      <c r="K114" s="270"/>
    </row>
    <row r="115" spans="2:11" ht="15" customHeight="1">
      <c r="B115" s="279"/>
      <c r="C115" s="259" t="s">
        <v>55</v>
      </c>
      <c r="D115" s="259"/>
      <c r="E115" s="259"/>
      <c r="F115" s="278" t="s">
        <v>428</v>
      </c>
      <c r="G115" s="259"/>
      <c r="H115" s="259" t="s">
        <v>473</v>
      </c>
      <c r="I115" s="259" t="s">
        <v>474</v>
      </c>
      <c r="J115" s="259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5"/>
      <c r="D117" s="255"/>
      <c r="E117" s="255"/>
      <c r="F117" s="290"/>
      <c r="G117" s="255"/>
      <c r="H117" s="255"/>
      <c r="I117" s="255"/>
      <c r="J117" s="255"/>
      <c r="K117" s="289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371" t="s">
        <v>475</v>
      </c>
      <c r="D120" s="371"/>
      <c r="E120" s="371"/>
      <c r="F120" s="371"/>
      <c r="G120" s="371"/>
      <c r="H120" s="371"/>
      <c r="I120" s="371"/>
      <c r="J120" s="371"/>
      <c r="K120" s="295"/>
    </row>
    <row r="121" spans="2:11" ht="17.25" customHeight="1">
      <c r="B121" s="296"/>
      <c r="C121" s="271" t="s">
        <v>422</v>
      </c>
      <c r="D121" s="271"/>
      <c r="E121" s="271"/>
      <c r="F121" s="271" t="s">
        <v>423</v>
      </c>
      <c r="G121" s="272"/>
      <c r="H121" s="271" t="s">
        <v>125</v>
      </c>
      <c r="I121" s="271" t="s">
        <v>55</v>
      </c>
      <c r="J121" s="271" t="s">
        <v>424</v>
      </c>
      <c r="K121" s="297"/>
    </row>
    <row r="122" spans="2:11" ht="17.25" customHeight="1">
      <c r="B122" s="296"/>
      <c r="C122" s="273" t="s">
        <v>425</v>
      </c>
      <c r="D122" s="273"/>
      <c r="E122" s="273"/>
      <c r="F122" s="274" t="s">
        <v>426</v>
      </c>
      <c r="G122" s="275"/>
      <c r="H122" s="273"/>
      <c r="I122" s="273"/>
      <c r="J122" s="273" t="s">
        <v>427</v>
      </c>
      <c r="K122" s="297"/>
    </row>
    <row r="123" spans="2:11" ht="5.25" customHeight="1">
      <c r="B123" s="298"/>
      <c r="C123" s="276"/>
      <c r="D123" s="276"/>
      <c r="E123" s="276"/>
      <c r="F123" s="276"/>
      <c r="G123" s="259"/>
      <c r="H123" s="276"/>
      <c r="I123" s="276"/>
      <c r="J123" s="276"/>
      <c r="K123" s="299"/>
    </row>
    <row r="124" spans="2:11" ht="15" customHeight="1">
      <c r="B124" s="298"/>
      <c r="C124" s="259" t="s">
        <v>431</v>
      </c>
      <c r="D124" s="276"/>
      <c r="E124" s="276"/>
      <c r="F124" s="278" t="s">
        <v>428</v>
      </c>
      <c r="G124" s="259"/>
      <c r="H124" s="259" t="s">
        <v>467</v>
      </c>
      <c r="I124" s="259" t="s">
        <v>430</v>
      </c>
      <c r="J124" s="259">
        <v>120</v>
      </c>
      <c r="K124" s="300"/>
    </row>
    <row r="125" spans="2:11" ht="15" customHeight="1">
      <c r="B125" s="298"/>
      <c r="C125" s="259" t="s">
        <v>476</v>
      </c>
      <c r="D125" s="259"/>
      <c r="E125" s="259"/>
      <c r="F125" s="278" t="s">
        <v>428</v>
      </c>
      <c r="G125" s="259"/>
      <c r="H125" s="259" t="s">
        <v>477</v>
      </c>
      <c r="I125" s="259" t="s">
        <v>430</v>
      </c>
      <c r="J125" s="259" t="s">
        <v>478</v>
      </c>
      <c r="K125" s="300"/>
    </row>
    <row r="126" spans="2:11" ht="15" customHeight="1">
      <c r="B126" s="298"/>
      <c r="C126" s="259" t="s">
        <v>377</v>
      </c>
      <c r="D126" s="259"/>
      <c r="E126" s="259"/>
      <c r="F126" s="278" t="s">
        <v>428</v>
      </c>
      <c r="G126" s="259"/>
      <c r="H126" s="259" t="s">
        <v>479</v>
      </c>
      <c r="I126" s="259" t="s">
        <v>430</v>
      </c>
      <c r="J126" s="259" t="s">
        <v>478</v>
      </c>
      <c r="K126" s="300"/>
    </row>
    <row r="127" spans="2:11" ht="15" customHeight="1">
      <c r="B127" s="298"/>
      <c r="C127" s="259" t="s">
        <v>439</v>
      </c>
      <c r="D127" s="259"/>
      <c r="E127" s="259"/>
      <c r="F127" s="278" t="s">
        <v>434</v>
      </c>
      <c r="G127" s="259"/>
      <c r="H127" s="259" t="s">
        <v>440</v>
      </c>
      <c r="I127" s="259" t="s">
        <v>430</v>
      </c>
      <c r="J127" s="259">
        <v>15</v>
      </c>
      <c r="K127" s="300"/>
    </row>
    <row r="128" spans="2:11" ht="15" customHeight="1">
      <c r="B128" s="298"/>
      <c r="C128" s="280" t="s">
        <v>441</v>
      </c>
      <c r="D128" s="280"/>
      <c r="E128" s="280"/>
      <c r="F128" s="281" t="s">
        <v>434</v>
      </c>
      <c r="G128" s="280"/>
      <c r="H128" s="280" t="s">
        <v>442</v>
      </c>
      <c r="I128" s="280" t="s">
        <v>430</v>
      </c>
      <c r="J128" s="280">
        <v>15</v>
      </c>
      <c r="K128" s="300"/>
    </row>
    <row r="129" spans="2:11" ht="15" customHeight="1">
      <c r="B129" s="298"/>
      <c r="C129" s="280" t="s">
        <v>443</v>
      </c>
      <c r="D129" s="280"/>
      <c r="E129" s="280"/>
      <c r="F129" s="281" t="s">
        <v>434</v>
      </c>
      <c r="G129" s="280"/>
      <c r="H129" s="280" t="s">
        <v>444</v>
      </c>
      <c r="I129" s="280" t="s">
        <v>430</v>
      </c>
      <c r="J129" s="280">
        <v>20</v>
      </c>
      <c r="K129" s="300"/>
    </row>
    <row r="130" spans="2:11" ht="15" customHeight="1">
      <c r="B130" s="298"/>
      <c r="C130" s="280" t="s">
        <v>445</v>
      </c>
      <c r="D130" s="280"/>
      <c r="E130" s="280"/>
      <c r="F130" s="281" t="s">
        <v>434</v>
      </c>
      <c r="G130" s="280"/>
      <c r="H130" s="280" t="s">
        <v>446</v>
      </c>
      <c r="I130" s="280" t="s">
        <v>430</v>
      </c>
      <c r="J130" s="280">
        <v>20</v>
      </c>
      <c r="K130" s="300"/>
    </row>
    <row r="131" spans="2:11" ht="15" customHeight="1">
      <c r="B131" s="298"/>
      <c r="C131" s="259" t="s">
        <v>433</v>
      </c>
      <c r="D131" s="259"/>
      <c r="E131" s="259"/>
      <c r="F131" s="278" t="s">
        <v>434</v>
      </c>
      <c r="G131" s="259"/>
      <c r="H131" s="259" t="s">
        <v>467</v>
      </c>
      <c r="I131" s="259" t="s">
        <v>430</v>
      </c>
      <c r="J131" s="259">
        <v>50</v>
      </c>
      <c r="K131" s="300"/>
    </row>
    <row r="132" spans="2:11" ht="15" customHeight="1">
      <c r="B132" s="298"/>
      <c r="C132" s="259" t="s">
        <v>447</v>
      </c>
      <c r="D132" s="259"/>
      <c r="E132" s="259"/>
      <c r="F132" s="278" t="s">
        <v>434</v>
      </c>
      <c r="G132" s="259"/>
      <c r="H132" s="259" t="s">
        <v>467</v>
      </c>
      <c r="I132" s="259" t="s">
        <v>430</v>
      </c>
      <c r="J132" s="259">
        <v>50</v>
      </c>
      <c r="K132" s="300"/>
    </row>
    <row r="133" spans="2:11" ht="15" customHeight="1">
      <c r="B133" s="298"/>
      <c r="C133" s="259" t="s">
        <v>453</v>
      </c>
      <c r="D133" s="259"/>
      <c r="E133" s="259"/>
      <c r="F133" s="278" t="s">
        <v>434</v>
      </c>
      <c r="G133" s="259"/>
      <c r="H133" s="259" t="s">
        <v>467</v>
      </c>
      <c r="I133" s="259" t="s">
        <v>430</v>
      </c>
      <c r="J133" s="259">
        <v>50</v>
      </c>
      <c r="K133" s="300"/>
    </row>
    <row r="134" spans="2:11" ht="15" customHeight="1">
      <c r="B134" s="298"/>
      <c r="C134" s="259" t="s">
        <v>455</v>
      </c>
      <c r="D134" s="259"/>
      <c r="E134" s="259"/>
      <c r="F134" s="278" t="s">
        <v>434</v>
      </c>
      <c r="G134" s="259"/>
      <c r="H134" s="259" t="s">
        <v>467</v>
      </c>
      <c r="I134" s="259" t="s">
        <v>430</v>
      </c>
      <c r="J134" s="259">
        <v>50</v>
      </c>
      <c r="K134" s="300"/>
    </row>
    <row r="135" spans="2:11" ht="15" customHeight="1">
      <c r="B135" s="298"/>
      <c r="C135" s="259" t="s">
        <v>130</v>
      </c>
      <c r="D135" s="259"/>
      <c r="E135" s="259"/>
      <c r="F135" s="278" t="s">
        <v>434</v>
      </c>
      <c r="G135" s="259"/>
      <c r="H135" s="259" t="s">
        <v>480</v>
      </c>
      <c r="I135" s="259" t="s">
        <v>430</v>
      </c>
      <c r="J135" s="259">
        <v>255</v>
      </c>
      <c r="K135" s="300"/>
    </row>
    <row r="136" spans="2:11" ht="15" customHeight="1">
      <c r="B136" s="298"/>
      <c r="C136" s="259" t="s">
        <v>457</v>
      </c>
      <c r="D136" s="259"/>
      <c r="E136" s="259"/>
      <c r="F136" s="278" t="s">
        <v>428</v>
      </c>
      <c r="G136" s="259"/>
      <c r="H136" s="259" t="s">
        <v>481</v>
      </c>
      <c r="I136" s="259" t="s">
        <v>459</v>
      </c>
      <c r="J136" s="259"/>
      <c r="K136" s="300"/>
    </row>
    <row r="137" spans="2:11" ht="15" customHeight="1">
      <c r="B137" s="298"/>
      <c r="C137" s="259" t="s">
        <v>460</v>
      </c>
      <c r="D137" s="259"/>
      <c r="E137" s="259"/>
      <c r="F137" s="278" t="s">
        <v>428</v>
      </c>
      <c r="G137" s="259"/>
      <c r="H137" s="259" t="s">
        <v>482</v>
      </c>
      <c r="I137" s="259" t="s">
        <v>462</v>
      </c>
      <c r="J137" s="259"/>
      <c r="K137" s="300"/>
    </row>
    <row r="138" spans="2:11" ht="15" customHeight="1">
      <c r="B138" s="298"/>
      <c r="C138" s="259" t="s">
        <v>463</v>
      </c>
      <c r="D138" s="259"/>
      <c r="E138" s="259"/>
      <c r="F138" s="278" t="s">
        <v>428</v>
      </c>
      <c r="G138" s="259"/>
      <c r="H138" s="259" t="s">
        <v>463</v>
      </c>
      <c r="I138" s="259" t="s">
        <v>462</v>
      </c>
      <c r="J138" s="259"/>
      <c r="K138" s="300"/>
    </row>
    <row r="139" spans="2:11" ht="15" customHeight="1">
      <c r="B139" s="298"/>
      <c r="C139" s="259" t="s">
        <v>36</v>
      </c>
      <c r="D139" s="259"/>
      <c r="E139" s="259"/>
      <c r="F139" s="278" t="s">
        <v>428</v>
      </c>
      <c r="G139" s="259"/>
      <c r="H139" s="259" t="s">
        <v>483</v>
      </c>
      <c r="I139" s="259" t="s">
        <v>462</v>
      </c>
      <c r="J139" s="259"/>
      <c r="K139" s="300"/>
    </row>
    <row r="140" spans="2:11" ht="15" customHeight="1">
      <c r="B140" s="298"/>
      <c r="C140" s="259" t="s">
        <v>484</v>
      </c>
      <c r="D140" s="259"/>
      <c r="E140" s="259"/>
      <c r="F140" s="278" t="s">
        <v>428</v>
      </c>
      <c r="G140" s="259"/>
      <c r="H140" s="259" t="s">
        <v>485</v>
      </c>
      <c r="I140" s="259" t="s">
        <v>462</v>
      </c>
      <c r="J140" s="259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5"/>
      <c r="C142" s="255"/>
      <c r="D142" s="255"/>
      <c r="E142" s="255"/>
      <c r="F142" s="290"/>
      <c r="G142" s="255"/>
      <c r="H142" s="255"/>
      <c r="I142" s="255"/>
      <c r="J142" s="255"/>
      <c r="K142" s="255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375" t="s">
        <v>486</v>
      </c>
      <c r="D145" s="375"/>
      <c r="E145" s="375"/>
      <c r="F145" s="375"/>
      <c r="G145" s="375"/>
      <c r="H145" s="375"/>
      <c r="I145" s="375"/>
      <c r="J145" s="375"/>
      <c r="K145" s="270"/>
    </row>
    <row r="146" spans="2:11" ht="17.25" customHeight="1">
      <c r="B146" s="269"/>
      <c r="C146" s="271" t="s">
        <v>422</v>
      </c>
      <c r="D146" s="271"/>
      <c r="E146" s="271"/>
      <c r="F146" s="271" t="s">
        <v>423</v>
      </c>
      <c r="G146" s="272"/>
      <c r="H146" s="271" t="s">
        <v>125</v>
      </c>
      <c r="I146" s="271" t="s">
        <v>55</v>
      </c>
      <c r="J146" s="271" t="s">
        <v>424</v>
      </c>
      <c r="K146" s="270"/>
    </row>
    <row r="147" spans="2:11" ht="17.25" customHeight="1">
      <c r="B147" s="269"/>
      <c r="C147" s="273" t="s">
        <v>425</v>
      </c>
      <c r="D147" s="273"/>
      <c r="E147" s="273"/>
      <c r="F147" s="274" t="s">
        <v>426</v>
      </c>
      <c r="G147" s="275"/>
      <c r="H147" s="273"/>
      <c r="I147" s="273"/>
      <c r="J147" s="273" t="s">
        <v>427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431</v>
      </c>
      <c r="D149" s="259"/>
      <c r="E149" s="259"/>
      <c r="F149" s="305" t="s">
        <v>428</v>
      </c>
      <c r="G149" s="259"/>
      <c r="H149" s="304" t="s">
        <v>467</v>
      </c>
      <c r="I149" s="304" t="s">
        <v>430</v>
      </c>
      <c r="J149" s="304">
        <v>120</v>
      </c>
      <c r="K149" s="300"/>
    </row>
    <row r="150" spans="2:11" ht="15" customHeight="1">
      <c r="B150" s="279"/>
      <c r="C150" s="304" t="s">
        <v>476</v>
      </c>
      <c r="D150" s="259"/>
      <c r="E150" s="259"/>
      <c r="F150" s="305" t="s">
        <v>428</v>
      </c>
      <c r="G150" s="259"/>
      <c r="H150" s="304" t="s">
        <v>487</v>
      </c>
      <c r="I150" s="304" t="s">
        <v>430</v>
      </c>
      <c r="J150" s="304" t="s">
        <v>478</v>
      </c>
      <c r="K150" s="300"/>
    </row>
    <row r="151" spans="2:11" ht="15" customHeight="1">
      <c r="B151" s="279"/>
      <c r="C151" s="304" t="s">
        <v>377</v>
      </c>
      <c r="D151" s="259"/>
      <c r="E151" s="259"/>
      <c r="F151" s="305" t="s">
        <v>428</v>
      </c>
      <c r="G151" s="259"/>
      <c r="H151" s="304" t="s">
        <v>488</v>
      </c>
      <c r="I151" s="304" t="s">
        <v>430</v>
      </c>
      <c r="J151" s="304" t="s">
        <v>478</v>
      </c>
      <c r="K151" s="300"/>
    </row>
    <row r="152" spans="2:11" ht="15" customHeight="1">
      <c r="B152" s="279"/>
      <c r="C152" s="304" t="s">
        <v>433</v>
      </c>
      <c r="D152" s="259"/>
      <c r="E152" s="259"/>
      <c r="F152" s="305" t="s">
        <v>434</v>
      </c>
      <c r="G152" s="259"/>
      <c r="H152" s="304" t="s">
        <v>467</v>
      </c>
      <c r="I152" s="304" t="s">
        <v>430</v>
      </c>
      <c r="J152" s="304">
        <v>50</v>
      </c>
      <c r="K152" s="300"/>
    </row>
    <row r="153" spans="2:11" ht="15" customHeight="1">
      <c r="B153" s="279"/>
      <c r="C153" s="304" t="s">
        <v>436</v>
      </c>
      <c r="D153" s="259"/>
      <c r="E153" s="259"/>
      <c r="F153" s="305" t="s">
        <v>428</v>
      </c>
      <c r="G153" s="259"/>
      <c r="H153" s="304" t="s">
        <v>467</v>
      </c>
      <c r="I153" s="304" t="s">
        <v>438</v>
      </c>
      <c r="J153" s="304"/>
      <c r="K153" s="300"/>
    </row>
    <row r="154" spans="2:11" ht="15" customHeight="1">
      <c r="B154" s="279"/>
      <c r="C154" s="304" t="s">
        <v>447</v>
      </c>
      <c r="D154" s="259"/>
      <c r="E154" s="259"/>
      <c r="F154" s="305" t="s">
        <v>434</v>
      </c>
      <c r="G154" s="259"/>
      <c r="H154" s="304" t="s">
        <v>467</v>
      </c>
      <c r="I154" s="304" t="s">
        <v>430</v>
      </c>
      <c r="J154" s="304">
        <v>50</v>
      </c>
      <c r="K154" s="300"/>
    </row>
    <row r="155" spans="2:11" ht="15" customHeight="1">
      <c r="B155" s="279"/>
      <c r="C155" s="304" t="s">
        <v>455</v>
      </c>
      <c r="D155" s="259"/>
      <c r="E155" s="259"/>
      <c r="F155" s="305" t="s">
        <v>434</v>
      </c>
      <c r="G155" s="259"/>
      <c r="H155" s="304" t="s">
        <v>467</v>
      </c>
      <c r="I155" s="304" t="s">
        <v>430</v>
      </c>
      <c r="J155" s="304">
        <v>50</v>
      </c>
      <c r="K155" s="300"/>
    </row>
    <row r="156" spans="2:11" ht="15" customHeight="1">
      <c r="B156" s="279"/>
      <c r="C156" s="304" t="s">
        <v>453</v>
      </c>
      <c r="D156" s="259"/>
      <c r="E156" s="259"/>
      <c r="F156" s="305" t="s">
        <v>434</v>
      </c>
      <c r="G156" s="259"/>
      <c r="H156" s="304" t="s">
        <v>467</v>
      </c>
      <c r="I156" s="304" t="s">
        <v>430</v>
      </c>
      <c r="J156" s="304">
        <v>50</v>
      </c>
      <c r="K156" s="300"/>
    </row>
    <row r="157" spans="2:11" ht="15" customHeight="1">
      <c r="B157" s="279"/>
      <c r="C157" s="304" t="s">
        <v>109</v>
      </c>
      <c r="D157" s="259"/>
      <c r="E157" s="259"/>
      <c r="F157" s="305" t="s">
        <v>428</v>
      </c>
      <c r="G157" s="259"/>
      <c r="H157" s="304" t="s">
        <v>489</v>
      </c>
      <c r="I157" s="304" t="s">
        <v>430</v>
      </c>
      <c r="J157" s="304" t="s">
        <v>490</v>
      </c>
      <c r="K157" s="300"/>
    </row>
    <row r="158" spans="2:11" ht="15" customHeight="1">
      <c r="B158" s="279"/>
      <c r="C158" s="304" t="s">
        <v>491</v>
      </c>
      <c r="D158" s="259"/>
      <c r="E158" s="259"/>
      <c r="F158" s="305" t="s">
        <v>428</v>
      </c>
      <c r="G158" s="259"/>
      <c r="H158" s="304" t="s">
        <v>492</v>
      </c>
      <c r="I158" s="304" t="s">
        <v>462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5"/>
      <c r="C160" s="259"/>
      <c r="D160" s="259"/>
      <c r="E160" s="259"/>
      <c r="F160" s="278"/>
      <c r="G160" s="259"/>
      <c r="H160" s="259"/>
      <c r="I160" s="259"/>
      <c r="J160" s="259"/>
      <c r="K160" s="255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371" t="s">
        <v>493</v>
      </c>
      <c r="D163" s="371"/>
      <c r="E163" s="371"/>
      <c r="F163" s="371"/>
      <c r="G163" s="371"/>
      <c r="H163" s="371"/>
      <c r="I163" s="371"/>
      <c r="J163" s="371"/>
      <c r="K163" s="251"/>
    </row>
    <row r="164" spans="2:11" ht="17.25" customHeight="1">
      <c r="B164" s="250"/>
      <c r="C164" s="271" t="s">
        <v>422</v>
      </c>
      <c r="D164" s="271"/>
      <c r="E164" s="271"/>
      <c r="F164" s="271" t="s">
        <v>423</v>
      </c>
      <c r="G164" s="308"/>
      <c r="H164" s="309" t="s">
        <v>125</v>
      </c>
      <c r="I164" s="309" t="s">
        <v>55</v>
      </c>
      <c r="J164" s="271" t="s">
        <v>424</v>
      </c>
      <c r="K164" s="251"/>
    </row>
    <row r="165" spans="2:11" ht="17.25" customHeight="1">
      <c r="B165" s="252"/>
      <c r="C165" s="273" t="s">
        <v>425</v>
      </c>
      <c r="D165" s="273"/>
      <c r="E165" s="273"/>
      <c r="F165" s="274" t="s">
        <v>426</v>
      </c>
      <c r="G165" s="310"/>
      <c r="H165" s="311"/>
      <c r="I165" s="311"/>
      <c r="J165" s="273" t="s">
        <v>427</v>
      </c>
      <c r="K165" s="253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9" t="s">
        <v>431</v>
      </c>
      <c r="D167" s="259"/>
      <c r="E167" s="259"/>
      <c r="F167" s="278" t="s">
        <v>428</v>
      </c>
      <c r="G167" s="259"/>
      <c r="H167" s="259" t="s">
        <v>467</v>
      </c>
      <c r="I167" s="259" t="s">
        <v>430</v>
      </c>
      <c r="J167" s="259">
        <v>120</v>
      </c>
      <c r="K167" s="300"/>
    </row>
    <row r="168" spans="2:11" ht="15" customHeight="1">
      <c r="B168" s="279"/>
      <c r="C168" s="259" t="s">
        <v>476</v>
      </c>
      <c r="D168" s="259"/>
      <c r="E168" s="259"/>
      <c r="F168" s="278" t="s">
        <v>428</v>
      </c>
      <c r="G168" s="259"/>
      <c r="H168" s="259" t="s">
        <v>477</v>
      </c>
      <c r="I168" s="259" t="s">
        <v>430</v>
      </c>
      <c r="J168" s="259" t="s">
        <v>478</v>
      </c>
      <c r="K168" s="300"/>
    </row>
    <row r="169" spans="2:11" ht="15" customHeight="1">
      <c r="B169" s="279"/>
      <c r="C169" s="259" t="s">
        <v>377</v>
      </c>
      <c r="D169" s="259"/>
      <c r="E169" s="259"/>
      <c r="F169" s="278" t="s">
        <v>428</v>
      </c>
      <c r="G169" s="259"/>
      <c r="H169" s="259" t="s">
        <v>494</v>
      </c>
      <c r="I169" s="259" t="s">
        <v>430</v>
      </c>
      <c r="J169" s="259" t="s">
        <v>478</v>
      </c>
      <c r="K169" s="300"/>
    </row>
    <row r="170" spans="2:11" ht="15" customHeight="1">
      <c r="B170" s="279"/>
      <c r="C170" s="259" t="s">
        <v>433</v>
      </c>
      <c r="D170" s="259"/>
      <c r="E170" s="259"/>
      <c r="F170" s="278" t="s">
        <v>434</v>
      </c>
      <c r="G170" s="259"/>
      <c r="H170" s="259" t="s">
        <v>494</v>
      </c>
      <c r="I170" s="259" t="s">
        <v>430</v>
      </c>
      <c r="J170" s="259">
        <v>50</v>
      </c>
      <c r="K170" s="300"/>
    </row>
    <row r="171" spans="2:11" ht="15" customHeight="1">
      <c r="B171" s="279"/>
      <c r="C171" s="259" t="s">
        <v>436</v>
      </c>
      <c r="D171" s="259"/>
      <c r="E171" s="259"/>
      <c r="F171" s="278" t="s">
        <v>428</v>
      </c>
      <c r="G171" s="259"/>
      <c r="H171" s="259" t="s">
        <v>494</v>
      </c>
      <c r="I171" s="259" t="s">
        <v>438</v>
      </c>
      <c r="J171" s="259"/>
      <c r="K171" s="300"/>
    </row>
    <row r="172" spans="2:11" ht="15" customHeight="1">
      <c r="B172" s="279"/>
      <c r="C172" s="259" t="s">
        <v>447</v>
      </c>
      <c r="D172" s="259"/>
      <c r="E172" s="259"/>
      <c r="F172" s="278" t="s">
        <v>434</v>
      </c>
      <c r="G172" s="259"/>
      <c r="H172" s="259" t="s">
        <v>494</v>
      </c>
      <c r="I172" s="259" t="s">
        <v>430</v>
      </c>
      <c r="J172" s="259">
        <v>50</v>
      </c>
      <c r="K172" s="300"/>
    </row>
    <row r="173" spans="2:11" ht="15" customHeight="1">
      <c r="B173" s="279"/>
      <c r="C173" s="259" t="s">
        <v>455</v>
      </c>
      <c r="D173" s="259"/>
      <c r="E173" s="259"/>
      <c r="F173" s="278" t="s">
        <v>434</v>
      </c>
      <c r="G173" s="259"/>
      <c r="H173" s="259" t="s">
        <v>494</v>
      </c>
      <c r="I173" s="259" t="s">
        <v>430</v>
      </c>
      <c r="J173" s="259">
        <v>50</v>
      </c>
      <c r="K173" s="300"/>
    </row>
    <row r="174" spans="2:11" ht="15" customHeight="1">
      <c r="B174" s="279"/>
      <c r="C174" s="259" t="s">
        <v>453</v>
      </c>
      <c r="D174" s="259"/>
      <c r="E174" s="259"/>
      <c r="F174" s="278" t="s">
        <v>434</v>
      </c>
      <c r="G174" s="259"/>
      <c r="H174" s="259" t="s">
        <v>494</v>
      </c>
      <c r="I174" s="259" t="s">
        <v>430</v>
      </c>
      <c r="J174" s="259">
        <v>50</v>
      </c>
      <c r="K174" s="300"/>
    </row>
    <row r="175" spans="2:11" ht="15" customHeight="1">
      <c r="B175" s="279"/>
      <c r="C175" s="259" t="s">
        <v>124</v>
      </c>
      <c r="D175" s="259"/>
      <c r="E175" s="259"/>
      <c r="F175" s="278" t="s">
        <v>428</v>
      </c>
      <c r="G175" s="259"/>
      <c r="H175" s="259" t="s">
        <v>495</v>
      </c>
      <c r="I175" s="259" t="s">
        <v>496</v>
      </c>
      <c r="J175" s="259"/>
      <c r="K175" s="300"/>
    </row>
    <row r="176" spans="2:11" ht="15" customHeight="1">
      <c r="B176" s="279"/>
      <c r="C176" s="259" t="s">
        <v>55</v>
      </c>
      <c r="D176" s="259"/>
      <c r="E176" s="259"/>
      <c r="F176" s="278" t="s">
        <v>428</v>
      </c>
      <c r="G176" s="259"/>
      <c r="H176" s="259" t="s">
        <v>497</v>
      </c>
      <c r="I176" s="259" t="s">
        <v>498</v>
      </c>
      <c r="J176" s="259">
        <v>1</v>
      </c>
      <c r="K176" s="300"/>
    </row>
    <row r="177" spans="2:11" ht="15" customHeight="1">
      <c r="B177" s="279"/>
      <c r="C177" s="259" t="s">
        <v>51</v>
      </c>
      <c r="D177" s="259"/>
      <c r="E177" s="259"/>
      <c r="F177" s="278" t="s">
        <v>428</v>
      </c>
      <c r="G177" s="259"/>
      <c r="H177" s="259" t="s">
        <v>499</v>
      </c>
      <c r="I177" s="259" t="s">
        <v>430</v>
      </c>
      <c r="J177" s="259">
        <v>20</v>
      </c>
      <c r="K177" s="300"/>
    </row>
    <row r="178" spans="2:11" ht="15" customHeight="1">
      <c r="B178" s="279"/>
      <c r="C178" s="259" t="s">
        <v>125</v>
      </c>
      <c r="D178" s="259"/>
      <c r="E178" s="259"/>
      <c r="F178" s="278" t="s">
        <v>428</v>
      </c>
      <c r="G178" s="259"/>
      <c r="H178" s="259" t="s">
        <v>500</v>
      </c>
      <c r="I178" s="259" t="s">
        <v>430</v>
      </c>
      <c r="J178" s="259">
        <v>255</v>
      </c>
      <c r="K178" s="300"/>
    </row>
    <row r="179" spans="2:11" ht="15" customHeight="1">
      <c r="B179" s="279"/>
      <c r="C179" s="259" t="s">
        <v>126</v>
      </c>
      <c r="D179" s="259"/>
      <c r="E179" s="259"/>
      <c r="F179" s="278" t="s">
        <v>428</v>
      </c>
      <c r="G179" s="259"/>
      <c r="H179" s="259" t="s">
        <v>393</v>
      </c>
      <c r="I179" s="259" t="s">
        <v>430</v>
      </c>
      <c r="J179" s="259">
        <v>10</v>
      </c>
      <c r="K179" s="300"/>
    </row>
    <row r="180" spans="2:11" ht="15" customHeight="1">
      <c r="B180" s="279"/>
      <c r="C180" s="259" t="s">
        <v>127</v>
      </c>
      <c r="D180" s="259"/>
      <c r="E180" s="259"/>
      <c r="F180" s="278" t="s">
        <v>428</v>
      </c>
      <c r="G180" s="259"/>
      <c r="H180" s="259" t="s">
        <v>501</v>
      </c>
      <c r="I180" s="259" t="s">
        <v>462</v>
      </c>
      <c r="J180" s="259"/>
      <c r="K180" s="300"/>
    </row>
    <row r="181" spans="2:11" ht="15" customHeight="1">
      <c r="B181" s="279"/>
      <c r="C181" s="259" t="s">
        <v>502</v>
      </c>
      <c r="D181" s="259"/>
      <c r="E181" s="259"/>
      <c r="F181" s="278" t="s">
        <v>428</v>
      </c>
      <c r="G181" s="259"/>
      <c r="H181" s="259" t="s">
        <v>503</v>
      </c>
      <c r="I181" s="259" t="s">
        <v>462</v>
      </c>
      <c r="J181" s="259"/>
      <c r="K181" s="300"/>
    </row>
    <row r="182" spans="2:11" ht="15" customHeight="1">
      <c r="B182" s="279"/>
      <c r="C182" s="259" t="s">
        <v>491</v>
      </c>
      <c r="D182" s="259"/>
      <c r="E182" s="259"/>
      <c r="F182" s="278" t="s">
        <v>428</v>
      </c>
      <c r="G182" s="259"/>
      <c r="H182" s="259" t="s">
        <v>504</v>
      </c>
      <c r="I182" s="259" t="s">
        <v>462</v>
      </c>
      <c r="J182" s="259"/>
      <c r="K182" s="300"/>
    </row>
    <row r="183" spans="2:11" ht="15" customHeight="1">
      <c r="B183" s="279"/>
      <c r="C183" s="259" t="s">
        <v>129</v>
      </c>
      <c r="D183" s="259"/>
      <c r="E183" s="259"/>
      <c r="F183" s="278" t="s">
        <v>434</v>
      </c>
      <c r="G183" s="259"/>
      <c r="H183" s="259" t="s">
        <v>505</v>
      </c>
      <c r="I183" s="259" t="s">
        <v>430</v>
      </c>
      <c r="J183" s="259">
        <v>50</v>
      </c>
      <c r="K183" s="300"/>
    </row>
    <row r="184" spans="2:11" ht="15" customHeight="1">
      <c r="B184" s="279"/>
      <c r="C184" s="259" t="s">
        <v>506</v>
      </c>
      <c r="D184" s="259"/>
      <c r="E184" s="259"/>
      <c r="F184" s="278" t="s">
        <v>434</v>
      </c>
      <c r="G184" s="259"/>
      <c r="H184" s="259" t="s">
        <v>507</v>
      </c>
      <c r="I184" s="259" t="s">
        <v>508</v>
      </c>
      <c r="J184" s="259"/>
      <c r="K184" s="300"/>
    </row>
    <row r="185" spans="2:11" ht="15" customHeight="1">
      <c r="B185" s="279"/>
      <c r="C185" s="259" t="s">
        <v>509</v>
      </c>
      <c r="D185" s="259"/>
      <c r="E185" s="259"/>
      <c r="F185" s="278" t="s">
        <v>434</v>
      </c>
      <c r="G185" s="259"/>
      <c r="H185" s="259" t="s">
        <v>510</v>
      </c>
      <c r="I185" s="259" t="s">
        <v>508</v>
      </c>
      <c r="J185" s="259"/>
      <c r="K185" s="300"/>
    </row>
    <row r="186" spans="2:11" ht="15" customHeight="1">
      <c r="B186" s="279"/>
      <c r="C186" s="259" t="s">
        <v>511</v>
      </c>
      <c r="D186" s="259"/>
      <c r="E186" s="259"/>
      <c r="F186" s="278" t="s">
        <v>434</v>
      </c>
      <c r="G186" s="259"/>
      <c r="H186" s="259" t="s">
        <v>512</v>
      </c>
      <c r="I186" s="259" t="s">
        <v>508</v>
      </c>
      <c r="J186" s="259"/>
      <c r="K186" s="300"/>
    </row>
    <row r="187" spans="2:11" ht="15" customHeight="1">
      <c r="B187" s="279"/>
      <c r="C187" s="312" t="s">
        <v>513</v>
      </c>
      <c r="D187" s="259"/>
      <c r="E187" s="259"/>
      <c r="F187" s="278" t="s">
        <v>434</v>
      </c>
      <c r="G187" s="259"/>
      <c r="H187" s="259" t="s">
        <v>514</v>
      </c>
      <c r="I187" s="259" t="s">
        <v>515</v>
      </c>
      <c r="J187" s="313" t="s">
        <v>516</v>
      </c>
      <c r="K187" s="300"/>
    </row>
    <row r="188" spans="2:11" ht="15" customHeight="1">
      <c r="B188" s="279"/>
      <c r="C188" s="264" t="s">
        <v>40</v>
      </c>
      <c r="D188" s="259"/>
      <c r="E188" s="259"/>
      <c r="F188" s="278" t="s">
        <v>428</v>
      </c>
      <c r="G188" s="259"/>
      <c r="H188" s="255" t="s">
        <v>517</v>
      </c>
      <c r="I188" s="259" t="s">
        <v>518</v>
      </c>
      <c r="J188" s="259"/>
      <c r="K188" s="300"/>
    </row>
    <row r="189" spans="2:11" ht="15" customHeight="1">
      <c r="B189" s="279"/>
      <c r="C189" s="264" t="s">
        <v>519</v>
      </c>
      <c r="D189" s="259"/>
      <c r="E189" s="259"/>
      <c r="F189" s="278" t="s">
        <v>428</v>
      </c>
      <c r="G189" s="259"/>
      <c r="H189" s="259" t="s">
        <v>520</v>
      </c>
      <c r="I189" s="259" t="s">
        <v>462</v>
      </c>
      <c r="J189" s="259"/>
      <c r="K189" s="300"/>
    </row>
    <row r="190" spans="2:11" ht="15" customHeight="1">
      <c r="B190" s="279"/>
      <c r="C190" s="264" t="s">
        <v>521</v>
      </c>
      <c r="D190" s="259"/>
      <c r="E190" s="259"/>
      <c r="F190" s="278" t="s">
        <v>428</v>
      </c>
      <c r="G190" s="259"/>
      <c r="H190" s="259" t="s">
        <v>522</v>
      </c>
      <c r="I190" s="259" t="s">
        <v>462</v>
      </c>
      <c r="J190" s="259"/>
      <c r="K190" s="300"/>
    </row>
    <row r="191" spans="2:11" ht="15" customHeight="1">
      <c r="B191" s="279"/>
      <c r="C191" s="264" t="s">
        <v>523</v>
      </c>
      <c r="D191" s="259"/>
      <c r="E191" s="259"/>
      <c r="F191" s="278" t="s">
        <v>434</v>
      </c>
      <c r="G191" s="259"/>
      <c r="H191" s="259" t="s">
        <v>524</v>
      </c>
      <c r="I191" s="259" t="s">
        <v>462</v>
      </c>
      <c r="J191" s="259"/>
      <c r="K191" s="300"/>
    </row>
    <row r="192" spans="2:11" ht="15" customHeight="1">
      <c r="B192" s="306"/>
      <c r="C192" s="314"/>
      <c r="D192" s="288"/>
      <c r="E192" s="288"/>
      <c r="F192" s="288"/>
      <c r="G192" s="288"/>
      <c r="H192" s="288"/>
      <c r="I192" s="288"/>
      <c r="J192" s="288"/>
      <c r="K192" s="307"/>
    </row>
    <row r="193" spans="2:11" ht="18.75" customHeight="1">
      <c r="B193" s="255"/>
      <c r="C193" s="259"/>
      <c r="D193" s="259"/>
      <c r="E193" s="259"/>
      <c r="F193" s="278"/>
      <c r="G193" s="259"/>
      <c r="H193" s="259"/>
      <c r="I193" s="259"/>
      <c r="J193" s="259"/>
      <c r="K193" s="255"/>
    </row>
    <row r="194" spans="2:11" ht="18.75" customHeight="1">
      <c r="B194" s="255"/>
      <c r="C194" s="259"/>
      <c r="D194" s="259"/>
      <c r="E194" s="259"/>
      <c r="F194" s="278"/>
      <c r="G194" s="259"/>
      <c r="H194" s="259"/>
      <c r="I194" s="259"/>
      <c r="J194" s="259"/>
      <c r="K194" s="255"/>
    </row>
    <row r="195" spans="2:11" ht="18.7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3.5">
      <c r="B196" s="247"/>
      <c r="C196" s="248"/>
      <c r="D196" s="248"/>
      <c r="E196" s="248"/>
      <c r="F196" s="248"/>
      <c r="G196" s="248"/>
      <c r="H196" s="248"/>
      <c r="I196" s="248"/>
      <c r="J196" s="248"/>
      <c r="K196" s="249"/>
    </row>
    <row r="197" spans="2:11" ht="21">
      <c r="B197" s="250"/>
      <c r="C197" s="371" t="s">
        <v>525</v>
      </c>
      <c r="D197" s="371"/>
      <c r="E197" s="371"/>
      <c r="F197" s="371"/>
      <c r="G197" s="371"/>
      <c r="H197" s="371"/>
      <c r="I197" s="371"/>
      <c r="J197" s="371"/>
      <c r="K197" s="251"/>
    </row>
    <row r="198" spans="2:11" ht="25.5" customHeight="1">
      <c r="B198" s="250"/>
      <c r="C198" s="315" t="s">
        <v>526</v>
      </c>
      <c r="D198" s="315"/>
      <c r="E198" s="315"/>
      <c r="F198" s="315" t="s">
        <v>527</v>
      </c>
      <c r="G198" s="316"/>
      <c r="H198" s="376" t="s">
        <v>528</v>
      </c>
      <c r="I198" s="376"/>
      <c r="J198" s="376"/>
      <c r="K198" s="251"/>
    </row>
    <row r="199" spans="2:11" ht="5.25" customHeight="1">
      <c r="B199" s="279"/>
      <c r="C199" s="276"/>
      <c r="D199" s="276"/>
      <c r="E199" s="276"/>
      <c r="F199" s="276"/>
      <c r="G199" s="259"/>
      <c r="H199" s="276"/>
      <c r="I199" s="276"/>
      <c r="J199" s="276"/>
      <c r="K199" s="300"/>
    </row>
    <row r="200" spans="2:11" ht="15" customHeight="1">
      <c r="B200" s="279"/>
      <c r="C200" s="259" t="s">
        <v>518</v>
      </c>
      <c r="D200" s="259"/>
      <c r="E200" s="259"/>
      <c r="F200" s="278" t="s">
        <v>41</v>
      </c>
      <c r="G200" s="259"/>
      <c r="H200" s="373" t="s">
        <v>529</v>
      </c>
      <c r="I200" s="373"/>
      <c r="J200" s="373"/>
      <c r="K200" s="300"/>
    </row>
    <row r="201" spans="2:11" ht="15" customHeight="1">
      <c r="B201" s="279"/>
      <c r="C201" s="285"/>
      <c r="D201" s="259"/>
      <c r="E201" s="259"/>
      <c r="F201" s="278" t="s">
        <v>42</v>
      </c>
      <c r="G201" s="259"/>
      <c r="H201" s="373" t="s">
        <v>530</v>
      </c>
      <c r="I201" s="373"/>
      <c r="J201" s="373"/>
      <c r="K201" s="300"/>
    </row>
    <row r="202" spans="2:11" ht="15" customHeight="1">
      <c r="B202" s="279"/>
      <c r="C202" s="285"/>
      <c r="D202" s="259"/>
      <c r="E202" s="259"/>
      <c r="F202" s="278" t="s">
        <v>45</v>
      </c>
      <c r="G202" s="259"/>
      <c r="H202" s="373" t="s">
        <v>531</v>
      </c>
      <c r="I202" s="373"/>
      <c r="J202" s="373"/>
      <c r="K202" s="300"/>
    </row>
    <row r="203" spans="2:11" ht="15" customHeight="1">
      <c r="B203" s="279"/>
      <c r="C203" s="259"/>
      <c r="D203" s="259"/>
      <c r="E203" s="259"/>
      <c r="F203" s="278" t="s">
        <v>43</v>
      </c>
      <c r="G203" s="259"/>
      <c r="H203" s="373" t="s">
        <v>532</v>
      </c>
      <c r="I203" s="373"/>
      <c r="J203" s="373"/>
      <c r="K203" s="300"/>
    </row>
    <row r="204" spans="2:11" ht="15" customHeight="1">
      <c r="B204" s="279"/>
      <c r="C204" s="259"/>
      <c r="D204" s="259"/>
      <c r="E204" s="259"/>
      <c r="F204" s="278" t="s">
        <v>44</v>
      </c>
      <c r="G204" s="259"/>
      <c r="H204" s="373" t="s">
        <v>533</v>
      </c>
      <c r="I204" s="373"/>
      <c r="J204" s="373"/>
      <c r="K204" s="300"/>
    </row>
    <row r="205" spans="2:11" ht="15" customHeight="1">
      <c r="B205" s="279"/>
      <c r="C205" s="259"/>
      <c r="D205" s="259"/>
      <c r="E205" s="259"/>
      <c r="F205" s="278"/>
      <c r="G205" s="259"/>
      <c r="H205" s="259"/>
      <c r="I205" s="259"/>
      <c r="J205" s="259"/>
      <c r="K205" s="300"/>
    </row>
    <row r="206" spans="2:11" ht="15" customHeight="1">
      <c r="B206" s="279"/>
      <c r="C206" s="259" t="s">
        <v>474</v>
      </c>
      <c r="D206" s="259"/>
      <c r="E206" s="259"/>
      <c r="F206" s="278" t="s">
        <v>77</v>
      </c>
      <c r="G206" s="259"/>
      <c r="H206" s="373" t="s">
        <v>534</v>
      </c>
      <c r="I206" s="373"/>
      <c r="J206" s="373"/>
      <c r="K206" s="300"/>
    </row>
    <row r="207" spans="2:11" ht="15" customHeight="1">
      <c r="B207" s="279"/>
      <c r="C207" s="285"/>
      <c r="D207" s="259"/>
      <c r="E207" s="259"/>
      <c r="F207" s="278" t="s">
        <v>371</v>
      </c>
      <c r="G207" s="259"/>
      <c r="H207" s="373" t="s">
        <v>372</v>
      </c>
      <c r="I207" s="373"/>
      <c r="J207" s="373"/>
      <c r="K207" s="300"/>
    </row>
    <row r="208" spans="2:11" ht="15" customHeight="1">
      <c r="B208" s="279"/>
      <c r="C208" s="259"/>
      <c r="D208" s="259"/>
      <c r="E208" s="259"/>
      <c r="F208" s="278" t="s">
        <v>369</v>
      </c>
      <c r="G208" s="259"/>
      <c r="H208" s="373" t="s">
        <v>535</v>
      </c>
      <c r="I208" s="373"/>
      <c r="J208" s="373"/>
      <c r="K208" s="300"/>
    </row>
    <row r="209" spans="2:11" ht="15" customHeight="1">
      <c r="B209" s="317"/>
      <c r="C209" s="285"/>
      <c r="D209" s="285"/>
      <c r="E209" s="285"/>
      <c r="F209" s="278" t="s">
        <v>373</v>
      </c>
      <c r="G209" s="264"/>
      <c r="H209" s="377" t="s">
        <v>374</v>
      </c>
      <c r="I209" s="377"/>
      <c r="J209" s="377"/>
      <c r="K209" s="318"/>
    </row>
    <row r="210" spans="2:11" ht="15" customHeight="1">
      <c r="B210" s="317"/>
      <c r="C210" s="285"/>
      <c r="D210" s="285"/>
      <c r="E210" s="285"/>
      <c r="F210" s="278" t="s">
        <v>375</v>
      </c>
      <c r="G210" s="264"/>
      <c r="H210" s="377" t="s">
        <v>536</v>
      </c>
      <c r="I210" s="377"/>
      <c r="J210" s="377"/>
      <c r="K210" s="318"/>
    </row>
    <row r="211" spans="2:11" ht="15" customHeight="1">
      <c r="B211" s="317"/>
      <c r="C211" s="285"/>
      <c r="D211" s="285"/>
      <c r="E211" s="285"/>
      <c r="F211" s="319"/>
      <c r="G211" s="264"/>
      <c r="H211" s="320"/>
      <c r="I211" s="320"/>
      <c r="J211" s="320"/>
      <c r="K211" s="318"/>
    </row>
    <row r="212" spans="2:11" ht="15" customHeight="1">
      <c r="B212" s="317"/>
      <c r="C212" s="259" t="s">
        <v>498</v>
      </c>
      <c r="D212" s="285"/>
      <c r="E212" s="285"/>
      <c r="F212" s="278">
        <v>1</v>
      </c>
      <c r="G212" s="264"/>
      <c r="H212" s="377" t="s">
        <v>537</v>
      </c>
      <c r="I212" s="377"/>
      <c r="J212" s="377"/>
      <c r="K212" s="318"/>
    </row>
    <row r="213" spans="2:11" ht="15" customHeight="1">
      <c r="B213" s="317"/>
      <c r="C213" s="285"/>
      <c r="D213" s="285"/>
      <c r="E213" s="285"/>
      <c r="F213" s="278">
        <v>2</v>
      </c>
      <c r="G213" s="264"/>
      <c r="H213" s="377" t="s">
        <v>538</v>
      </c>
      <c r="I213" s="377"/>
      <c r="J213" s="377"/>
      <c r="K213" s="318"/>
    </row>
    <row r="214" spans="2:11" ht="15" customHeight="1">
      <c r="B214" s="317"/>
      <c r="C214" s="285"/>
      <c r="D214" s="285"/>
      <c r="E214" s="285"/>
      <c r="F214" s="278">
        <v>3</v>
      </c>
      <c r="G214" s="264"/>
      <c r="H214" s="377" t="s">
        <v>539</v>
      </c>
      <c r="I214" s="377"/>
      <c r="J214" s="377"/>
      <c r="K214" s="318"/>
    </row>
    <row r="215" spans="2:11" ht="15" customHeight="1">
      <c r="B215" s="317"/>
      <c r="C215" s="285"/>
      <c r="D215" s="285"/>
      <c r="E215" s="285"/>
      <c r="F215" s="278">
        <v>4</v>
      </c>
      <c r="G215" s="264"/>
      <c r="H215" s="377" t="s">
        <v>540</v>
      </c>
      <c r="I215" s="377"/>
      <c r="J215" s="377"/>
      <c r="K215" s="318"/>
    </row>
    <row r="216" spans="2:11" ht="12.75" customHeight="1">
      <c r="B216" s="321"/>
      <c r="C216" s="322"/>
      <c r="D216" s="322"/>
      <c r="E216" s="322"/>
      <c r="F216" s="322"/>
      <c r="G216" s="322"/>
      <c r="H216" s="322"/>
      <c r="I216" s="322"/>
      <c r="J216" s="322"/>
      <c r="K216" s="323"/>
    </row>
  </sheetData>
  <sheetProtection algorithmName="SHA-512" hashValue="dedyQ6juwx7imBtkvyei23TDIzlwg0WXTwT5szHdY/w2l+9Xwh7XMeh45cTl3Vvrs/1uaW3imb3XmmMRkf2quw==" saltValue="HxPLoEXXcVAmBUYZrmqdwg==" spinCount="100000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Petr-PC\Petr</dc:creator>
  <cp:keywords/>
  <dc:description/>
  <cp:lastModifiedBy>Zbyněk Moravec</cp:lastModifiedBy>
  <dcterms:created xsi:type="dcterms:W3CDTF">2017-08-24T08:38:54Z</dcterms:created>
  <dcterms:modified xsi:type="dcterms:W3CDTF">2017-08-25T09:27:11Z</dcterms:modified>
  <cp:category/>
  <cp:version/>
  <cp:contentType/>
  <cp:contentStatus/>
</cp:coreProperties>
</file>