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bookViews>
    <workbookView xWindow="0" yWindow="0" windowWidth="21570" windowHeight="10215" activeTab="0"/>
  </bookViews>
  <sheets>
    <sheet name="Rekapitulace stavby" sheetId="1" r:id="rId1"/>
    <sheet name="SO 101 - Chodník podél ul..." sheetId="2" r:id="rId2"/>
    <sheet name="VRN - Vedlejší rozpočtové..." sheetId="3" r:id="rId3"/>
    <sheet name="Pokyny pro vyplnění" sheetId="4" r:id="rId4"/>
  </sheets>
  <definedNames>
    <definedName name="_xlnm._FilterDatabase" localSheetId="1" hidden="1">'SO 101 - Chodník podél ul...'!$C$81:$K$221</definedName>
    <definedName name="_xlnm._FilterDatabase" localSheetId="2" hidden="1">'VRN - Vedlejší rozpočtové...'!$C$78:$K$95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101 - Chodník podél ul...'!$C$4:$J$36,'SO 101 - Chodník podél ul...'!$C$42:$J$63,'SO 101 - Chodník podél ul...'!$C$69:$K$221</definedName>
    <definedName name="_xlnm.Print_Area" localSheetId="2">'VRN - Vedlejší rozpočtové...'!$C$4:$J$36,'VRN - Vedlejší rozpočtové...'!$C$42:$J$60,'VRN - Vedlejší rozpočtové...'!$C$66:$K$95</definedName>
    <definedName name="_xlnm.Print_Titles" localSheetId="0">'Rekapitulace stavby'!$49:$49</definedName>
    <definedName name="_xlnm.Print_Titles" localSheetId="1">'SO 101 - Chodník podél ul...'!$81:$81</definedName>
    <definedName name="_xlnm.Print_Titles" localSheetId="2">'VRN - Vedlejší rozpočtové...'!$78:$78</definedName>
  </definedNames>
  <calcPr calcId="162913"/>
</workbook>
</file>

<file path=xl/sharedStrings.xml><?xml version="1.0" encoding="utf-8"?>
<sst xmlns="http://schemas.openxmlformats.org/spreadsheetml/2006/main" count="2525" uniqueCount="584">
  <si>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</si>
  <si>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</si>
  <si>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</si>
  <si>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</si>
  <si>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</si>
  <si>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</si>
  <si>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</si>
  <si>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{d2d272e1-ce37-4c34-b7fe-fd2ea5ca6e88}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</si>
  <si>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</si>
  <si>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</si>
  <si>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</si>
  <si>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</si>
  <si>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</si>
  <si>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</si>
  <si>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</si>
  <si>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</si>
  <si>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</si>
  <si>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</si>
  <si>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</si>
  <si>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SPC U v Krnově</t>
  </si>
  <si>
    <t>KSO:</t>
  </si>
  <si>
    <t/>
  </si>
  <si>
    <t>CC-CZ:</t>
  </si>
  <si>
    <t>Místo:</t>
  </si>
  <si>
    <t>Krnov</t>
  </si>
  <si>
    <t>Datum:</t>
  </si>
  <si>
    <t>10. 7. 2017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</si>
  <si>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</si>
  <si>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</si>
  <si>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</si>
  <si>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</si>
  <si>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</si>
  <si>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</si>
  <si>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</si>
  <si>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</si>
  <si>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</si>
  <si>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</si>
  <si>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</si>
  <si>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</si>
  <si>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</si>
  <si>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</si>
  <si>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</si>
  <si>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</si>
  <si>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</si>
  <si>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</si>
  <si>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</si>
  <si>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</si>
  <si>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</si>
  <si>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</si>
  <si>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</si>
  <si>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</si>
  <si>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</si>
  <si>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</si>
  <si>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</si>
  <si>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</si>
  <si>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</si>
  <si>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</si>
  <si>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</si>
  <si>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</si>
  <si>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</si>
  <si>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</si>
  <si>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</si>
  <si>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</si>
  <si>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</si>
  <si>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</si>
  <si>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</si>
  <si>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</si>
  <si>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</si>
  <si>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</si>
  <si>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</si>
  <si>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</si>
  <si>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</si>
  <si>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</si>
  <si>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</si>
  <si>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</si>
  <si>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</si>
  <si>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Chodník podél ulice Praskova</t>
  </si>
  <si>
    <t>STA</t>
  </si>
  <si>
    <t>1</t>
  </si>
  <si>
    <t>{8230439e-1393-4457-8a9b-dca3a9baed0b}</t>
  </si>
  <si>
    <t>2</t>
  </si>
  <si>
    <t>VRN</t>
  </si>
  <si>
    <t>Vedlejší rozpočtové náklady</t>
  </si>
  <si>
    <t>{b2b56ea6-12d8-48b9-8cbd-3afd936d994c}</t>
  </si>
  <si>
    <t>1) Krycí list soupisu</t>
  </si>
  <si>
    <t>2) Rekapitulace</t>
  </si>
  <si>
    <t>3) Soupis prací</t>
  </si>
  <si>
    <t>Zpět na list:</t>
  </si>
  <si>
    <t>Rekapitulace stavby</t>
  </si>
  <si>
    <t>rozeb_dlažeb</t>
  </si>
  <si>
    <t>409,171</t>
  </si>
  <si>
    <t>vytrhábí_obrub</t>
  </si>
  <si>
    <t>328,26</t>
  </si>
  <si>
    <t>KRYCÍ LIST SOUPISU</t>
  </si>
  <si>
    <t>odstr_asf</t>
  </si>
  <si>
    <t>12</t>
  </si>
  <si>
    <t>výkop</t>
  </si>
  <si>
    <t>14,57</t>
  </si>
  <si>
    <t>Výkop_hor3</t>
  </si>
  <si>
    <t>11,656</t>
  </si>
  <si>
    <t>Výkop_hor4</t>
  </si>
  <si>
    <t>2,914</t>
  </si>
  <si>
    <t>Objekt:</t>
  </si>
  <si>
    <t>Obsyp</t>
  </si>
  <si>
    <t>2,186</t>
  </si>
  <si>
    <t>SO 101 - Chodník podél ulice Praskova</t>
  </si>
  <si>
    <t>Odvoz</t>
  </si>
  <si>
    <t>12,384</t>
  </si>
  <si>
    <t>odstr_podklad</t>
  </si>
  <si>
    <t>Odvoz_suti</t>
  </si>
  <si>
    <t>239,959</t>
  </si>
  <si>
    <t>Odvoz_hmot</t>
  </si>
  <si>
    <t>171,632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</si>
  <si>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</si>
  <si>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</si>
  <si>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</si>
  <si>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</si>
  <si>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</si>
  <si>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</si>
  <si>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</si>
  <si>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</si>
  <si>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</si>
  <si>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</si>
  <si>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</si>
  <si>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</si>
  <si>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</si>
  <si>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</si>
  <si>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</si>
  <si>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</si>
  <si>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</si>
  <si>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</si>
  <si>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</si>
  <si>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</si>
  <si>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</si>
  <si>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</si>
  <si>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</si>
  <si>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</si>
  <si>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</si>
  <si>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</si>
  <si>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</si>
  <si>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</si>
  <si>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</si>
  <si>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</si>
  <si>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</si>
  <si>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</si>
  <si>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</si>
  <si>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CS ÚRS 2017 01</t>
  </si>
  <si>
    <t>4</t>
  </si>
  <si>
    <t>-1328489536</t>
  </si>
  <si>
    <t>VV</t>
  </si>
  <si>
    <t>"rozebrání stav. chodníku"</t>
  </si>
  <si>
    <t>143,73*2,7</t>
  </si>
  <si>
    <t>"rozebrání dlažby u přechodu přes ul. Praskova"</t>
  </si>
  <si>
    <t>2,7*3</t>
  </si>
  <si>
    <t>"Rozbrání povrchu stav dlaž. ploch podél ul. Praskova"</t>
  </si>
  <si>
    <t>6+7</t>
  </si>
  <si>
    <t>Součet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</si>
  <si>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</si>
  <si>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</si>
  <si>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349464340</t>
  </si>
  <si>
    <t>"Odstarnění stav. asflt. plochy"</t>
  </si>
  <si>
    <t>3*4</t>
  </si>
  <si>
    <t>3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</si>
  <si>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</si>
  <si>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</si>
  <si>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-141552693</t>
  </si>
  <si>
    <t>"Odstranění stavajících nevhodných podkladních vrstev pod dlažbou"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</si>
  <si>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</si>
  <si>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</si>
  <si>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</si>
  <si>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328326114</t>
  </si>
  <si>
    <t>"Vytrhání stav. obrubníku podél zpevněných ploch"</t>
  </si>
  <si>
    <t>143,73*2+3+3+3+3+2,7+2,6+3</t>
  </si>
  <si>
    <t>"Vytrhání obruby v místě snížení obrubníku u přechodu"</t>
  </si>
  <si>
    <t>5</t>
  </si>
  <si>
    <t>"Vytrhání obrub v místě podélných park. stání"</t>
  </si>
  <si>
    <t>15,5</t>
  </si>
  <si>
    <t>122201101</t>
  </si>
  <si>
    <t>Odkopávky a prokopávky nezapažené s přehozením výkopku na vzdálenost do 3 m nebo s naložením na dopravní prostředek v hornině tř. 3 do 100 m3</t>
  </si>
  <si>
    <t>m3</t>
  </si>
  <si>
    <t>-1702143052</t>
  </si>
  <si>
    <t>"Výkop pro zřízení podélných parkovacích stání"</t>
  </si>
  <si>
    <t>15,5*2*0,47</t>
  </si>
  <si>
    <t>"Výkop v hor. 3 - 80%"</t>
  </si>
  <si>
    <t>výkop*0,8</t>
  </si>
  <si>
    <t>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</si>
  <si>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</si>
  <si>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</si>
  <si>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1272491242</t>
  </si>
  <si>
    <t>7</t>
  </si>
  <si>
    <t>122301101</t>
  </si>
  <si>
    <t>Odkopávky a prokopávky nezapažené s přehozením výkopku na vzdálenost do 3 m nebo s naložením na dopravní prostředek v hornině tř. 4 do 100 m3</t>
  </si>
  <si>
    <t>726469186</t>
  </si>
  <si>
    <t>"Výkop v hornině 4 - 20%"</t>
  </si>
  <si>
    <t>výkop*0,2</t>
  </si>
  <si>
    <t>8</t>
  </si>
  <si>
    <t>122301109</t>
  </si>
  <si>
    <t>Odkopávky a prokopávky nezapažené s přehozením výkopku na vzdálenost do 3 m nebo s naložením na dopravní prostředek v hornině tř. 4 Příplatek k cenám za lepivost horniny tř. 4</t>
  </si>
  <si>
    <t>-1088326730</t>
  </si>
  <si>
    <t>9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</si>
  <si>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</si>
  <si>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</si>
  <si>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2074293645</t>
  </si>
  <si>
    <t>"Odvoz přebytečné zeminy na skládku do vzdálenosti 5km"</t>
  </si>
  <si>
    <t>výkop-Obsyp</t>
  </si>
  <si>
    <t>10</t>
  </si>
  <si>
    <t>171201201</t>
  </si>
  <si>
    <t>Uložení sypaniny na skládky</t>
  </si>
  <si>
    <t>1321179734</t>
  </si>
  <si>
    <t>11</t>
  </si>
  <si>
    <t>171201211</t>
  </si>
  <si>
    <t>Uložení sypaniny poplatek za uložení sypaniny na skládce (skládkovné)</t>
  </si>
  <si>
    <t>t</t>
  </si>
  <si>
    <t>-300223137</t>
  </si>
  <si>
    <t>Odvoz*2,0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</si>
  <si>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</si>
  <si>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</si>
  <si>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715161212</t>
  </si>
  <si>
    <t>!Předpokládaný obsyp objektů 15% objemu výkopku"</t>
  </si>
  <si>
    <t>výkop*0,15</t>
  </si>
  <si>
    <t>13</t>
  </si>
  <si>
    <t>181411131</t>
  </si>
  <si>
    <t>Založení trávníku na půdě předem připravené plochy do 1000 m2 výsevem včetně utažení parkového v rovině nebo na svahu do 1:5</t>
  </si>
  <si>
    <t>-1770083536</t>
  </si>
  <si>
    <t>"Osetí svahu kolem chodnáíku a parkovacích stání"</t>
  </si>
  <si>
    <t>143,73*0,5*2+3,25*2*0,5</t>
  </si>
  <si>
    <t>14</t>
  </si>
  <si>
    <t>M</t>
  </si>
  <si>
    <t>005724100</t>
  </si>
  <si>
    <t>osivo směs travní parková</t>
  </si>
  <si>
    <t>kg</t>
  </si>
  <si>
    <t>-632394673</t>
  </si>
  <si>
    <t>146,98*0,015 'Přepočtené koeficientem množství</t>
  </si>
  <si>
    <t>Komunikace pozemní</t>
  </si>
  <si>
    <t>564851111</t>
  </si>
  <si>
    <t>Podklad ze štěrkodrti ŠD s rozprostřením a zhutněním, po zhutnění tl. 150 mm</t>
  </si>
  <si>
    <t>249838642</t>
  </si>
  <si>
    <t>"Podkladní vsrtva pod parkovací stání"</t>
  </si>
  <si>
    <t>15,5*2</t>
  </si>
  <si>
    <t>16</t>
  </si>
  <si>
    <t>564861111</t>
  </si>
  <si>
    <t>Podklad ze štěrkodrti ŠD s rozprostřením a zhutněním, po zhutnění tl. 200 mm</t>
  </si>
  <si>
    <t>-26242592</t>
  </si>
  <si>
    <t>"Podkladní vrstvy pod chodník"</t>
  </si>
  <si>
    <t>143,73*2,7+13,5*1</t>
  </si>
  <si>
    <t>17</t>
  </si>
  <si>
    <t>596211123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</si>
  <si>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300 m2</t>
  </si>
  <si>
    <t>1215033949</t>
  </si>
  <si>
    <t>"Zámková dlažba chodníku"</t>
  </si>
  <si>
    <t>(143,73*2,7+2,7*3+13,5*1)*1,02</t>
  </si>
  <si>
    <t>18</t>
  </si>
  <si>
    <t>592450380</t>
  </si>
  <si>
    <t>dlažba zámková profilová základní 20x16,5x6 cm přírodní</t>
  </si>
  <si>
    <t>432663574</t>
  </si>
  <si>
    <t>P</t>
  </si>
  <si>
    <t>Poznámka k položce:
spotřeba: 36 kus/m2</t>
  </si>
  <si>
    <t>(143,73*2,7+2,7*3+13,5*1-0,8*4,85-3*0,4)*1,02</t>
  </si>
  <si>
    <t>19</t>
  </si>
  <si>
    <t>592451190</t>
  </si>
  <si>
    <t>dlažba skladebná betonová slepecká 20x10x6 cm barevná</t>
  </si>
  <si>
    <t>957448446</t>
  </si>
  <si>
    <t>Poznámka k položce:
spotřeba: 50 kus/m2</t>
  </si>
  <si>
    <t>"Bezbariérové prvky u přechodu pro chodce"</t>
  </si>
  <si>
    <t>(0,8*4,85+3*0,4)*1,02</t>
  </si>
  <si>
    <t>20</t>
  </si>
  <si>
    <t>596211124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</si>
  <si>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Příplatek k cenám dvou barev za dlažbu z prvků</t>
  </si>
  <si>
    <t>177308193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</si>
  <si>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</si>
  <si>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</si>
  <si>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-257720410</t>
  </si>
  <si>
    <t>"povrch parkovacích stání"</t>
  </si>
  <si>
    <t>(15,5*2-2)*1,02</t>
  </si>
  <si>
    <t>22</t>
  </si>
  <si>
    <t>104111111</t>
  </si>
  <si>
    <t xml:space="preserve">-dlažba betonová mezerovitá ( např. Hydroset, Hydrostar )
-distanční nálisky vymezují spáry o šířce 30 mm
-Vysoce pevnostní vibrolisovaná dvouvrstvá betonová dlažba s jemně prolamovaným povrchem
-složení betonu splňuje normy ČSN EN 206-1 na mezní složení betonu pro stupeň vlivu prostředí XF4
-(jedná se o nejvyšší třídu odolnosti proti chemickým rozmrazovacím prostředkům)
 </t>
  </si>
  <si>
    <t>729807991</t>
  </si>
  <si>
    <t>23</t>
  </si>
  <si>
    <t>599141111</t>
  </si>
  <si>
    <t>Vyplnění spár mezi silničními dílci jakékoliv tloušťky živičnou zálivkou</t>
  </si>
  <si>
    <t>1246541884</t>
  </si>
  <si>
    <t>15,5+5</t>
  </si>
  <si>
    <t>Ostatní konstrukce a práce, bourání</t>
  </si>
  <si>
    <t>24</t>
  </si>
  <si>
    <t>916111112</t>
  </si>
  <si>
    <t>Osazení silniční obruby z dlažebních kostek v jedné řadě s ložem tl. přes 50 do 100 mm, s vyplněním a zatřením spár cementovou maltou z velkých kostek bez boční opěry, do lože z betonu prostého tř. C 12/15</t>
  </si>
  <si>
    <t>2100063457</t>
  </si>
  <si>
    <t>"Jednořádek z kostek"</t>
  </si>
  <si>
    <t>"Parkovací stání"</t>
  </si>
  <si>
    <t>"Přechod pro chodce"</t>
  </si>
  <si>
    <t>25</t>
  </si>
  <si>
    <t>583801100</t>
  </si>
  <si>
    <t>kostka dlažební drobná, žula, I.jakost, velikost 10 cm
1t = cca 5 m2</t>
  </si>
  <si>
    <t>-1387133921</t>
  </si>
  <si>
    <t>(15,5*0,1)/5</t>
  </si>
  <si>
    <t>(5*0,1)/5</t>
  </si>
  <si>
    <t>26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</si>
  <si>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</si>
  <si>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</si>
  <si>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1279104170</t>
  </si>
  <si>
    <t>"Silniční obrubník podél parkovacích stání"</t>
  </si>
  <si>
    <t>(13,5+2,25+2,25)*1,02</t>
  </si>
  <si>
    <t>"Snížený obrubník u přechodu"</t>
  </si>
  <si>
    <t>5*1,02</t>
  </si>
  <si>
    <t>27</t>
  </si>
  <si>
    <t>592174600</t>
  </si>
  <si>
    <t>obrubník betonový chodníkový silniční vibrolisovaný 100x15x25 cm</t>
  </si>
  <si>
    <t>kus</t>
  </si>
  <si>
    <t>-1408781324</t>
  </si>
  <si>
    <t>28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</si>
  <si>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</si>
  <si>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</si>
  <si>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-52194229</t>
  </si>
  <si>
    <t>"Obrubník podél chodníkových ploch"</t>
  </si>
  <si>
    <t>(143,73*2+1+1+2,7+2,6-3-13,5)*1,02</t>
  </si>
  <si>
    <t>29</t>
  </si>
  <si>
    <t>592174100</t>
  </si>
  <si>
    <t>obrubník betonový chodníkový 100x10x25 cm</t>
  </si>
  <si>
    <t>-2134404558</t>
  </si>
  <si>
    <t>143,73*2+1+1+2,7+2,6-3-13,5</t>
  </si>
  <si>
    <t>30</t>
  </si>
  <si>
    <t>919735112</t>
  </si>
  <si>
    <t>Řezání stávajícího živičného krytu nebo podkladu hloubky přes 50 do 100 mm</t>
  </si>
  <si>
    <t>701541877</t>
  </si>
  <si>
    <t>"Zaříznutí stav. asfalt. krytu v místě snížené obruby a park. stání"</t>
  </si>
  <si>
    <t>5+15,5</t>
  </si>
  <si>
    <t>997</t>
  </si>
  <si>
    <t>Přesun sutě</t>
  </si>
  <si>
    <t>31</t>
  </si>
  <si>
    <t>997221551</t>
  </si>
  <si>
    <t>Vodorovná doprava suti bez naložení, ale se složením a s hrubým urovnáním ze sypkých materiálů, na vzdálenost do 1 km</t>
  </si>
  <si>
    <t>255303933</t>
  </si>
  <si>
    <t>"Vodorovný přesun do vzdálenosti 5km "</t>
  </si>
  <si>
    <t>odstr_asf*0,22+odstr_podklad*0,58</t>
  </si>
  <si>
    <t>32</t>
  </si>
  <si>
    <t>997221559</t>
  </si>
  <si>
    <t>Vodorovná doprava suti bez naložení, ale se složením a s hrubým urovnáním Příplatek k ceně za každý další i započatý 1 km přes 1 km</t>
  </si>
  <si>
    <t>-1527935024</t>
  </si>
  <si>
    <t>"Příplatek za další 4 km nad 1 km"</t>
  </si>
  <si>
    <t>Odvoz_suti*4</t>
  </si>
  <si>
    <t>33</t>
  </si>
  <si>
    <t>997221571</t>
  </si>
  <si>
    <t>Vodorovná doprava vybouraných hmot bez naložení, ale se složením a s hrubým urovnáním na vzdálenost do 1 km</t>
  </si>
  <si>
    <t>2058261467</t>
  </si>
  <si>
    <t>rozeb_dlažeb*0,255+vytrhábí_obrub*0,205</t>
  </si>
  <si>
    <t>34</t>
  </si>
  <si>
    <t>997221579</t>
  </si>
  <si>
    <t>Vodorovná doprava vybouraných hmot bez naložení, ale se složením a s hrubým urovnáním na vzdálenost Příplatek k ceně za každý další i započatý 1 km přes 1 km</t>
  </si>
  <si>
    <t>152097579</t>
  </si>
  <si>
    <t>Odvoz_hmot*4</t>
  </si>
  <si>
    <t>35</t>
  </si>
  <si>
    <t>997221815</t>
  </si>
  <si>
    <t>Poplatek za uložení stavebního odpadu na skládce (skládkovné) betonového</t>
  </si>
  <si>
    <t>-909791971</t>
  </si>
  <si>
    <t>36</t>
  </si>
  <si>
    <t>997221845</t>
  </si>
  <si>
    <t>Poplatek za uložení stavebního odpadu na skládce (skládkovné) z asfaltových povrchů</t>
  </si>
  <si>
    <t>-2101055286</t>
  </si>
  <si>
    <t>odstr_asf*0,22</t>
  </si>
  <si>
    <t>37</t>
  </si>
  <si>
    <t>997221855</t>
  </si>
  <si>
    <t>Poplatek za uložení stavebního odpadu na skládce (skládkovné) z kameniva</t>
  </si>
  <si>
    <t>810913705</t>
  </si>
  <si>
    <t>odstr_podklad*0,58</t>
  </si>
  <si>
    <t>998</t>
  </si>
  <si>
    <t>Přesun hmot</t>
  </si>
  <si>
    <t>38</t>
  </si>
  <si>
    <t>998225111</t>
  </si>
  <si>
    <t>Přesun hmot pro komunikace s krytem z kameniva, monolitickým betonovým nebo živičným dopravní vzdálenost do 200 m jakékoliv délky objektu</t>
  </si>
  <si>
    <t>-152345133</t>
  </si>
  <si>
    <t>VRN - Vedlejší rozpočtové náklady</t>
  </si>
  <si>
    <t xml:space="preserve">    VRN1.1 - Zařízení staveniště</t>
  </si>
  <si>
    <t xml:space="preserve">    VRN1.3 - Různé</t>
  </si>
  <si>
    <t>VRN1.1</t>
  </si>
  <si>
    <t>Zařízení staveniště</t>
  </si>
  <si>
    <t>VRN1.1.1.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</si>
  <si>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</t>
  </si>
  <si>
    <t>soubor</t>
  </si>
  <si>
    <t>1024</t>
  </si>
  <si>
    <t>1255299503</t>
  </si>
  <si>
    <t>VRN1.1.2.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</si>
  <si>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</t>
  </si>
  <si>
    <t>-1855928410</t>
  </si>
  <si>
    <t>VRN1.1.3.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</si>
  <si>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</si>
  <si>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-26945389</t>
  </si>
  <si>
    <t>VRN1.3</t>
  </si>
  <si>
    <t>Různé</t>
  </si>
  <si>
    <t>VRN1.3.3.</t>
  </si>
  <si>
    <t>Zabezpečení staveniště dopravní značení na stavenišť.
Projednání dočasné úpravy dopravního značení po dobu výstavby s územně příslušným odborem dopravy a d DI Policie ČR.
Zřízení, údržba a odstranění dopravního značení. 
(dopravní značení na zřízení objízdné trasy při úplné uzavírce)</t>
  </si>
  <si>
    <t>komplt</t>
  </si>
  <si>
    <t>-22071005</t>
  </si>
  <si>
    <t>"sada přechodného DZ " 1</t>
  </si>
  <si>
    <t>VRN1.3.4.</t>
  </si>
  <si>
    <t>Hlavní tituly průvodních činností a nákladů inženýrská činnost zkoušky a ostatní měření</t>
  </si>
  <si>
    <t>1968269005</t>
  </si>
  <si>
    <t>"Průběžná fotodokumenatce hlavních činností anákladů (po dnech)"</t>
  </si>
  <si>
    <t>VRN1.3.5.</t>
  </si>
  <si>
    <t>Náklady na vytyčení inženýrských sítí na staveništi jejich správci, s případným provedením průzkumných sond.</t>
  </si>
  <si>
    <t>282905246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</si>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</sst>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2" t="s">
        <v>16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8"/>
      <c r="AQ5" s="30"/>
      <c r="BE5" s="340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4" t="s">
        <v>19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8"/>
      <c r="AQ6" s="30"/>
      <c r="BE6" s="341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41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1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1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41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41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1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41"/>
      <c r="BS13" s="23" t="s">
        <v>8</v>
      </c>
    </row>
    <row r="14" spans="2:71" ht="13.5">
      <c r="B14" s="27"/>
      <c r="C14" s="28"/>
      <c r="D14" s="28"/>
      <c r="E14" s="345" t="s">
        <v>32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41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1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41"/>
      <c r="BS16" s="23" t="s">
        <v>6</v>
      </c>
    </row>
    <row r="17" spans="2:71" ht="18.4" customHeight="1">
      <c r="B17" s="27"/>
      <c r="C17" s="28"/>
      <c r="D17" s="28"/>
      <c r="E17" s="34" t="s">
        <v>29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41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1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1"/>
      <c r="BS19" s="23" t="s">
        <v>8</v>
      </c>
    </row>
    <row r="20" spans="2:71" ht="22.5" customHeight="1">
      <c r="B20" s="27"/>
      <c r="C20" s="28"/>
      <c r="D20" s="28"/>
      <c r="E20" s="347" t="s">
        <v>21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28"/>
      <c r="AP20" s="28"/>
      <c r="AQ20" s="30"/>
      <c r="BE20" s="34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1"/>
    </row>
    <row r="23" spans="2:57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8">
        <f>ROUND(AG51,2)</f>
        <v>0</v>
      </c>
      <c r="AL23" s="349"/>
      <c r="AM23" s="349"/>
      <c r="AN23" s="349"/>
      <c r="AO23" s="349"/>
      <c r="AP23" s="41"/>
      <c r="AQ23" s="44"/>
      <c r="BE23" s="34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0" t="s">
        <v>37</v>
      </c>
      <c r="M25" s="350"/>
      <c r="N25" s="350"/>
      <c r="O25" s="350"/>
      <c r="P25" s="41"/>
      <c r="Q25" s="41"/>
      <c r="R25" s="41"/>
      <c r="S25" s="41"/>
      <c r="T25" s="41"/>
      <c r="U25" s="41"/>
      <c r="V25" s="41"/>
      <c r="W25" s="350" t="s">
        <v>38</v>
      </c>
      <c r="X25" s="350"/>
      <c r="Y25" s="350"/>
      <c r="Z25" s="350"/>
      <c r="AA25" s="350"/>
      <c r="AB25" s="350"/>
      <c r="AC25" s="350"/>
      <c r="AD25" s="350"/>
      <c r="AE25" s="350"/>
      <c r="AF25" s="41"/>
      <c r="AG25" s="41"/>
      <c r="AH25" s="41"/>
      <c r="AI25" s="41"/>
      <c r="AJ25" s="41"/>
      <c r="AK25" s="350" t="s">
        <v>39</v>
      </c>
      <c r="AL25" s="350"/>
      <c r="AM25" s="350"/>
      <c r="AN25" s="350"/>
      <c r="AO25" s="350"/>
      <c r="AP25" s="41"/>
      <c r="AQ25" s="44"/>
      <c r="BE25" s="341"/>
    </row>
    <row r="26" spans="2:57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51">
        <v>0.21</v>
      </c>
      <c r="M26" s="352"/>
      <c r="N26" s="352"/>
      <c r="O26" s="352"/>
      <c r="P26" s="47"/>
      <c r="Q26" s="47"/>
      <c r="R26" s="47"/>
      <c r="S26" s="47"/>
      <c r="T26" s="47"/>
      <c r="U26" s="47"/>
      <c r="V26" s="47"/>
      <c r="W26" s="353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7"/>
      <c r="AG26" s="47"/>
      <c r="AH26" s="47"/>
      <c r="AI26" s="47"/>
      <c r="AJ26" s="47"/>
      <c r="AK26" s="353">
        <f>ROUND(AV51,2)</f>
        <v>0</v>
      </c>
      <c r="AL26" s="352"/>
      <c r="AM26" s="352"/>
      <c r="AN26" s="352"/>
      <c r="AO26" s="352"/>
      <c r="AP26" s="47"/>
      <c r="AQ26" s="49"/>
      <c r="BE26" s="341"/>
    </row>
    <row r="27" spans="2:57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51">
        <v>0.15</v>
      </c>
      <c r="M27" s="352"/>
      <c r="N27" s="352"/>
      <c r="O27" s="352"/>
      <c r="P27" s="47"/>
      <c r="Q27" s="47"/>
      <c r="R27" s="47"/>
      <c r="S27" s="47"/>
      <c r="T27" s="47"/>
      <c r="U27" s="47"/>
      <c r="V27" s="47"/>
      <c r="W27" s="353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7"/>
      <c r="AG27" s="47"/>
      <c r="AH27" s="47"/>
      <c r="AI27" s="47"/>
      <c r="AJ27" s="47"/>
      <c r="AK27" s="353">
        <f>ROUND(AW51,2)</f>
        <v>0</v>
      </c>
      <c r="AL27" s="352"/>
      <c r="AM27" s="352"/>
      <c r="AN27" s="352"/>
      <c r="AO27" s="352"/>
      <c r="AP27" s="47"/>
      <c r="AQ27" s="49"/>
      <c r="BE27" s="341"/>
    </row>
    <row r="28" spans="2:57" s="2" customFormat="1" ht="14.45" customHeight="1" hidden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51">
        <v>0.21</v>
      </c>
      <c r="M28" s="352"/>
      <c r="N28" s="352"/>
      <c r="O28" s="352"/>
      <c r="P28" s="47"/>
      <c r="Q28" s="47"/>
      <c r="R28" s="47"/>
      <c r="S28" s="47"/>
      <c r="T28" s="47"/>
      <c r="U28" s="47"/>
      <c r="V28" s="47"/>
      <c r="W28" s="353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7"/>
      <c r="AG28" s="47"/>
      <c r="AH28" s="47"/>
      <c r="AI28" s="47"/>
      <c r="AJ28" s="47"/>
      <c r="AK28" s="353">
        <v>0</v>
      </c>
      <c r="AL28" s="352"/>
      <c r="AM28" s="352"/>
      <c r="AN28" s="352"/>
      <c r="AO28" s="352"/>
      <c r="AP28" s="47"/>
      <c r="AQ28" s="49"/>
      <c r="BE28" s="341"/>
    </row>
    <row r="29" spans="2:57" s="2" customFormat="1" ht="14.45" customHeight="1" hidden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51">
        <v>0.15</v>
      </c>
      <c r="M29" s="352"/>
      <c r="N29" s="352"/>
      <c r="O29" s="352"/>
      <c r="P29" s="47"/>
      <c r="Q29" s="47"/>
      <c r="R29" s="47"/>
      <c r="S29" s="47"/>
      <c r="T29" s="47"/>
      <c r="U29" s="47"/>
      <c r="V29" s="47"/>
      <c r="W29" s="353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7"/>
      <c r="AG29" s="47"/>
      <c r="AH29" s="47"/>
      <c r="AI29" s="47"/>
      <c r="AJ29" s="47"/>
      <c r="AK29" s="353">
        <v>0</v>
      </c>
      <c r="AL29" s="352"/>
      <c r="AM29" s="352"/>
      <c r="AN29" s="352"/>
      <c r="AO29" s="352"/>
      <c r="AP29" s="47"/>
      <c r="AQ29" s="49"/>
      <c r="BE29" s="341"/>
    </row>
    <row r="30" spans="2:57" s="2" customFormat="1" ht="14.45" customHeight="1" hidden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51">
        <v>0</v>
      </c>
      <c r="M30" s="352"/>
      <c r="N30" s="352"/>
      <c r="O30" s="352"/>
      <c r="P30" s="47"/>
      <c r="Q30" s="47"/>
      <c r="R30" s="47"/>
      <c r="S30" s="47"/>
      <c r="T30" s="47"/>
      <c r="U30" s="47"/>
      <c r="V30" s="47"/>
      <c r="W30" s="353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7"/>
      <c r="AG30" s="47"/>
      <c r="AH30" s="47"/>
      <c r="AI30" s="47"/>
      <c r="AJ30" s="47"/>
      <c r="AK30" s="353">
        <v>0</v>
      </c>
      <c r="AL30" s="352"/>
      <c r="AM30" s="352"/>
      <c r="AN30" s="352"/>
      <c r="AO30" s="352"/>
      <c r="AP30" s="47"/>
      <c r="AQ30" s="49"/>
      <c r="BE30" s="34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1"/>
    </row>
    <row r="32" spans="2:57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54" t="s">
        <v>48</v>
      </c>
      <c r="Y32" s="355"/>
      <c r="Z32" s="355"/>
      <c r="AA32" s="355"/>
      <c r="AB32" s="355"/>
      <c r="AC32" s="52"/>
      <c r="AD32" s="52"/>
      <c r="AE32" s="52"/>
      <c r="AF32" s="52"/>
      <c r="AG32" s="52"/>
      <c r="AH32" s="52"/>
      <c r="AI32" s="52"/>
      <c r="AJ32" s="52"/>
      <c r="AK32" s="356">
        <f>SUM(AK23:AK30)</f>
        <v>0</v>
      </c>
      <c r="AL32" s="355"/>
      <c r="AM32" s="355"/>
      <c r="AN32" s="355"/>
      <c r="AO32" s="357"/>
      <c r="AP32" s="50"/>
      <c r="AQ32" s="54"/>
      <c r="BE32" s="34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072017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8" t="str">
        <f>K6</f>
        <v>Oprava chodníku SPC U v Krnově</v>
      </c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Krnov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0" t="str">
        <f>IF(AN8="","",AN8)</f>
        <v>10. 7. 2017</v>
      </c>
      <c r="AN44" s="360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61" t="str">
        <f>IF(E17="","",E17)</f>
        <v xml:space="preserve"> </v>
      </c>
      <c r="AN46" s="361"/>
      <c r="AO46" s="361"/>
      <c r="AP46" s="361"/>
      <c r="AQ46" s="62"/>
      <c r="AR46" s="60"/>
      <c r="AS46" s="362" t="s">
        <v>50</v>
      </c>
      <c r="AT46" s="36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4"/>
      <c r="AT47" s="36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6"/>
      <c r="AT48" s="36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8" t="s">
        <v>51</v>
      </c>
      <c r="D49" s="369"/>
      <c r="E49" s="369"/>
      <c r="F49" s="369"/>
      <c r="G49" s="369"/>
      <c r="H49" s="78"/>
      <c r="I49" s="370" t="s">
        <v>52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71" t="s">
        <v>53</v>
      </c>
      <c r="AH49" s="369"/>
      <c r="AI49" s="369"/>
      <c r="AJ49" s="369"/>
      <c r="AK49" s="369"/>
      <c r="AL49" s="369"/>
      <c r="AM49" s="369"/>
      <c r="AN49" s="370" t="s">
        <v>54</v>
      </c>
      <c r="AO49" s="369"/>
      <c r="AP49" s="369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5">
        <f>ROUND(SUM(AG52:AG53),2)</f>
        <v>0</v>
      </c>
      <c r="AH51" s="375"/>
      <c r="AI51" s="375"/>
      <c r="AJ51" s="375"/>
      <c r="AK51" s="375"/>
      <c r="AL51" s="375"/>
      <c r="AM51" s="375"/>
      <c r="AN51" s="376">
        <f>SUM(AG51,AT51)</f>
        <v>0</v>
      </c>
      <c r="AO51" s="376"/>
      <c r="AP51" s="376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69</v>
      </c>
      <c r="BT51" s="93" t="s">
        <v>70</v>
      </c>
      <c r="BU51" s="94" t="s">
        <v>71</v>
      </c>
      <c r="BV51" s="93" t="s">
        <v>72</v>
      </c>
      <c r="BW51" s="93" t="s">
        <v>7</v>
      </c>
      <c r="BX51" s="93" t="s">
        <v>73</v>
      </c>
      <c r="CL51" s="93" t="s">
        <v>21</v>
      </c>
    </row>
    <row r="52" spans="1:91" s="5" customFormat="1" ht="22.5" customHeight="1">
      <c r="A52" s="95" t="s">
        <v>74</v>
      </c>
      <c r="B52" s="96"/>
      <c r="C52" s="97"/>
      <c r="D52" s="374" t="s">
        <v>75</v>
      </c>
      <c r="E52" s="374"/>
      <c r="F52" s="374"/>
      <c r="G52" s="374"/>
      <c r="H52" s="374"/>
      <c r="I52" s="98"/>
      <c r="J52" s="374" t="s">
        <v>76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2">
        <f>'SO 101 - Chodník podél ul...'!J27</f>
        <v>0</v>
      </c>
      <c r="AH52" s="373"/>
      <c r="AI52" s="373"/>
      <c r="AJ52" s="373"/>
      <c r="AK52" s="373"/>
      <c r="AL52" s="373"/>
      <c r="AM52" s="373"/>
      <c r="AN52" s="372">
        <f>SUM(AG52,AT52)</f>
        <v>0</v>
      </c>
      <c r="AO52" s="373"/>
      <c r="AP52" s="373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'SO 101 - Chodník podél ul...'!P82</f>
        <v>0</v>
      </c>
      <c r="AV52" s="102">
        <f>'SO 101 - Chodník podél ul...'!J30</f>
        <v>0</v>
      </c>
      <c r="AW52" s="102">
        <f>'SO 101 - Chodník podél ul...'!J31</f>
        <v>0</v>
      </c>
      <c r="AX52" s="102">
        <f>'SO 101 - Chodník podél ul...'!J32</f>
        <v>0</v>
      </c>
      <c r="AY52" s="102">
        <f>'SO 101 - Chodník podél ul...'!J33</f>
        <v>0</v>
      </c>
      <c r="AZ52" s="102">
        <f>'SO 101 - Chodník podél ul...'!F30</f>
        <v>0</v>
      </c>
      <c r="BA52" s="102">
        <f>'SO 101 - Chodník podél ul...'!F31</f>
        <v>0</v>
      </c>
      <c r="BB52" s="102">
        <f>'SO 101 - Chodník podél ul...'!F32</f>
        <v>0</v>
      </c>
      <c r="BC52" s="102">
        <f>'SO 101 - Chodník podél ul...'!F33</f>
        <v>0</v>
      </c>
      <c r="BD52" s="104">
        <f>'SO 101 - Chodník podél ul...'!F34</f>
        <v>0</v>
      </c>
      <c r="BT52" s="105" t="s">
        <v>78</v>
      </c>
      <c r="BV52" s="105" t="s">
        <v>72</v>
      </c>
      <c r="BW52" s="105" t="s">
        <v>79</v>
      </c>
      <c r="BX52" s="105" t="s">
        <v>7</v>
      </c>
      <c r="CL52" s="105" t="s">
        <v>21</v>
      </c>
      <c r="CM52" s="105" t="s">
        <v>80</v>
      </c>
    </row>
    <row r="53" spans="1:91" s="5" customFormat="1" ht="22.5" customHeight="1">
      <c r="A53" s="95" t="s">
        <v>74</v>
      </c>
      <c r="B53" s="96"/>
      <c r="C53" s="97"/>
      <c r="D53" s="374" t="s">
        <v>81</v>
      </c>
      <c r="E53" s="374"/>
      <c r="F53" s="374"/>
      <c r="G53" s="374"/>
      <c r="H53" s="374"/>
      <c r="I53" s="98"/>
      <c r="J53" s="374" t="s">
        <v>82</v>
      </c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2">
        <f>'VRN - Vedlejší rozpočtové...'!J27</f>
        <v>0</v>
      </c>
      <c r="AH53" s="373"/>
      <c r="AI53" s="373"/>
      <c r="AJ53" s="373"/>
      <c r="AK53" s="373"/>
      <c r="AL53" s="373"/>
      <c r="AM53" s="373"/>
      <c r="AN53" s="372">
        <f>SUM(AG53,AT53)</f>
        <v>0</v>
      </c>
      <c r="AO53" s="373"/>
      <c r="AP53" s="373"/>
      <c r="AQ53" s="99" t="s">
        <v>77</v>
      </c>
      <c r="AR53" s="100"/>
      <c r="AS53" s="106">
        <v>0</v>
      </c>
      <c r="AT53" s="107">
        <f>ROUND(SUM(AV53:AW53),2)</f>
        <v>0</v>
      </c>
      <c r="AU53" s="108">
        <f>'VRN - Vedlejší rozpočtové...'!P79</f>
        <v>0</v>
      </c>
      <c r="AV53" s="107">
        <f>'VRN - Vedlejší rozpočtové...'!J30</f>
        <v>0</v>
      </c>
      <c r="AW53" s="107">
        <f>'VRN - Vedlejší rozpočtové...'!J31</f>
        <v>0</v>
      </c>
      <c r="AX53" s="107">
        <f>'VRN - Vedlejší rozpočtové...'!J32</f>
        <v>0</v>
      </c>
      <c r="AY53" s="107">
        <f>'VRN - Vedlejší rozpočtové...'!J33</f>
        <v>0</v>
      </c>
      <c r="AZ53" s="107">
        <f>'VRN - Vedlejší rozpočtové...'!F30</f>
        <v>0</v>
      </c>
      <c r="BA53" s="107">
        <f>'VRN - Vedlejší rozpočtové...'!F31</f>
        <v>0</v>
      </c>
      <c r="BB53" s="107">
        <f>'VRN - Vedlejší rozpočtové...'!F32</f>
        <v>0</v>
      </c>
      <c r="BC53" s="107">
        <f>'VRN - Vedlejší rozpočtové...'!F33</f>
        <v>0</v>
      </c>
      <c r="BD53" s="109">
        <f>'VRN - Vedlejší rozpočtové...'!F34</f>
        <v>0</v>
      </c>
      <c r="BT53" s="105" t="s">
        <v>78</v>
      </c>
      <c r="BV53" s="105" t="s">
        <v>72</v>
      </c>
      <c r="BW53" s="105" t="s">
        <v>83</v>
      </c>
      <c r="BX53" s="105" t="s">
        <v>7</v>
      </c>
      <c r="CL53" s="105" t="s">
        <v>21</v>
      </c>
      <c r="CM53" s="105" t="s">
        <v>80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5fpi6Odd4Tl+UDYz04r/0bTdlunNYH21WEuHJEKf2WFdHq/eJJJjiPQq/xcSiJjqXLPhExUbMmdd5os9m6XHrQ==" saltValue="udW/X1GSqCw3oe0SRXliKA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101 - Chodník podél ul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84</v>
      </c>
      <c r="G1" s="385" t="s">
        <v>85</v>
      </c>
      <c r="H1" s="385"/>
      <c r="I1" s="114"/>
      <c r="J1" s="113" t="s">
        <v>86</v>
      </c>
      <c r="K1" s="112" t="s">
        <v>87</v>
      </c>
      <c r="L1" s="113" t="s">
        <v>88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23" t="s">
        <v>79</v>
      </c>
      <c r="AZ2" s="115" t="s">
        <v>89</v>
      </c>
      <c r="BA2" s="115" t="s">
        <v>21</v>
      </c>
      <c r="BB2" s="115" t="s">
        <v>21</v>
      </c>
      <c r="BC2" s="115" t="s">
        <v>90</v>
      </c>
      <c r="BD2" s="115" t="s">
        <v>80</v>
      </c>
    </row>
    <row r="3" spans="2:5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80</v>
      </c>
      <c r="AZ3" s="115" t="s">
        <v>91</v>
      </c>
      <c r="BA3" s="115" t="s">
        <v>21</v>
      </c>
      <c r="BB3" s="115" t="s">
        <v>21</v>
      </c>
      <c r="BC3" s="115" t="s">
        <v>92</v>
      </c>
      <c r="BD3" s="115" t="s">
        <v>80</v>
      </c>
    </row>
    <row r="4" spans="2:56" ht="36.95" customHeight="1">
      <c r="B4" s="27"/>
      <c r="C4" s="28"/>
      <c r="D4" s="29" t="s">
        <v>93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94</v>
      </c>
      <c r="BA4" s="115" t="s">
        <v>21</v>
      </c>
      <c r="BB4" s="115" t="s">
        <v>21</v>
      </c>
      <c r="BC4" s="115" t="s">
        <v>95</v>
      </c>
      <c r="BD4" s="115" t="s">
        <v>80</v>
      </c>
    </row>
    <row r="5" spans="2:56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96</v>
      </c>
      <c r="BA5" s="115" t="s">
        <v>21</v>
      </c>
      <c r="BB5" s="115" t="s">
        <v>21</v>
      </c>
      <c r="BC5" s="115" t="s">
        <v>97</v>
      </c>
      <c r="BD5" s="115" t="s">
        <v>80</v>
      </c>
    </row>
    <row r="6" spans="2:56" ht="13.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98</v>
      </c>
      <c r="BA6" s="115" t="s">
        <v>21</v>
      </c>
      <c r="BB6" s="115" t="s">
        <v>21</v>
      </c>
      <c r="BC6" s="115" t="s">
        <v>99</v>
      </c>
      <c r="BD6" s="115" t="s">
        <v>80</v>
      </c>
    </row>
    <row r="7" spans="2:56" ht="22.5" customHeight="1">
      <c r="B7" s="27"/>
      <c r="C7" s="28"/>
      <c r="D7" s="28"/>
      <c r="E7" s="378" t="str">
        <f>'Rekapitulace stavby'!K6</f>
        <v>Oprava chodníku SPC U v Krnově</v>
      </c>
      <c r="F7" s="379"/>
      <c r="G7" s="379"/>
      <c r="H7" s="379"/>
      <c r="I7" s="117"/>
      <c r="J7" s="28"/>
      <c r="K7" s="30"/>
      <c r="AZ7" s="115" t="s">
        <v>100</v>
      </c>
      <c r="BA7" s="115" t="s">
        <v>21</v>
      </c>
      <c r="BB7" s="115" t="s">
        <v>21</v>
      </c>
      <c r="BC7" s="115" t="s">
        <v>101</v>
      </c>
      <c r="BD7" s="115" t="s">
        <v>80</v>
      </c>
    </row>
    <row r="8" spans="2:56" s="1" customFormat="1" ht="13.5">
      <c r="B8" s="40"/>
      <c r="C8" s="41"/>
      <c r="D8" s="36" t="s">
        <v>102</v>
      </c>
      <c r="E8" s="41"/>
      <c r="F8" s="41"/>
      <c r="G8" s="41"/>
      <c r="H8" s="41"/>
      <c r="I8" s="118"/>
      <c r="J8" s="41"/>
      <c r="K8" s="44"/>
      <c r="AZ8" s="115" t="s">
        <v>103</v>
      </c>
      <c r="BA8" s="115" t="s">
        <v>21</v>
      </c>
      <c r="BB8" s="115" t="s">
        <v>21</v>
      </c>
      <c r="BC8" s="115" t="s">
        <v>104</v>
      </c>
      <c r="BD8" s="115" t="s">
        <v>80</v>
      </c>
    </row>
    <row r="9" spans="2:56" s="1" customFormat="1" ht="36.95" customHeight="1">
      <c r="B9" s="40"/>
      <c r="C9" s="41"/>
      <c r="D9" s="41"/>
      <c r="E9" s="380" t="s">
        <v>105</v>
      </c>
      <c r="F9" s="381"/>
      <c r="G9" s="381"/>
      <c r="H9" s="381"/>
      <c r="I9" s="118"/>
      <c r="J9" s="41"/>
      <c r="K9" s="44"/>
      <c r="AZ9" s="115" t="s">
        <v>106</v>
      </c>
      <c r="BA9" s="115" t="s">
        <v>21</v>
      </c>
      <c r="BB9" s="115" t="s">
        <v>21</v>
      </c>
      <c r="BC9" s="115" t="s">
        <v>107</v>
      </c>
      <c r="BD9" s="115" t="s">
        <v>80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  <c r="AZ10" s="115" t="s">
        <v>108</v>
      </c>
      <c r="BA10" s="115" t="s">
        <v>21</v>
      </c>
      <c r="BB10" s="115" t="s">
        <v>21</v>
      </c>
      <c r="BC10" s="115" t="s">
        <v>90</v>
      </c>
      <c r="BD10" s="115" t="s">
        <v>80</v>
      </c>
    </row>
    <row r="11" spans="2:56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  <c r="AZ11" s="115" t="s">
        <v>109</v>
      </c>
      <c r="BA11" s="115" t="s">
        <v>21</v>
      </c>
      <c r="BB11" s="115" t="s">
        <v>21</v>
      </c>
      <c r="BC11" s="115" t="s">
        <v>110</v>
      </c>
      <c r="BD11" s="115" t="s">
        <v>80</v>
      </c>
    </row>
    <row r="12" spans="2:56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10. 7. 2017</v>
      </c>
      <c r="K12" s="44"/>
      <c r="AZ12" s="115" t="s">
        <v>111</v>
      </c>
      <c r="BA12" s="115" t="s">
        <v>21</v>
      </c>
      <c r="BB12" s="115" t="s">
        <v>21</v>
      </c>
      <c r="BC12" s="115" t="s">
        <v>112</v>
      </c>
      <c r="BD12" s="115" t="s">
        <v>80</v>
      </c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9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9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8"/>
      <c r="J23" s="41"/>
      <c r="K23" s="44"/>
    </row>
    <row r="24" spans="2:11" s="6" customFormat="1" ht="22.5" customHeight="1">
      <c r="B24" s="121"/>
      <c r="C24" s="122"/>
      <c r="D24" s="122"/>
      <c r="E24" s="347" t="s">
        <v>21</v>
      </c>
      <c r="F24" s="347"/>
      <c r="G24" s="347"/>
      <c r="H24" s="347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36</v>
      </c>
      <c r="E27" s="41"/>
      <c r="F27" s="41"/>
      <c r="G27" s="41"/>
      <c r="H27" s="41"/>
      <c r="I27" s="118"/>
      <c r="J27" s="128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9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30">
        <f>ROUND(SUM(BE82:BE221),2)</f>
        <v>0</v>
      </c>
      <c r="G30" s="41"/>
      <c r="H30" s="41"/>
      <c r="I30" s="131">
        <v>0.21</v>
      </c>
      <c r="J30" s="130">
        <f>ROUND(ROUND((SUM(BE82:BE221)),2)*I30,2)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30">
        <f>ROUND(SUM(BF82:BF221),2)</f>
        <v>0</v>
      </c>
      <c r="G31" s="41"/>
      <c r="H31" s="41"/>
      <c r="I31" s="131">
        <v>0.15</v>
      </c>
      <c r="J31" s="130">
        <f>ROUND(ROUND((SUM(BF82:BF221)),2)*I31,2)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30">
        <f>ROUND(SUM(BG82:BG221),2)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30">
        <f>ROUND(SUM(BH82:BH221),2)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30">
        <f>ROUND(SUM(BI82:BI221),2)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46</v>
      </c>
      <c r="E36" s="78"/>
      <c r="F36" s="78"/>
      <c r="G36" s="134" t="s">
        <v>47</v>
      </c>
      <c r="H36" s="135" t="s">
        <v>48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0"/>
      <c r="C42" s="29" t="s">
        <v>113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22.5" customHeight="1">
      <c r="B45" s="40"/>
      <c r="C45" s="41"/>
      <c r="D45" s="41"/>
      <c r="E45" s="378" t="str">
        <f>E7</f>
        <v>Oprava chodníku SPC U v Krnově</v>
      </c>
      <c r="F45" s="379"/>
      <c r="G45" s="379"/>
      <c r="H45" s="379"/>
      <c r="I45" s="118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23.25" customHeight="1">
      <c r="B47" s="40"/>
      <c r="C47" s="41"/>
      <c r="D47" s="41"/>
      <c r="E47" s="380" t="str">
        <f>E9</f>
        <v>SO 101 - Chodník podél ulice Praskova</v>
      </c>
      <c r="F47" s="381"/>
      <c r="G47" s="381"/>
      <c r="H47" s="381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Krnov</v>
      </c>
      <c r="G49" s="41"/>
      <c r="H49" s="41"/>
      <c r="I49" s="119" t="s">
        <v>25</v>
      </c>
      <c r="J49" s="120" t="str">
        <f>IF(J12="","",J12)</f>
        <v>10. 7. 2017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9" t="s">
        <v>33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11" s="1" customFormat="1" ht="29.25" customHeight="1">
      <c r="B54" s="40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116</v>
      </c>
      <c r="D56" s="41"/>
      <c r="E56" s="41"/>
      <c r="F56" s="41"/>
      <c r="G56" s="41"/>
      <c r="H56" s="41"/>
      <c r="I56" s="118"/>
      <c r="J56" s="128">
        <f>J82</f>
        <v>0</v>
      </c>
      <c r="K56" s="44"/>
      <c r="AU56" s="23" t="s">
        <v>117</v>
      </c>
    </row>
    <row r="57" spans="2:11" s="7" customFormat="1" ht="24.95" customHeight="1">
      <c r="B57" s="149"/>
      <c r="C57" s="150"/>
      <c r="D57" s="151" t="s">
        <v>118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11" s="8" customFormat="1" ht="19.9" customHeight="1">
      <c r="B58" s="156"/>
      <c r="C58" s="157"/>
      <c r="D58" s="158" t="s">
        <v>119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11" s="8" customFormat="1" ht="19.9" customHeight="1">
      <c r="B59" s="156"/>
      <c r="C59" s="157"/>
      <c r="D59" s="158" t="s">
        <v>120</v>
      </c>
      <c r="E59" s="159"/>
      <c r="F59" s="159"/>
      <c r="G59" s="159"/>
      <c r="H59" s="159"/>
      <c r="I59" s="160"/>
      <c r="J59" s="161">
        <f>J134</f>
        <v>0</v>
      </c>
      <c r="K59" s="162"/>
    </row>
    <row r="60" spans="2:11" s="8" customFormat="1" ht="19.9" customHeight="1">
      <c r="B60" s="156"/>
      <c r="C60" s="157"/>
      <c r="D60" s="158" t="s">
        <v>121</v>
      </c>
      <c r="E60" s="159"/>
      <c r="F60" s="159"/>
      <c r="G60" s="159"/>
      <c r="H60" s="159"/>
      <c r="I60" s="160"/>
      <c r="J60" s="161">
        <f>J165</f>
        <v>0</v>
      </c>
      <c r="K60" s="162"/>
    </row>
    <row r="61" spans="2:11" s="8" customFormat="1" ht="19.9" customHeight="1">
      <c r="B61" s="156"/>
      <c r="C61" s="157"/>
      <c r="D61" s="158" t="s">
        <v>122</v>
      </c>
      <c r="E61" s="159"/>
      <c r="F61" s="159"/>
      <c r="G61" s="159"/>
      <c r="H61" s="159"/>
      <c r="I61" s="160"/>
      <c r="J61" s="161">
        <f>J201</f>
        <v>0</v>
      </c>
      <c r="K61" s="162"/>
    </row>
    <row r="62" spans="2:11" s="8" customFormat="1" ht="19.9" customHeight="1">
      <c r="B62" s="156"/>
      <c r="C62" s="157"/>
      <c r="D62" s="158" t="s">
        <v>123</v>
      </c>
      <c r="E62" s="159"/>
      <c r="F62" s="159"/>
      <c r="G62" s="159"/>
      <c r="H62" s="159"/>
      <c r="I62" s="160"/>
      <c r="J62" s="161">
        <f>J220</f>
        <v>0</v>
      </c>
      <c r="K62" s="162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18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39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2"/>
      <c r="J68" s="59"/>
      <c r="K68" s="59"/>
      <c r="L68" s="60"/>
    </row>
    <row r="69" spans="2:12" s="1" customFormat="1" ht="36.95" customHeight="1">
      <c r="B69" s="40"/>
      <c r="C69" s="61" t="s">
        <v>124</v>
      </c>
      <c r="D69" s="62"/>
      <c r="E69" s="62"/>
      <c r="F69" s="62"/>
      <c r="G69" s="62"/>
      <c r="H69" s="62"/>
      <c r="I69" s="163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3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3"/>
      <c r="J71" s="62"/>
      <c r="K71" s="62"/>
      <c r="L71" s="60"/>
    </row>
    <row r="72" spans="2:12" s="1" customFormat="1" ht="22.5" customHeight="1">
      <c r="B72" s="40"/>
      <c r="C72" s="62"/>
      <c r="D72" s="62"/>
      <c r="E72" s="382" t="str">
        <f>E7</f>
        <v>Oprava chodníku SPC U v Krnově</v>
      </c>
      <c r="F72" s="383"/>
      <c r="G72" s="383"/>
      <c r="H72" s="383"/>
      <c r="I72" s="163"/>
      <c r="J72" s="62"/>
      <c r="K72" s="62"/>
      <c r="L72" s="60"/>
    </row>
    <row r="73" spans="2:12" s="1" customFormat="1" ht="14.45" customHeight="1">
      <c r="B73" s="40"/>
      <c r="C73" s="64" t="s">
        <v>102</v>
      </c>
      <c r="D73" s="62"/>
      <c r="E73" s="62"/>
      <c r="F73" s="62"/>
      <c r="G73" s="62"/>
      <c r="H73" s="62"/>
      <c r="I73" s="163"/>
      <c r="J73" s="62"/>
      <c r="K73" s="62"/>
      <c r="L73" s="60"/>
    </row>
    <row r="74" spans="2:12" s="1" customFormat="1" ht="23.25" customHeight="1">
      <c r="B74" s="40"/>
      <c r="C74" s="62"/>
      <c r="D74" s="62"/>
      <c r="E74" s="358" t="str">
        <f>E9</f>
        <v>SO 101 - Chodník podél ulice Praskova</v>
      </c>
      <c r="F74" s="384"/>
      <c r="G74" s="384"/>
      <c r="H74" s="384"/>
      <c r="I74" s="163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3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4" t="str">
        <f>F12</f>
        <v>Krnov</v>
      </c>
      <c r="G76" s="62"/>
      <c r="H76" s="62"/>
      <c r="I76" s="165" t="s">
        <v>25</v>
      </c>
      <c r="J76" s="72" t="str">
        <f>IF(J12="","",J12)</f>
        <v>10. 7. 2017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3"/>
      <c r="J77" s="62"/>
      <c r="K77" s="62"/>
      <c r="L77" s="60"/>
    </row>
    <row r="78" spans="2:12" s="1" customFormat="1" ht="13.5">
      <c r="B78" s="40"/>
      <c r="C78" s="64" t="s">
        <v>27</v>
      </c>
      <c r="D78" s="62"/>
      <c r="E78" s="62"/>
      <c r="F78" s="164" t="str">
        <f>E15</f>
        <v xml:space="preserve"> </v>
      </c>
      <c r="G78" s="62"/>
      <c r="H78" s="62"/>
      <c r="I78" s="165" t="s">
        <v>33</v>
      </c>
      <c r="J78" s="164" t="str">
        <f>E21</f>
        <v xml:space="preserve"> </v>
      </c>
      <c r="K78" s="62"/>
      <c r="L78" s="60"/>
    </row>
    <row r="79" spans="2:12" s="1" customFormat="1" ht="14.45" customHeight="1">
      <c r="B79" s="40"/>
      <c r="C79" s="64" t="s">
        <v>31</v>
      </c>
      <c r="D79" s="62"/>
      <c r="E79" s="62"/>
      <c r="F79" s="164" t="str">
        <f>IF(E18="","",E18)</f>
        <v/>
      </c>
      <c r="G79" s="62"/>
      <c r="H79" s="62"/>
      <c r="I79" s="163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3"/>
      <c r="J80" s="62"/>
      <c r="K80" s="62"/>
      <c r="L80" s="60"/>
    </row>
    <row r="81" spans="2:20" s="9" customFormat="1" ht="29.25" customHeight="1">
      <c r="B81" s="166"/>
      <c r="C81" s="167" t="s">
        <v>125</v>
      </c>
      <c r="D81" s="168" t="s">
        <v>55</v>
      </c>
      <c r="E81" s="168" t="s">
        <v>51</v>
      </c>
      <c r="F81" s="168" t="s">
        <v>126</v>
      </c>
      <c r="G81" s="168" t="s">
        <v>127</v>
      </c>
      <c r="H81" s="168" t="s">
        <v>128</v>
      </c>
      <c r="I81" s="169" t="s">
        <v>129</v>
      </c>
      <c r="J81" s="168" t="s">
        <v>115</v>
      </c>
      <c r="K81" s="170" t="s">
        <v>130</v>
      </c>
      <c r="L81" s="171"/>
      <c r="M81" s="80" t="s">
        <v>131</v>
      </c>
      <c r="N81" s="81" t="s">
        <v>40</v>
      </c>
      <c r="O81" s="81" t="s">
        <v>132</v>
      </c>
      <c r="P81" s="81" t="s">
        <v>133</v>
      </c>
      <c r="Q81" s="81" t="s">
        <v>134</v>
      </c>
      <c r="R81" s="81" t="s">
        <v>135</v>
      </c>
      <c r="S81" s="81" t="s">
        <v>136</v>
      </c>
      <c r="T81" s="82" t="s">
        <v>137</v>
      </c>
    </row>
    <row r="82" spans="2:63" s="1" customFormat="1" ht="29.25" customHeight="1">
      <c r="B82" s="40"/>
      <c r="C82" s="86" t="s">
        <v>116</v>
      </c>
      <c r="D82" s="62"/>
      <c r="E82" s="62"/>
      <c r="F82" s="62"/>
      <c r="G82" s="62"/>
      <c r="H82" s="62"/>
      <c r="I82" s="163"/>
      <c r="J82" s="172">
        <f>BK82</f>
        <v>0</v>
      </c>
      <c r="K82" s="62"/>
      <c r="L82" s="60"/>
      <c r="M82" s="83"/>
      <c r="N82" s="84"/>
      <c r="O82" s="84"/>
      <c r="P82" s="173">
        <f>P83</f>
        <v>0</v>
      </c>
      <c r="Q82" s="84"/>
      <c r="R82" s="173">
        <f>R83</f>
        <v>334.8278785000001</v>
      </c>
      <c r="S82" s="84"/>
      <c r="T82" s="174">
        <f>T83</f>
        <v>411.59108499999996</v>
      </c>
      <c r="AT82" s="23" t="s">
        <v>69</v>
      </c>
      <c r="AU82" s="23" t="s">
        <v>117</v>
      </c>
      <c r="BK82" s="175">
        <f>BK83</f>
        <v>0</v>
      </c>
    </row>
    <row r="83" spans="2:63" s="10" customFormat="1" ht="37.35" customHeight="1">
      <c r="B83" s="176"/>
      <c r="C83" s="177"/>
      <c r="D83" s="178" t="s">
        <v>69</v>
      </c>
      <c r="E83" s="179" t="s">
        <v>138</v>
      </c>
      <c r="F83" s="179" t="s">
        <v>139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P84+P134+P165+P201+P220</f>
        <v>0</v>
      </c>
      <c r="Q83" s="184"/>
      <c r="R83" s="185">
        <f>R84+R134+R165+R201+R220</f>
        <v>334.8278785000001</v>
      </c>
      <c r="S83" s="184"/>
      <c r="T83" s="186">
        <f>T84+T134+T165+T201+T220</f>
        <v>411.59108499999996</v>
      </c>
      <c r="AR83" s="187" t="s">
        <v>78</v>
      </c>
      <c r="AT83" s="188" t="s">
        <v>69</v>
      </c>
      <c r="AU83" s="188" t="s">
        <v>70</v>
      </c>
      <c r="AY83" s="187" t="s">
        <v>140</v>
      </c>
      <c r="BK83" s="189">
        <f>BK84+BK134+BK165+BK201+BK220</f>
        <v>0</v>
      </c>
    </row>
    <row r="84" spans="2:63" s="10" customFormat="1" ht="19.9" customHeight="1">
      <c r="B84" s="176"/>
      <c r="C84" s="177"/>
      <c r="D84" s="190" t="s">
        <v>69</v>
      </c>
      <c r="E84" s="191" t="s">
        <v>78</v>
      </c>
      <c r="F84" s="191" t="s">
        <v>141</v>
      </c>
      <c r="G84" s="177"/>
      <c r="H84" s="177"/>
      <c r="I84" s="180"/>
      <c r="J84" s="192">
        <f>BK84</f>
        <v>0</v>
      </c>
      <c r="K84" s="177"/>
      <c r="L84" s="182"/>
      <c r="M84" s="183"/>
      <c r="N84" s="184"/>
      <c r="O84" s="184"/>
      <c r="P84" s="185">
        <f>SUM(P85:P133)</f>
        <v>0</v>
      </c>
      <c r="Q84" s="184"/>
      <c r="R84" s="185">
        <f>SUM(R85:R133)</f>
        <v>0.002205</v>
      </c>
      <c r="S84" s="184"/>
      <c r="T84" s="186">
        <f>SUM(T85:T133)</f>
        <v>411.59108499999996</v>
      </c>
      <c r="AR84" s="187" t="s">
        <v>78</v>
      </c>
      <c r="AT84" s="188" t="s">
        <v>69</v>
      </c>
      <c r="AU84" s="188" t="s">
        <v>78</v>
      </c>
      <c r="AY84" s="187" t="s">
        <v>140</v>
      </c>
      <c r="BK84" s="189">
        <f>SUM(BK85:BK133)</f>
        <v>0</v>
      </c>
    </row>
    <row r="85" spans="2:65" s="1" customFormat="1" ht="57" customHeight="1">
      <c r="B85" s="40"/>
      <c r="C85" s="193" t="s">
        <v>78</v>
      </c>
      <c r="D85" s="193" t="s">
        <v>142</v>
      </c>
      <c r="E85" s="194" t="s">
        <v>143</v>
      </c>
      <c r="F85" s="195" t="s">
        <v>144</v>
      </c>
      <c r="G85" s="196" t="s">
        <v>145</v>
      </c>
      <c r="H85" s="197">
        <v>409.171</v>
      </c>
      <c r="I85" s="198"/>
      <c r="J85" s="199">
        <f>ROUND(I85*H85,2)</f>
        <v>0</v>
      </c>
      <c r="K85" s="195" t="s">
        <v>146</v>
      </c>
      <c r="L85" s="60"/>
      <c r="M85" s="200" t="s">
        <v>21</v>
      </c>
      <c r="N85" s="201" t="s">
        <v>41</v>
      </c>
      <c r="O85" s="41"/>
      <c r="P85" s="202">
        <f>O85*H85</f>
        <v>0</v>
      </c>
      <c r="Q85" s="202">
        <v>0</v>
      </c>
      <c r="R85" s="202">
        <f>Q85*H85</f>
        <v>0</v>
      </c>
      <c r="S85" s="202">
        <v>0.255</v>
      </c>
      <c r="T85" s="203">
        <f>S85*H85</f>
        <v>104.338605</v>
      </c>
      <c r="AR85" s="23" t="s">
        <v>147</v>
      </c>
      <c r="AT85" s="23" t="s">
        <v>142</v>
      </c>
      <c r="AU85" s="23" t="s">
        <v>80</v>
      </c>
      <c r="AY85" s="23" t="s">
        <v>140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78</v>
      </c>
      <c r="BK85" s="204">
        <f>ROUND(I85*H85,2)</f>
        <v>0</v>
      </c>
      <c r="BL85" s="23" t="s">
        <v>147</v>
      </c>
      <c r="BM85" s="23" t="s">
        <v>148</v>
      </c>
    </row>
    <row r="86" spans="2:51" s="11" customFormat="1" ht="13.5">
      <c r="B86" s="205"/>
      <c r="C86" s="206"/>
      <c r="D86" s="207" t="s">
        <v>149</v>
      </c>
      <c r="E86" s="208" t="s">
        <v>21</v>
      </c>
      <c r="F86" s="209" t="s">
        <v>150</v>
      </c>
      <c r="G86" s="206"/>
      <c r="H86" s="210" t="s">
        <v>21</v>
      </c>
      <c r="I86" s="211"/>
      <c r="J86" s="206"/>
      <c r="K86" s="206"/>
      <c r="L86" s="212"/>
      <c r="M86" s="213"/>
      <c r="N86" s="214"/>
      <c r="O86" s="214"/>
      <c r="P86" s="214"/>
      <c r="Q86" s="214"/>
      <c r="R86" s="214"/>
      <c r="S86" s="214"/>
      <c r="T86" s="215"/>
      <c r="AT86" s="216" t="s">
        <v>149</v>
      </c>
      <c r="AU86" s="216" t="s">
        <v>80</v>
      </c>
      <c r="AV86" s="11" t="s">
        <v>78</v>
      </c>
      <c r="AW86" s="11" t="s">
        <v>34</v>
      </c>
      <c r="AX86" s="11" t="s">
        <v>70</v>
      </c>
      <c r="AY86" s="216" t="s">
        <v>140</v>
      </c>
    </row>
    <row r="87" spans="2:51" s="12" customFormat="1" ht="13.5">
      <c r="B87" s="217"/>
      <c r="C87" s="218"/>
      <c r="D87" s="207" t="s">
        <v>149</v>
      </c>
      <c r="E87" s="219" t="s">
        <v>21</v>
      </c>
      <c r="F87" s="220" t="s">
        <v>151</v>
      </c>
      <c r="G87" s="218"/>
      <c r="H87" s="221">
        <v>388.071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149</v>
      </c>
      <c r="AU87" s="227" t="s">
        <v>80</v>
      </c>
      <c r="AV87" s="12" t="s">
        <v>80</v>
      </c>
      <c r="AW87" s="12" t="s">
        <v>34</v>
      </c>
      <c r="AX87" s="12" t="s">
        <v>70</v>
      </c>
      <c r="AY87" s="227" t="s">
        <v>140</v>
      </c>
    </row>
    <row r="88" spans="2:51" s="11" customFormat="1" ht="13.5">
      <c r="B88" s="205"/>
      <c r="C88" s="206"/>
      <c r="D88" s="207" t="s">
        <v>149</v>
      </c>
      <c r="E88" s="208" t="s">
        <v>21</v>
      </c>
      <c r="F88" s="209" t="s">
        <v>152</v>
      </c>
      <c r="G88" s="206"/>
      <c r="H88" s="210" t="s">
        <v>21</v>
      </c>
      <c r="I88" s="211"/>
      <c r="J88" s="206"/>
      <c r="K88" s="206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149</v>
      </c>
      <c r="AU88" s="216" t="s">
        <v>80</v>
      </c>
      <c r="AV88" s="11" t="s">
        <v>78</v>
      </c>
      <c r="AW88" s="11" t="s">
        <v>34</v>
      </c>
      <c r="AX88" s="11" t="s">
        <v>70</v>
      </c>
      <c r="AY88" s="216" t="s">
        <v>140</v>
      </c>
    </row>
    <row r="89" spans="2:51" s="12" customFormat="1" ht="13.5">
      <c r="B89" s="217"/>
      <c r="C89" s="218"/>
      <c r="D89" s="207" t="s">
        <v>149</v>
      </c>
      <c r="E89" s="219" t="s">
        <v>21</v>
      </c>
      <c r="F89" s="220" t="s">
        <v>153</v>
      </c>
      <c r="G89" s="218"/>
      <c r="H89" s="221">
        <v>8.1</v>
      </c>
      <c r="I89" s="222"/>
      <c r="J89" s="218"/>
      <c r="K89" s="218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149</v>
      </c>
      <c r="AU89" s="227" t="s">
        <v>80</v>
      </c>
      <c r="AV89" s="12" t="s">
        <v>80</v>
      </c>
      <c r="AW89" s="12" t="s">
        <v>34</v>
      </c>
      <c r="AX89" s="12" t="s">
        <v>70</v>
      </c>
      <c r="AY89" s="227" t="s">
        <v>140</v>
      </c>
    </row>
    <row r="90" spans="2:51" s="11" customFormat="1" ht="13.5">
      <c r="B90" s="205"/>
      <c r="C90" s="206"/>
      <c r="D90" s="207" t="s">
        <v>149</v>
      </c>
      <c r="E90" s="208" t="s">
        <v>21</v>
      </c>
      <c r="F90" s="209" t="s">
        <v>154</v>
      </c>
      <c r="G90" s="206"/>
      <c r="H90" s="210" t="s">
        <v>21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149</v>
      </c>
      <c r="AU90" s="216" t="s">
        <v>80</v>
      </c>
      <c r="AV90" s="11" t="s">
        <v>78</v>
      </c>
      <c r="AW90" s="11" t="s">
        <v>34</v>
      </c>
      <c r="AX90" s="11" t="s">
        <v>70</v>
      </c>
      <c r="AY90" s="216" t="s">
        <v>140</v>
      </c>
    </row>
    <row r="91" spans="2:51" s="12" customFormat="1" ht="13.5">
      <c r="B91" s="217"/>
      <c r="C91" s="218"/>
      <c r="D91" s="207" t="s">
        <v>149</v>
      </c>
      <c r="E91" s="219" t="s">
        <v>21</v>
      </c>
      <c r="F91" s="220" t="s">
        <v>155</v>
      </c>
      <c r="G91" s="218"/>
      <c r="H91" s="221">
        <v>13</v>
      </c>
      <c r="I91" s="222"/>
      <c r="J91" s="218"/>
      <c r="K91" s="218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149</v>
      </c>
      <c r="AU91" s="227" t="s">
        <v>80</v>
      </c>
      <c r="AV91" s="12" t="s">
        <v>80</v>
      </c>
      <c r="AW91" s="12" t="s">
        <v>34</v>
      </c>
      <c r="AX91" s="12" t="s">
        <v>70</v>
      </c>
      <c r="AY91" s="227" t="s">
        <v>140</v>
      </c>
    </row>
    <row r="92" spans="2:51" s="13" customFormat="1" ht="13.5">
      <c r="B92" s="228"/>
      <c r="C92" s="229"/>
      <c r="D92" s="230" t="s">
        <v>149</v>
      </c>
      <c r="E92" s="231" t="s">
        <v>89</v>
      </c>
      <c r="F92" s="232" t="s">
        <v>156</v>
      </c>
      <c r="G92" s="229"/>
      <c r="H92" s="233">
        <v>409.171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AT92" s="239" t="s">
        <v>149</v>
      </c>
      <c r="AU92" s="239" t="s">
        <v>80</v>
      </c>
      <c r="AV92" s="13" t="s">
        <v>147</v>
      </c>
      <c r="AW92" s="13" t="s">
        <v>34</v>
      </c>
      <c r="AX92" s="13" t="s">
        <v>78</v>
      </c>
      <c r="AY92" s="239" t="s">
        <v>140</v>
      </c>
    </row>
    <row r="93" spans="2:65" s="1" customFormat="1" ht="44.25" customHeight="1">
      <c r="B93" s="40"/>
      <c r="C93" s="193" t="s">
        <v>80</v>
      </c>
      <c r="D93" s="193" t="s">
        <v>142</v>
      </c>
      <c r="E93" s="194" t="s">
        <v>157</v>
      </c>
      <c r="F93" s="195" t="s">
        <v>158</v>
      </c>
      <c r="G93" s="196" t="s">
        <v>145</v>
      </c>
      <c r="H93" s="197">
        <v>12</v>
      </c>
      <c r="I93" s="198"/>
      <c r="J93" s="199">
        <f>ROUND(I93*H93,2)</f>
        <v>0</v>
      </c>
      <c r="K93" s="195" t="s">
        <v>146</v>
      </c>
      <c r="L93" s="60"/>
      <c r="M93" s="200" t="s">
        <v>21</v>
      </c>
      <c r="N93" s="201" t="s">
        <v>41</v>
      </c>
      <c r="O93" s="41"/>
      <c r="P93" s="202">
        <f>O93*H93</f>
        <v>0</v>
      </c>
      <c r="Q93" s="202">
        <v>0</v>
      </c>
      <c r="R93" s="202">
        <f>Q93*H93</f>
        <v>0</v>
      </c>
      <c r="S93" s="202">
        <v>0.22</v>
      </c>
      <c r="T93" s="203">
        <f>S93*H93</f>
        <v>2.64</v>
      </c>
      <c r="AR93" s="23" t="s">
        <v>147</v>
      </c>
      <c r="AT93" s="23" t="s">
        <v>142</v>
      </c>
      <c r="AU93" s="23" t="s">
        <v>80</v>
      </c>
      <c r="AY93" s="23" t="s">
        <v>140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78</v>
      </c>
      <c r="BK93" s="204">
        <f>ROUND(I93*H93,2)</f>
        <v>0</v>
      </c>
      <c r="BL93" s="23" t="s">
        <v>147</v>
      </c>
      <c r="BM93" s="23" t="s">
        <v>159</v>
      </c>
    </row>
    <row r="94" spans="2:51" s="11" customFormat="1" ht="13.5">
      <c r="B94" s="205"/>
      <c r="C94" s="206"/>
      <c r="D94" s="207" t="s">
        <v>149</v>
      </c>
      <c r="E94" s="208" t="s">
        <v>21</v>
      </c>
      <c r="F94" s="209" t="s">
        <v>160</v>
      </c>
      <c r="G94" s="206"/>
      <c r="H94" s="210" t="s">
        <v>21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149</v>
      </c>
      <c r="AU94" s="216" t="s">
        <v>80</v>
      </c>
      <c r="AV94" s="11" t="s">
        <v>78</v>
      </c>
      <c r="AW94" s="11" t="s">
        <v>34</v>
      </c>
      <c r="AX94" s="11" t="s">
        <v>70</v>
      </c>
      <c r="AY94" s="216" t="s">
        <v>140</v>
      </c>
    </row>
    <row r="95" spans="2:51" s="12" customFormat="1" ht="13.5">
      <c r="B95" s="217"/>
      <c r="C95" s="218"/>
      <c r="D95" s="230" t="s">
        <v>149</v>
      </c>
      <c r="E95" s="240" t="s">
        <v>94</v>
      </c>
      <c r="F95" s="241" t="s">
        <v>161</v>
      </c>
      <c r="G95" s="218"/>
      <c r="H95" s="242">
        <v>12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149</v>
      </c>
      <c r="AU95" s="227" t="s">
        <v>80</v>
      </c>
      <c r="AV95" s="12" t="s">
        <v>80</v>
      </c>
      <c r="AW95" s="12" t="s">
        <v>34</v>
      </c>
      <c r="AX95" s="12" t="s">
        <v>78</v>
      </c>
      <c r="AY95" s="227" t="s">
        <v>140</v>
      </c>
    </row>
    <row r="96" spans="2:65" s="1" customFormat="1" ht="44.25" customHeight="1">
      <c r="B96" s="40"/>
      <c r="C96" s="193" t="s">
        <v>162</v>
      </c>
      <c r="D96" s="193" t="s">
        <v>142</v>
      </c>
      <c r="E96" s="194" t="s">
        <v>163</v>
      </c>
      <c r="F96" s="195" t="s">
        <v>164</v>
      </c>
      <c r="G96" s="196" t="s">
        <v>145</v>
      </c>
      <c r="H96" s="197">
        <v>409.171</v>
      </c>
      <c r="I96" s="198"/>
      <c r="J96" s="199">
        <f>ROUND(I96*H96,2)</f>
        <v>0</v>
      </c>
      <c r="K96" s="195" t="s">
        <v>146</v>
      </c>
      <c r="L96" s="60"/>
      <c r="M96" s="200" t="s">
        <v>21</v>
      </c>
      <c r="N96" s="201" t="s">
        <v>41</v>
      </c>
      <c r="O96" s="41"/>
      <c r="P96" s="202">
        <f>O96*H96</f>
        <v>0</v>
      </c>
      <c r="Q96" s="202">
        <v>0</v>
      </c>
      <c r="R96" s="202">
        <f>Q96*H96</f>
        <v>0</v>
      </c>
      <c r="S96" s="202">
        <v>0.58</v>
      </c>
      <c r="T96" s="203">
        <f>S96*H96</f>
        <v>237.31918</v>
      </c>
      <c r="AR96" s="23" t="s">
        <v>147</v>
      </c>
      <c r="AT96" s="23" t="s">
        <v>142</v>
      </c>
      <c r="AU96" s="23" t="s">
        <v>80</v>
      </c>
      <c r="AY96" s="23" t="s">
        <v>140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78</v>
      </c>
      <c r="BK96" s="204">
        <f>ROUND(I96*H96,2)</f>
        <v>0</v>
      </c>
      <c r="BL96" s="23" t="s">
        <v>147</v>
      </c>
      <c r="BM96" s="23" t="s">
        <v>165</v>
      </c>
    </row>
    <row r="97" spans="2:51" s="11" customFormat="1" ht="13.5">
      <c r="B97" s="205"/>
      <c r="C97" s="206"/>
      <c r="D97" s="207" t="s">
        <v>149</v>
      </c>
      <c r="E97" s="208" t="s">
        <v>21</v>
      </c>
      <c r="F97" s="209" t="s">
        <v>166</v>
      </c>
      <c r="G97" s="206"/>
      <c r="H97" s="210" t="s">
        <v>21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149</v>
      </c>
      <c r="AU97" s="216" t="s">
        <v>80</v>
      </c>
      <c r="AV97" s="11" t="s">
        <v>78</v>
      </c>
      <c r="AW97" s="11" t="s">
        <v>34</v>
      </c>
      <c r="AX97" s="11" t="s">
        <v>70</v>
      </c>
      <c r="AY97" s="216" t="s">
        <v>140</v>
      </c>
    </row>
    <row r="98" spans="2:51" s="12" customFormat="1" ht="13.5">
      <c r="B98" s="217"/>
      <c r="C98" s="218"/>
      <c r="D98" s="230" t="s">
        <v>149</v>
      </c>
      <c r="E98" s="240" t="s">
        <v>108</v>
      </c>
      <c r="F98" s="241" t="s">
        <v>89</v>
      </c>
      <c r="G98" s="218"/>
      <c r="H98" s="242">
        <v>409.171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149</v>
      </c>
      <c r="AU98" s="227" t="s">
        <v>80</v>
      </c>
      <c r="AV98" s="12" t="s">
        <v>80</v>
      </c>
      <c r="AW98" s="12" t="s">
        <v>34</v>
      </c>
      <c r="AX98" s="12" t="s">
        <v>78</v>
      </c>
      <c r="AY98" s="227" t="s">
        <v>140</v>
      </c>
    </row>
    <row r="99" spans="2:65" s="1" customFormat="1" ht="31.5" customHeight="1">
      <c r="B99" s="40"/>
      <c r="C99" s="193" t="s">
        <v>147</v>
      </c>
      <c r="D99" s="193" t="s">
        <v>142</v>
      </c>
      <c r="E99" s="194" t="s">
        <v>167</v>
      </c>
      <c r="F99" s="195" t="s">
        <v>168</v>
      </c>
      <c r="G99" s="196" t="s">
        <v>169</v>
      </c>
      <c r="H99" s="197">
        <v>328.26</v>
      </c>
      <c r="I99" s="198"/>
      <c r="J99" s="199">
        <f>ROUND(I99*H99,2)</f>
        <v>0</v>
      </c>
      <c r="K99" s="195" t="s">
        <v>146</v>
      </c>
      <c r="L99" s="60"/>
      <c r="M99" s="200" t="s">
        <v>21</v>
      </c>
      <c r="N99" s="201" t="s">
        <v>41</v>
      </c>
      <c r="O99" s="41"/>
      <c r="P99" s="202">
        <f>O99*H99</f>
        <v>0</v>
      </c>
      <c r="Q99" s="202">
        <v>0</v>
      </c>
      <c r="R99" s="202">
        <f>Q99*H99</f>
        <v>0</v>
      </c>
      <c r="S99" s="202">
        <v>0.205</v>
      </c>
      <c r="T99" s="203">
        <f>S99*H99</f>
        <v>67.29329999999999</v>
      </c>
      <c r="AR99" s="23" t="s">
        <v>147</v>
      </c>
      <c r="AT99" s="23" t="s">
        <v>142</v>
      </c>
      <c r="AU99" s="23" t="s">
        <v>80</v>
      </c>
      <c r="AY99" s="23" t="s">
        <v>140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78</v>
      </c>
      <c r="BK99" s="204">
        <f>ROUND(I99*H99,2)</f>
        <v>0</v>
      </c>
      <c r="BL99" s="23" t="s">
        <v>147</v>
      </c>
      <c r="BM99" s="23" t="s">
        <v>170</v>
      </c>
    </row>
    <row r="100" spans="2:51" s="11" customFormat="1" ht="13.5">
      <c r="B100" s="205"/>
      <c r="C100" s="206"/>
      <c r="D100" s="207" t="s">
        <v>149</v>
      </c>
      <c r="E100" s="208" t="s">
        <v>21</v>
      </c>
      <c r="F100" s="209" t="s">
        <v>171</v>
      </c>
      <c r="G100" s="206"/>
      <c r="H100" s="210" t="s">
        <v>21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149</v>
      </c>
      <c r="AU100" s="216" t="s">
        <v>80</v>
      </c>
      <c r="AV100" s="11" t="s">
        <v>78</v>
      </c>
      <c r="AW100" s="11" t="s">
        <v>34</v>
      </c>
      <c r="AX100" s="11" t="s">
        <v>70</v>
      </c>
      <c r="AY100" s="216" t="s">
        <v>140</v>
      </c>
    </row>
    <row r="101" spans="2:51" s="12" customFormat="1" ht="13.5">
      <c r="B101" s="217"/>
      <c r="C101" s="218"/>
      <c r="D101" s="207" t="s">
        <v>149</v>
      </c>
      <c r="E101" s="219" t="s">
        <v>21</v>
      </c>
      <c r="F101" s="220" t="s">
        <v>172</v>
      </c>
      <c r="G101" s="218"/>
      <c r="H101" s="221">
        <v>307.76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149</v>
      </c>
      <c r="AU101" s="227" t="s">
        <v>80</v>
      </c>
      <c r="AV101" s="12" t="s">
        <v>80</v>
      </c>
      <c r="AW101" s="12" t="s">
        <v>34</v>
      </c>
      <c r="AX101" s="12" t="s">
        <v>70</v>
      </c>
      <c r="AY101" s="227" t="s">
        <v>140</v>
      </c>
    </row>
    <row r="102" spans="2:51" s="11" customFormat="1" ht="13.5">
      <c r="B102" s="205"/>
      <c r="C102" s="206"/>
      <c r="D102" s="207" t="s">
        <v>149</v>
      </c>
      <c r="E102" s="208" t="s">
        <v>21</v>
      </c>
      <c r="F102" s="209" t="s">
        <v>173</v>
      </c>
      <c r="G102" s="206"/>
      <c r="H102" s="210" t="s">
        <v>21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149</v>
      </c>
      <c r="AU102" s="216" t="s">
        <v>80</v>
      </c>
      <c r="AV102" s="11" t="s">
        <v>78</v>
      </c>
      <c r="AW102" s="11" t="s">
        <v>34</v>
      </c>
      <c r="AX102" s="11" t="s">
        <v>70</v>
      </c>
      <c r="AY102" s="216" t="s">
        <v>140</v>
      </c>
    </row>
    <row r="103" spans="2:51" s="12" customFormat="1" ht="13.5">
      <c r="B103" s="217"/>
      <c r="C103" s="218"/>
      <c r="D103" s="207" t="s">
        <v>149</v>
      </c>
      <c r="E103" s="219" t="s">
        <v>21</v>
      </c>
      <c r="F103" s="220" t="s">
        <v>174</v>
      </c>
      <c r="G103" s="218"/>
      <c r="H103" s="221">
        <v>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149</v>
      </c>
      <c r="AU103" s="227" t="s">
        <v>80</v>
      </c>
      <c r="AV103" s="12" t="s">
        <v>80</v>
      </c>
      <c r="AW103" s="12" t="s">
        <v>34</v>
      </c>
      <c r="AX103" s="12" t="s">
        <v>70</v>
      </c>
      <c r="AY103" s="227" t="s">
        <v>140</v>
      </c>
    </row>
    <row r="104" spans="2:51" s="11" customFormat="1" ht="13.5">
      <c r="B104" s="205"/>
      <c r="C104" s="206"/>
      <c r="D104" s="207" t="s">
        <v>149</v>
      </c>
      <c r="E104" s="208" t="s">
        <v>21</v>
      </c>
      <c r="F104" s="209" t="s">
        <v>175</v>
      </c>
      <c r="G104" s="206"/>
      <c r="H104" s="210" t="s">
        <v>21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149</v>
      </c>
      <c r="AU104" s="216" t="s">
        <v>80</v>
      </c>
      <c r="AV104" s="11" t="s">
        <v>78</v>
      </c>
      <c r="AW104" s="11" t="s">
        <v>34</v>
      </c>
      <c r="AX104" s="11" t="s">
        <v>70</v>
      </c>
      <c r="AY104" s="216" t="s">
        <v>140</v>
      </c>
    </row>
    <row r="105" spans="2:51" s="12" customFormat="1" ht="13.5">
      <c r="B105" s="217"/>
      <c r="C105" s="218"/>
      <c r="D105" s="207" t="s">
        <v>149</v>
      </c>
      <c r="E105" s="219" t="s">
        <v>21</v>
      </c>
      <c r="F105" s="220" t="s">
        <v>176</v>
      </c>
      <c r="G105" s="218"/>
      <c r="H105" s="221">
        <v>15.5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149</v>
      </c>
      <c r="AU105" s="227" t="s">
        <v>80</v>
      </c>
      <c r="AV105" s="12" t="s">
        <v>80</v>
      </c>
      <c r="AW105" s="12" t="s">
        <v>34</v>
      </c>
      <c r="AX105" s="12" t="s">
        <v>70</v>
      </c>
      <c r="AY105" s="227" t="s">
        <v>140</v>
      </c>
    </row>
    <row r="106" spans="2:51" s="13" customFormat="1" ht="13.5">
      <c r="B106" s="228"/>
      <c r="C106" s="229"/>
      <c r="D106" s="230" t="s">
        <v>149</v>
      </c>
      <c r="E106" s="231" t="s">
        <v>91</v>
      </c>
      <c r="F106" s="232" t="s">
        <v>156</v>
      </c>
      <c r="G106" s="229"/>
      <c r="H106" s="233">
        <v>328.26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AT106" s="239" t="s">
        <v>149</v>
      </c>
      <c r="AU106" s="239" t="s">
        <v>80</v>
      </c>
      <c r="AV106" s="13" t="s">
        <v>147</v>
      </c>
      <c r="AW106" s="13" t="s">
        <v>34</v>
      </c>
      <c r="AX106" s="13" t="s">
        <v>78</v>
      </c>
      <c r="AY106" s="239" t="s">
        <v>140</v>
      </c>
    </row>
    <row r="107" spans="2:65" s="1" customFormat="1" ht="31.5" customHeight="1">
      <c r="B107" s="40"/>
      <c r="C107" s="193" t="s">
        <v>174</v>
      </c>
      <c r="D107" s="193" t="s">
        <v>142</v>
      </c>
      <c r="E107" s="194" t="s">
        <v>177</v>
      </c>
      <c r="F107" s="195" t="s">
        <v>178</v>
      </c>
      <c r="G107" s="196" t="s">
        <v>179</v>
      </c>
      <c r="H107" s="197">
        <v>11.656</v>
      </c>
      <c r="I107" s="198"/>
      <c r="J107" s="199">
        <f>ROUND(I107*H107,2)</f>
        <v>0</v>
      </c>
      <c r="K107" s="195" t="s">
        <v>146</v>
      </c>
      <c r="L107" s="60"/>
      <c r="M107" s="200" t="s">
        <v>21</v>
      </c>
      <c r="N107" s="201" t="s">
        <v>41</v>
      </c>
      <c r="O107" s="41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3" t="s">
        <v>147</v>
      </c>
      <c r="AT107" s="23" t="s">
        <v>142</v>
      </c>
      <c r="AU107" s="23" t="s">
        <v>80</v>
      </c>
      <c r="AY107" s="23" t="s">
        <v>140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78</v>
      </c>
      <c r="BK107" s="204">
        <f>ROUND(I107*H107,2)</f>
        <v>0</v>
      </c>
      <c r="BL107" s="23" t="s">
        <v>147</v>
      </c>
      <c r="BM107" s="23" t="s">
        <v>180</v>
      </c>
    </row>
    <row r="108" spans="2:51" s="11" customFormat="1" ht="13.5">
      <c r="B108" s="205"/>
      <c r="C108" s="206"/>
      <c r="D108" s="207" t="s">
        <v>149</v>
      </c>
      <c r="E108" s="208" t="s">
        <v>21</v>
      </c>
      <c r="F108" s="209" t="s">
        <v>181</v>
      </c>
      <c r="G108" s="206"/>
      <c r="H108" s="210" t="s">
        <v>21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149</v>
      </c>
      <c r="AU108" s="216" t="s">
        <v>80</v>
      </c>
      <c r="AV108" s="11" t="s">
        <v>78</v>
      </c>
      <c r="AW108" s="11" t="s">
        <v>34</v>
      </c>
      <c r="AX108" s="11" t="s">
        <v>70</v>
      </c>
      <c r="AY108" s="216" t="s">
        <v>140</v>
      </c>
    </row>
    <row r="109" spans="2:51" s="12" customFormat="1" ht="13.5">
      <c r="B109" s="217"/>
      <c r="C109" s="218"/>
      <c r="D109" s="207" t="s">
        <v>149</v>
      </c>
      <c r="E109" s="219" t="s">
        <v>96</v>
      </c>
      <c r="F109" s="220" t="s">
        <v>182</v>
      </c>
      <c r="G109" s="218"/>
      <c r="H109" s="221">
        <v>14.57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149</v>
      </c>
      <c r="AU109" s="227" t="s">
        <v>80</v>
      </c>
      <c r="AV109" s="12" t="s">
        <v>80</v>
      </c>
      <c r="AW109" s="12" t="s">
        <v>34</v>
      </c>
      <c r="AX109" s="12" t="s">
        <v>70</v>
      </c>
      <c r="AY109" s="227" t="s">
        <v>140</v>
      </c>
    </row>
    <row r="110" spans="2:51" s="11" customFormat="1" ht="13.5">
      <c r="B110" s="205"/>
      <c r="C110" s="206"/>
      <c r="D110" s="207" t="s">
        <v>149</v>
      </c>
      <c r="E110" s="208" t="s">
        <v>21</v>
      </c>
      <c r="F110" s="209" t="s">
        <v>183</v>
      </c>
      <c r="G110" s="206"/>
      <c r="H110" s="210" t="s">
        <v>21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149</v>
      </c>
      <c r="AU110" s="216" t="s">
        <v>80</v>
      </c>
      <c r="AV110" s="11" t="s">
        <v>78</v>
      </c>
      <c r="AW110" s="11" t="s">
        <v>34</v>
      </c>
      <c r="AX110" s="11" t="s">
        <v>70</v>
      </c>
      <c r="AY110" s="216" t="s">
        <v>140</v>
      </c>
    </row>
    <row r="111" spans="2:51" s="12" customFormat="1" ht="13.5">
      <c r="B111" s="217"/>
      <c r="C111" s="218"/>
      <c r="D111" s="230" t="s">
        <v>149</v>
      </c>
      <c r="E111" s="240" t="s">
        <v>98</v>
      </c>
      <c r="F111" s="241" t="s">
        <v>184</v>
      </c>
      <c r="G111" s="218"/>
      <c r="H111" s="242">
        <v>11.656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149</v>
      </c>
      <c r="AU111" s="227" t="s">
        <v>80</v>
      </c>
      <c r="AV111" s="12" t="s">
        <v>80</v>
      </c>
      <c r="AW111" s="12" t="s">
        <v>34</v>
      </c>
      <c r="AX111" s="12" t="s">
        <v>78</v>
      </c>
      <c r="AY111" s="227" t="s">
        <v>140</v>
      </c>
    </row>
    <row r="112" spans="2:65" s="1" customFormat="1" ht="44.25" customHeight="1">
      <c r="B112" s="40"/>
      <c r="C112" s="193" t="s">
        <v>185</v>
      </c>
      <c r="D112" s="193" t="s">
        <v>142</v>
      </c>
      <c r="E112" s="194" t="s">
        <v>186</v>
      </c>
      <c r="F112" s="195" t="s">
        <v>187</v>
      </c>
      <c r="G112" s="196" t="s">
        <v>179</v>
      </c>
      <c r="H112" s="197">
        <v>11.656</v>
      </c>
      <c r="I112" s="198"/>
      <c r="J112" s="199">
        <f>ROUND(I112*H112,2)</f>
        <v>0</v>
      </c>
      <c r="K112" s="195" t="s">
        <v>146</v>
      </c>
      <c r="L112" s="60"/>
      <c r="M112" s="200" t="s">
        <v>21</v>
      </c>
      <c r="N112" s="201" t="s">
        <v>41</v>
      </c>
      <c r="O112" s="41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147</v>
      </c>
      <c r="AT112" s="23" t="s">
        <v>142</v>
      </c>
      <c r="AU112" s="23" t="s">
        <v>80</v>
      </c>
      <c r="AY112" s="23" t="s">
        <v>140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78</v>
      </c>
      <c r="BK112" s="204">
        <f>ROUND(I112*H112,2)</f>
        <v>0</v>
      </c>
      <c r="BL112" s="23" t="s">
        <v>147</v>
      </c>
      <c r="BM112" s="23" t="s">
        <v>188</v>
      </c>
    </row>
    <row r="113" spans="2:51" s="12" customFormat="1" ht="13.5">
      <c r="B113" s="217"/>
      <c r="C113" s="218"/>
      <c r="D113" s="230" t="s">
        <v>149</v>
      </c>
      <c r="E113" s="240" t="s">
        <v>21</v>
      </c>
      <c r="F113" s="241" t="s">
        <v>98</v>
      </c>
      <c r="G113" s="218"/>
      <c r="H113" s="242">
        <v>11.656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149</v>
      </c>
      <c r="AU113" s="227" t="s">
        <v>80</v>
      </c>
      <c r="AV113" s="12" t="s">
        <v>80</v>
      </c>
      <c r="AW113" s="12" t="s">
        <v>34</v>
      </c>
      <c r="AX113" s="12" t="s">
        <v>78</v>
      </c>
      <c r="AY113" s="227" t="s">
        <v>140</v>
      </c>
    </row>
    <row r="114" spans="2:65" s="1" customFormat="1" ht="31.5" customHeight="1">
      <c r="B114" s="40"/>
      <c r="C114" s="193" t="s">
        <v>189</v>
      </c>
      <c r="D114" s="193" t="s">
        <v>142</v>
      </c>
      <c r="E114" s="194" t="s">
        <v>190</v>
      </c>
      <c r="F114" s="195" t="s">
        <v>191</v>
      </c>
      <c r="G114" s="196" t="s">
        <v>179</v>
      </c>
      <c r="H114" s="197">
        <v>2.914</v>
      </c>
      <c r="I114" s="198"/>
      <c r="J114" s="199">
        <f>ROUND(I114*H114,2)</f>
        <v>0</v>
      </c>
      <c r="K114" s="195" t="s">
        <v>146</v>
      </c>
      <c r="L114" s="60"/>
      <c r="M114" s="200" t="s">
        <v>21</v>
      </c>
      <c r="N114" s="201" t="s">
        <v>41</v>
      </c>
      <c r="O114" s="41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147</v>
      </c>
      <c r="AT114" s="23" t="s">
        <v>142</v>
      </c>
      <c r="AU114" s="23" t="s">
        <v>80</v>
      </c>
      <c r="AY114" s="23" t="s">
        <v>140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78</v>
      </c>
      <c r="BK114" s="204">
        <f>ROUND(I114*H114,2)</f>
        <v>0</v>
      </c>
      <c r="BL114" s="23" t="s">
        <v>147</v>
      </c>
      <c r="BM114" s="23" t="s">
        <v>192</v>
      </c>
    </row>
    <row r="115" spans="2:51" s="11" customFormat="1" ht="13.5">
      <c r="B115" s="205"/>
      <c r="C115" s="206"/>
      <c r="D115" s="207" t="s">
        <v>149</v>
      </c>
      <c r="E115" s="208" t="s">
        <v>21</v>
      </c>
      <c r="F115" s="209" t="s">
        <v>193</v>
      </c>
      <c r="G115" s="206"/>
      <c r="H115" s="210" t="s">
        <v>21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149</v>
      </c>
      <c r="AU115" s="216" t="s">
        <v>80</v>
      </c>
      <c r="AV115" s="11" t="s">
        <v>78</v>
      </c>
      <c r="AW115" s="11" t="s">
        <v>34</v>
      </c>
      <c r="AX115" s="11" t="s">
        <v>70</v>
      </c>
      <c r="AY115" s="216" t="s">
        <v>140</v>
      </c>
    </row>
    <row r="116" spans="2:51" s="12" customFormat="1" ht="13.5">
      <c r="B116" s="217"/>
      <c r="C116" s="218"/>
      <c r="D116" s="230" t="s">
        <v>149</v>
      </c>
      <c r="E116" s="240" t="s">
        <v>100</v>
      </c>
      <c r="F116" s="241" t="s">
        <v>194</v>
      </c>
      <c r="G116" s="218"/>
      <c r="H116" s="242">
        <v>2.914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149</v>
      </c>
      <c r="AU116" s="227" t="s">
        <v>80</v>
      </c>
      <c r="AV116" s="12" t="s">
        <v>80</v>
      </c>
      <c r="AW116" s="12" t="s">
        <v>34</v>
      </c>
      <c r="AX116" s="12" t="s">
        <v>78</v>
      </c>
      <c r="AY116" s="227" t="s">
        <v>140</v>
      </c>
    </row>
    <row r="117" spans="2:65" s="1" customFormat="1" ht="44.25" customHeight="1">
      <c r="B117" s="40"/>
      <c r="C117" s="193" t="s">
        <v>195</v>
      </c>
      <c r="D117" s="193" t="s">
        <v>142</v>
      </c>
      <c r="E117" s="194" t="s">
        <v>196</v>
      </c>
      <c r="F117" s="195" t="s">
        <v>197</v>
      </c>
      <c r="G117" s="196" t="s">
        <v>179</v>
      </c>
      <c r="H117" s="197">
        <v>2.914</v>
      </c>
      <c r="I117" s="198"/>
      <c r="J117" s="199">
        <f>ROUND(I117*H117,2)</f>
        <v>0</v>
      </c>
      <c r="K117" s="195" t="s">
        <v>146</v>
      </c>
      <c r="L117" s="60"/>
      <c r="M117" s="200" t="s">
        <v>21</v>
      </c>
      <c r="N117" s="201" t="s">
        <v>41</v>
      </c>
      <c r="O117" s="41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147</v>
      </c>
      <c r="AT117" s="23" t="s">
        <v>142</v>
      </c>
      <c r="AU117" s="23" t="s">
        <v>80</v>
      </c>
      <c r="AY117" s="23" t="s">
        <v>140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78</v>
      </c>
      <c r="BK117" s="204">
        <f>ROUND(I117*H117,2)</f>
        <v>0</v>
      </c>
      <c r="BL117" s="23" t="s">
        <v>147</v>
      </c>
      <c r="BM117" s="23" t="s">
        <v>198</v>
      </c>
    </row>
    <row r="118" spans="2:51" s="12" customFormat="1" ht="13.5">
      <c r="B118" s="217"/>
      <c r="C118" s="218"/>
      <c r="D118" s="230" t="s">
        <v>149</v>
      </c>
      <c r="E118" s="240" t="s">
        <v>21</v>
      </c>
      <c r="F118" s="241" t="s">
        <v>100</v>
      </c>
      <c r="G118" s="218"/>
      <c r="H118" s="242">
        <v>2.914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149</v>
      </c>
      <c r="AU118" s="227" t="s">
        <v>80</v>
      </c>
      <c r="AV118" s="12" t="s">
        <v>80</v>
      </c>
      <c r="AW118" s="12" t="s">
        <v>34</v>
      </c>
      <c r="AX118" s="12" t="s">
        <v>78</v>
      </c>
      <c r="AY118" s="227" t="s">
        <v>140</v>
      </c>
    </row>
    <row r="119" spans="2:65" s="1" customFormat="1" ht="44.25" customHeight="1">
      <c r="B119" s="40"/>
      <c r="C119" s="193" t="s">
        <v>199</v>
      </c>
      <c r="D119" s="193" t="s">
        <v>142</v>
      </c>
      <c r="E119" s="194" t="s">
        <v>200</v>
      </c>
      <c r="F119" s="195" t="s">
        <v>201</v>
      </c>
      <c r="G119" s="196" t="s">
        <v>179</v>
      </c>
      <c r="H119" s="197">
        <v>12.384</v>
      </c>
      <c r="I119" s="198"/>
      <c r="J119" s="199">
        <f>ROUND(I119*H119,2)</f>
        <v>0</v>
      </c>
      <c r="K119" s="195" t="s">
        <v>146</v>
      </c>
      <c r="L119" s="60"/>
      <c r="M119" s="200" t="s">
        <v>21</v>
      </c>
      <c r="N119" s="201" t="s">
        <v>41</v>
      </c>
      <c r="O119" s="41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147</v>
      </c>
      <c r="AT119" s="23" t="s">
        <v>142</v>
      </c>
      <c r="AU119" s="23" t="s">
        <v>80</v>
      </c>
      <c r="AY119" s="23" t="s">
        <v>140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78</v>
      </c>
      <c r="BK119" s="204">
        <f>ROUND(I119*H119,2)</f>
        <v>0</v>
      </c>
      <c r="BL119" s="23" t="s">
        <v>147</v>
      </c>
      <c r="BM119" s="23" t="s">
        <v>202</v>
      </c>
    </row>
    <row r="120" spans="2:51" s="11" customFormat="1" ht="13.5">
      <c r="B120" s="205"/>
      <c r="C120" s="206"/>
      <c r="D120" s="207" t="s">
        <v>149</v>
      </c>
      <c r="E120" s="208" t="s">
        <v>21</v>
      </c>
      <c r="F120" s="209" t="s">
        <v>203</v>
      </c>
      <c r="G120" s="206"/>
      <c r="H120" s="210" t="s">
        <v>21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149</v>
      </c>
      <c r="AU120" s="216" t="s">
        <v>80</v>
      </c>
      <c r="AV120" s="11" t="s">
        <v>78</v>
      </c>
      <c r="AW120" s="11" t="s">
        <v>34</v>
      </c>
      <c r="AX120" s="11" t="s">
        <v>70</v>
      </c>
      <c r="AY120" s="216" t="s">
        <v>140</v>
      </c>
    </row>
    <row r="121" spans="2:51" s="12" customFormat="1" ht="13.5">
      <c r="B121" s="217"/>
      <c r="C121" s="218"/>
      <c r="D121" s="230" t="s">
        <v>149</v>
      </c>
      <c r="E121" s="240" t="s">
        <v>106</v>
      </c>
      <c r="F121" s="241" t="s">
        <v>204</v>
      </c>
      <c r="G121" s="218"/>
      <c r="H121" s="242">
        <v>12.384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149</v>
      </c>
      <c r="AU121" s="227" t="s">
        <v>80</v>
      </c>
      <c r="AV121" s="12" t="s">
        <v>80</v>
      </c>
      <c r="AW121" s="12" t="s">
        <v>34</v>
      </c>
      <c r="AX121" s="12" t="s">
        <v>78</v>
      </c>
      <c r="AY121" s="227" t="s">
        <v>140</v>
      </c>
    </row>
    <row r="122" spans="2:65" s="1" customFormat="1" ht="22.5" customHeight="1">
      <c r="B122" s="40"/>
      <c r="C122" s="193" t="s">
        <v>205</v>
      </c>
      <c r="D122" s="193" t="s">
        <v>142</v>
      </c>
      <c r="E122" s="194" t="s">
        <v>206</v>
      </c>
      <c r="F122" s="195" t="s">
        <v>207</v>
      </c>
      <c r="G122" s="196" t="s">
        <v>179</v>
      </c>
      <c r="H122" s="197">
        <v>12.384</v>
      </c>
      <c r="I122" s="198"/>
      <c r="J122" s="199">
        <f>ROUND(I122*H122,2)</f>
        <v>0</v>
      </c>
      <c r="K122" s="195" t="s">
        <v>146</v>
      </c>
      <c r="L122" s="60"/>
      <c r="M122" s="200" t="s">
        <v>21</v>
      </c>
      <c r="N122" s="201" t="s">
        <v>41</v>
      </c>
      <c r="O122" s="41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147</v>
      </c>
      <c r="AT122" s="23" t="s">
        <v>142</v>
      </c>
      <c r="AU122" s="23" t="s">
        <v>80</v>
      </c>
      <c r="AY122" s="23" t="s">
        <v>140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78</v>
      </c>
      <c r="BK122" s="204">
        <f>ROUND(I122*H122,2)</f>
        <v>0</v>
      </c>
      <c r="BL122" s="23" t="s">
        <v>147</v>
      </c>
      <c r="BM122" s="23" t="s">
        <v>208</v>
      </c>
    </row>
    <row r="123" spans="2:51" s="12" customFormat="1" ht="13.5">
      <c r="B123" s="217"/>
      <c r="C123" s="218"/>
      <c r="D123" s="230" t="s">
        <v>149</v>
      </c>
      <c r="E123" s="240" t="s">
        <v>21</v>
      </c>
      <c r="F123" s="241" t="s">
        <v>106</v>
      </c>
      <c r="G123" s="218"/>
      <c r="H123" s="242">
        <v>12.384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149</v>
      </c>
      <c r="AU123" s="227" t="s">
        <v>80</v>
      </c>
      <c r="AV123" s="12" t="s">
        <v>80</v>
      </c>
      <c r="AW123" s="12" t="s">
        <v>34</v>
      </c>
      <c r="AX123" s="12" t="s">
        <v>78</v>
      </c>
      <c r="AY123" s="227" t="s">
        <v>140</v>
      </c>
    </row>
    <row r="124" spans="2:65" s="1" customFormat="1" ht="22.5" customHeight="1">
      <c r="B124" s="40"/>
      <c r="C124" s="193" t="s">
        <v>209</v>
      </c>
      <c r="D124" s="193" t="s">
        <v>142</v>
      </c>
      <c r="E124" s="194" t="s">
        <v>210</v>
      </c>
      <c r="F124" s="195" t="s">
        <v>211</v>
      </c>
      <c r="G124" s="196" t="s">
        <v>212</v>
      </c>
      <c r="H124" s="197">
        <v>24.768</v>
      </c>
      <c r="I124" s="198"/>
      <c r="J124" s="199">
        <f>ROUND(I124*H124,2)</f>
        <v>0</v>
      </c>
      <c r="K124" s="195" t="s">
        <v>146</v>
      </c>
      <c r="L124" s="60"/>
      <c r="M124" s="200" t="s">
        <v>21</v>
      </c>
      <c r="N124" s="201" t="s">
        <v>41</v>
      </c>
      <c r="O124" s="41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147</v>
      </c>
      <c r="AT124" s="23" t="s">
        <v>142</v>
      </c>
      <c r="AU124" s="23" t="s">
        <v>80</v>
      </c>
      <c r="AY124" s="23" t="s">
        <v>140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78</v>
      </c>
      <c r="BK124" s="204">
        <f>ROUND(I124*H124,2)</f>
        <v>0</v>
      </c>
      <c r="BL124" s="23" t="s">
        <v>147</v>
      </c>
      <c r="BM124" s="23" t="s">
        <v>213</v>
      </c>
    </row>
    <row r="125" spans="2:51" s="12" customFormat="1" ht="13.5">
      <c r="B125" s="217"/>
      <c r="C125" s="218"/>
      <c r="D125" s="230" t="s">
        <v>149</v>
      </c>
      <c r="E125" s="240" t="s">
        <v>21</v>
      </c>
      <c r="F125" s="241" t="s">
        <v>214</v>
      </c>
      <c r="G125" s="218"/>
      <c r="H125" s="242">
        <v>24.768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149</v>
      </c>
      <c r="AU125" s="227" t="s">
        <v>80</v>
      </c>
      <c r="AV125" s="12" t="s">
        <v>80</v>
      </c>
      <c r="AW125" s="12" t="s">
        <v>34</v>
      </c>
      <c r="AX125" s="12" t="s">
        <v>78</v>
      </c>
      <c r="AY125" s="227" t="s">
        <v>140</v>
      </c>
    </row>
    <row r="126" spans="2:65" s="1" customFormat="1" ht="44.25" customHeight="1">
      <c r="B126" s="40"/>
      <c r="C126" s="193" t="s">
        <v>95</v>
      </c>
      <c r="D126" s="193" t="s">
        <v>142</v>
      </c>
      <c r="E126" s="194" t="s">
        <v>215</v>
      </c>
      <c r="F126" s="195" t="s">
        <v>216</v>
      </c>
      <c r="G126" s="196" t="s">
        <v>179</v>
      </c>
      <c r="H126" s="197">
        <v>2.186</v>
      </c>
      <c r="I126" s="198"/>
      <c r="J126" s="199">
        <f>ROUND(I126*H126,2)</f>
        <v>0</v>
      </c>
      <c r="K126" s="195" t="s">
        <v>146</v>
      </c>
      <c r="L126" s="60"/>
      <c r="M126" s="200" t="s">
        <v>21</v>
      </c>
      <c r="N126" s="201" t="s">
        <v>41</v>
      </c>
      <c r="O126" s="41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3" t="s">
        <v>147</v>
      </c>
      <c r="AT126" s="23" t="s">
        <v>142</v>
      </c>
      <c r="AU126" s="23" t="s">
        <v>80</v>
      </c>
      <c r="AY126" s="23" t="s">
        <v>140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78</v>
      </c>
      <c r="BK126" s="204">
        <f>ROUND(I126*H126,2)</f>
        <v>0</v>
      </c>
      <c r="BL126" s="23" t="s">
        <v>147</v>
      </c>
      <c r="BM126" s="23" t="s">
        <v>217</v>
      </c>
    </row>
    <row r="127" spans="2:51" s="11" customFormat="1" ht="13.5">
      <c r="B127" s="205"/>
      <c r="C127" s="206"/>
      <c r="D127" s="207" t="s">
        <v>149</v>
      </c>
      <c r="E127" s="208" t="s">
        <v>21</v>
      </c>
      <c r="F127" s="209" t="s">
        <v>218</v>
      </c>
      <c r="G127" s="206"/>
      <c r="H127" s="210" t="s">
        <v>21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149</v>
      </c>
      <c r="AU127" s="216" t="s">
        <v>80</v>
      </c>
      <c r="AV127" s="11" t="s">
        <v>78</v>
      </c>
      <c r="AW127" s="11" t="s">
        <v>34</v>
      </c>
      <c r="AX127" s="11" t="s">
        <v>70</v>
      </c>
      <c r="AY127" s="216" t="s">
        <v>140</v>
      </c>
    </row>
    <row r="128" spans="2:51" s="12" customFormat="1" ht="13.5">
      <c r="B128" s="217"/>
      <c r="C128" s="218"/>
      <c r="D128" s="230" t="s">
        <v>149</v>
      </c>
      <c r="E128" s="240" t="s">
        <v>103</v>
      </c>
      <c r="F128" s="241" t="s">
        <v>219</v>
      </c>
      <c r="G128" s="218"/>
      <c r="H128" s="242">
        <v>2.186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149</v>
      </c>
      <c r="AU128" s="227" t="s">
        <v>80</v>
      </c>
      <c r="AV128" s="12" t="s">
        <v>80</v>
      </c>
      <c r="AW128" s="12" t="s">
        <v>34</v>
      </c>
      <c r="AX128" s="12" t="s">
        <v>78</v>
      </c>
      <c r="AY128" s="227" t="s">
        <v>140</v>
      </c>
    </row>
    <row r="129" spans="2:65" s="1" customFormat="1" ht="31.5" customHeight="1">
      <c r="B129" s="40"/>
      <c r="C129" s="193" t="s">
        <v>220</v>
      </c>
      <c r="D129" s="193" t="s">
        <v>142</v>
      </c>
      <c r="E129" s="194" t="s">
        <v>221</v>
      </c>
      <c r="F129" s="195" t="s">
        <v>222</v>
      </c>
      <c r="G129" s="196" t="s">
        <v>145</v>
      </c>
      <c r="H129" s="197">
        <v>146.98</v>
      </c>
      <c r="I129" s="198"/>
      <c r="J129" s="199">
        <f>ROUND(I129*H129,2)</f>
        <v>0</v>
      </c>
      <c r="K129" s="195" t="s">
        <v>146</v>
      </c>
      <c r="L129" s="60"/>
      <c r="M129" s="200" t="s">
        <v>21</v>
      </c>
      <c r="N129" s="201" t="s">
        <v>41</v>
      </c>
      <c r="O129" s="41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147</v>
      </c>
      <c r="AT129" s="23" t="s">
        <v>142</v>
      </c>
      <c r="AU129" s="23" t="s">
        <v>80</v>
      </c>
      <c r="AY129" s="23" t="s">
        <v>140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78</v>
      </c>
      <c r="BK129" s="204">
        <f>ROUND(I129*H129,2)</f>
        <v>0</v>
      </c>
      <c r="BL129" s="23" t="s">
        <v>147</v>
      </c>
      <c r="BM129" s="23" t="s">
        <v>223</v>
      </c>
    </row>
    <row r="130" spans="2:51" s="11" customFormat="1" ht="13.5">
      <c r="B130" s="205"/>
      <c r="C130" s="206"/>
      <c r="D130" s="207" t="s">
        <v>149</v>
      </c>
      <c r="E130" s="208" t="s">
        <v>21</v>
      </c>
      <c r="F130" s="209" t="s">
        <v>224</v>
      </c>
      <c r="G130" s="206"/>
      <c r="H130" s="210" t="s">
        <v>21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149</v>
      </c>
      <c r="AU130" s="216" t="s">
        <v>80</v>
      </c>
      <c r="AV130" s="11" t="s">
        <v>78</v>
      </c>
      <c r="AW130" s="11" t="s">
        <v>34</v>
      </c>
      <c r="AX130" s="11" t="s">
        <v>70</v>
      </c>
      <c r="AY130" s="216" t="s">
        <v>140</v>
      </c>
    </row>
    <row r="131" spans="2:51" s="12" customFormat="1" ht="13.5">
      <c r="B131" s="217"/>
      <c r="C131" s="218"/>
      <c r="D131" s="230" t="s">
        <v>149</v>
      </c>
      <c r="E131" s="240" t="s">
        <v>21</v>
      </c>
      <c r="F131" s="241" t="s">
        <v>225</v>
      </c>
      <c r="G131" s="218"/>
      <c r="H131" s="242">
        <v>146.98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149</v>
      </c>
      <c r="AU131" s="227" t="s">
        <v>80</v>
      </c>
      <c r="AV131" s="12" t="s">
        <v>80</v>
      </c>
      <c r="AW131" s="12" t="s">
        <v>34</v>
      </c>
      <c r="AX131" s="12" t="s">
        <v>78</v>
      </c>
      <c r="AY131" s="227" t="s">
        <v>140</v>
      </c>
    </row>
    <row r="132" spans="2:65" s="1" customFormat="1" ht="22.5" customHeight="1">
      <c r="B132" s="40"/>
      <c r="C132" s="243" t="s">
        <v>226</v>
      </c>
      <c r="D132" s="243" t="s">
        <v>227</v>
      </c>
      <c r="E132" s="244" t="s">
        <v>228</v>
      </c>
      <c r="F132" s="245" t="s">
        <v>229</v>
      </c>
      <c r="G132" s="246" t="s">
        <v>230</v>
      </c>
      <c r="H132" s="247">
        <v>2.205</v>
      </c>
      <c r="I132" s="248"/>
      <c r="J132" s="249">
        <f>ROUND(I132*H132,2)</f>
        <v>0</v>
      </c>
      <c r="K132" s="245" t="s">
        <v>146</v>
      </c>
      <c r="L132" s="250"/>
      <c r="M132" s="251" t="s">
        <v>21</v>
      </c>
      <c r="N132" s="252" t="s">
        <v>41</v>
      </c>
      <c r="O132" s="41"/>
      <c r="P132" s="202">
        <f>O132*H132</f>
        <v>0</v>
      </c>
      <c r="Q132" s="202">
        <v>0.001</v>
      </c>
      <c r="R132" s="202">
        <f>Q132*H132</f>
        <v>0.002205</v>
      </c>
      <c r="S132" s="202">
        <v>0</v>
      </c>
      <c r="T132" s="203">
        <f>S132*H132</f>
        <v>0</v>
      </c>
      <c r="AR132" s="23" t="s">
        <v>195</v>
      </c>
      <c r="AT132" s="23" t="s">
        <v>227</v>
      </c>
      <c r="AU132" s="23" t="s">
        <v>80</v>
      </c>
      <c r="AY132" s="23" t="s">
        <v>140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78</v>
      </c>
      <c r="BK132" s="204">
        <f>ROUND(I132*H132,2)</f>
        <v>0</v>
      </c>
      <c r="BL132" s="23" t="s">
        <v>147</v>
      </c>
      <c r="BM132" s="23" t="s">
        <v>231</v>
      </c>
    </row>
    <row r="133" spans="2:51" s="12" customFormat="1" ht="13.5">
      <c r="B133" s="217"/>
      <c r="C133" s="218"/>
      <c r="D133" s="207" t="s">
        <v>149</v>
      </c>
      <c r="E133" s="218"/>
      <c r="F133" s="220" t="s">
        <v>232</v>
      </c>
      <c r="G133" s="218"/>
      <c r="H133" s="221">
        <v>2.205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149</v>
      </c>
      <c r="AU133" s="227" t="s">
        <v>80</v>
      </c>
      <c r="AV133" s="12" t="s">
        <v>80</v>
      </c>
      <c r="AW133" s="12" t="s">
        <v>6</v>
      </c>
      <c r="AX133" s="12" t="s">
        <v>78</v>
      </c>
      <c r="AY133" s="227" t="s">
        <v>140</v>
      </c>
    </row>
    <row r="134" spans="2:63" s="10" customFormat="1" ht="29.85" customHeight="1">
      <c r="B134" s="176"/>
      <c r="C134" s="177"/>
      <c r="D134" s="190" t="s">
        <v>69</v>
      </c>
      <c r="E134" s="191" t="s">
        <v>174</v>
      </c>
      <c r="F134" s="191" t="s">
        <v>233</v>
      </c>
      <c r="G134" s="177"/>
      <c r="H134" s="177"/>
      <c r="I134" s="180"/>
      <c r="J134" s="192">
        <f>BK134</f>
        <v>0</v>
      </c>
      <c r="K134" s="177"/>
      <c r="L134" s="182"/>
      <c r="M134" s="183"/>
      <c r="N134" s="184"/>
      <c r="O134" s="184"/>
      <c r="P134" s="185">
        <f>SUM(P135:P164)</f>
        <v>0</v>
      </c>
      <c r="Q134" s="184"/>
      <c r="R134" s="185">
        <f>SUM(R135:R164)</f>
        <v>274.2242520000001</v>
      </c>
      <c r="S134" s="184"/>
      <c r="T134" s="186">
        <f>SUM(T135:T164)</f>
        <v>0</v>
      </c>
      <c r="AR134" s="187" t="s">
        <v>78</v>
      </c>
      <c r="AT134" s="188" t="s">
        <v>69</v>
      </c>
      <c r="AU134" s="188" t="s">
        <v>78</v>
      </c>
      <c r="AY134" s="187" t="s">
        <v>140</v>
      </c>
      <c r="BK134" s="189">
        <f>SUM(BK135:BK164)</f>
        <v>0</v>
      </c>
    </row>
    <row r="135" spans="2:65" s="1" customFormat="1" ht="22.5" customHeight="1">
      <c r="B135" s="40"/>
      <c r="C135" s="193" t="s">
        <v>10</v>
      </c>
      <c r="D135" s="193" t="s">
        <v>142</v>
      </c>
      <c r="E135" s="194" t="s">
        <v>234</v>
      </c>
      <c r="F135" s="195" t="s">
        <v>235</v>
      </c>
      <c r="G135" s="196" t="s">
        <v>145</v>
      </c>
      <c r="H135" s="197">
        <v>31</v>
      </c>
      <c r="I135" s="198"/>
      <c r="J135" s="199">
        <f>ROUND(I135*H135,2)</f>
        <v>0</v>
      </c>
      <c r="K135" s="195" t="s">
        <v>146</v>
      </c>
      <c r="L135" s="60"/>
      <c r="M135" s="200" t="s">
        <v>21</v>
      </c>
      <c r="N135" s="201" t="s">
        <v>41</v>
      </c>
      <c r="O135" s="41"/>
      <c r="P135" s="202">
        <f>O135*H135</f>
        <v>0</v>
      </c>
      <c r="Q135" s="202">
        <v>0.27994</v>
      </c>
      <c r="R135" s="202">
        <f>Q135*H135</f>
        <v>8.67814</v>
      </c>
      <c r="S135" s="202">
        <v>0</v>
      </c>
      <c r="T135" s="203">
        <f>S135*H135</f>
        <v>0</v>
      </c>
      <c r="AR135" s="23" t="s">
        <v>147</v>
      </c>
      <c r="AT135" s="23" t="s">
        <v>142</v>
      </c>
      <c r="AU135" s="23" t="s">
        <v>80</v>
      </c>
      <c r="AY135" s="23" t="s">
        <v>140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78</v>
      </c>
      <c r="BK135" s="204">
        <f>ROUND(I135*H135,2)</f>
        <v>0</v>
      </c>
      <c r="BL135" s="23" t="s">
        <v>147</v>
      </c>
      <c r="BM135" s="23" t="s">
        <v>236</v>
      </c>
    </row>
    <row r="136" spans="2:51" s="11" customFormat="1" ht="13.5">
      <c r="B136" s="205"/>
      <c r="C136" s="206"/>
      <c r="D136" s="207" t="s">
        <v>149</v>
      </c>
      <c r="E136" s="208" t="s">
        <v>21</v>
      </c>
      <c r="F136" s="209" t="s">
        <v>237</v>
      </c>
      <c r="G136" s="206"/>
      <c r="H136" s="210" t="s">
        <v>21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149</v>
      </c>
      <c r="AU136" s="216" t="s">
        <v>80</v>
      </c>
      <c r="AV136" s="11" t="s">
        <v>78</v>
      </c>
      <c r="AW136" s="11" t="s">
        <v>34</v>
      </c>
      <c r="AX136" s="11" t="s">
        <v>70</v>
      </c>
      <c r="AY136" s="216" t="s">
        <v>140</v>
      </c>
    </row>
    <row r="137" spans="2:51" s="12" customFormat="1" ht="13.5">
      <c r="B137" s="217"/>
      <c r="C137" s="218"/>
      <c r="D137" s="230" t="s">
        <v>149</v>
      </c>
      <c r="E137" s="240" t="s">
        <v>21</v>
      </c>
      <c r="F137" s="241" t="s">
        <v>238</v>
      </c>
      <c r="G137" s="218"/>
      <c r="H137" s="242">
        <v>31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149</v>
      </c>
      <c r="AU137" s="227" t="s">
        <v>80</v>
      </c>
      <c r="AV137" s="12" t="s">
        <v>80</v>
      </c>
      <c r="AW137" s="12" t="s">
        <v>34</v>
      </c>
      <c r="AX137" s="12" t="s">
        <v>78</v>
      </c>
      <c r="AY137" s="227" t="s">
        <v>140</v>
      </c>
    </row>
    <row r="138" spans="2:65" s="1" customFormat="1" ht="22.5" customHeight="1">
      <c r="B138" s="40"/>
      <c r="C138" s="193" t="s">
        <v>239</v>
      </c>
      <c r="D138" s="193" t="s">
        <v>142</v>
      </c>
      <c r="E138" s="194" t="s">
        <v>240</v>
      </c>
      <c r="F138" s="195" t="s">
        <v>241</v>
      </c>
      <c r="G138" s="196" t="s">
        <v>145</v>
      </c>
      <c r="H138" s="197">
        <v>432.571</v>
      </c>
      <c r="I138" s="198"/>
      <c r="J138" s="199">
        <f>ROUND(I138*H138,2)</f>
        <v>0</v>
      </c>
      <c r="K138" s="195" t="s">
        <v>146</v>
      </c>
      <c r="L138" s="60"/>
      <c r="M138" s="200" t="s">
        <v>21</v>
      </c>
      <c r="N138" s="201" t="s">
        <v>41</v>
      </c>
      <c r="O138" s="41"/>
      <c r="P138" s="202">
        <f>O138*H138</f>
        <v>0</v>
      </c>
      <c r="Q138" s="202">
        <v>0.378</v>
      </c>
      <c r="R138" s="202">
        <f>Q138*H138</f>
        <v>163.511838</v>
      </c>
      <c r="S138" s="202">
        <v>0</v>
      </c>
      <c r="T138" s="203">
        <f>S138*H138</f>
        <v>0</v>
      </c>
      <c r="AR138" s="23" t="s">
        <v>147</v>
      </c>
      <c r="AT138" s="23" t="s">
        <v>142</v>
      </c>
      <c r="AU138" s="23" t="s">
        <v>80</v>
      </c>
      <c r="AY138" s="23" t="s">
        <v>140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78</v>
      </c>
      <c r="BK138" s="204">
        <f>ROUND(I138*H138,2)</f>
        <v>0</v>
      </c>
      <c r="BL138" s="23" t="s">
        <v>147</v>
      </c>
      <c r="BM138" s="23" t="s">
        <v>242</v>
      </c>
    </row>
    <row r="139" spans="2:51" s="11" customFormat="1" ht="13.5">
      <c r="B139" s="205"/>
      <c r="C139" s="206"/>
      <c r="D139" s="207" t="s">
        <v>149</v>
      </c>
      <c r="E139" s="208" t="s">
        <v>21</v>
      </c>
      <c r="F139" s="209" t="s">
        <v>243</v>
      </c>
      <c r="G139" s="206"/>
      <c r="H139" s="210" t="s">
        <v>21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149</v>
      </c>
      <c r="AU139" s="216" t="s">
        <v>80</v>
      </c>
      <c r="AV139" s="11" t="s">
        <v>78</v>
      </c>
      <c r="AW139" s="11" t="s">
        <v>34</v>
      </c>
      <c r="AX139" s="11" t="s">
        <v>70</v>
      </c>
      <c r="AY139" s="216" t="s">
        <v>140</v>
      </c>
    </row>
    <row r="140" spans="2:51" s="12" customFormat="1" ht="13.5">
      <c r="B140" s="217"/>
      <c r="C140" s="218"/>
      <c r="D140" s="207" t="s">
        <v>149</v>
      </c>
      <c r="E140" s="219" t="s">
        <v>21</v>
      </c>
      <c r="F140" s="220" t="s">
        <v>244</v>
      </c>
      <c r="G140" s="218"/>
      <c r="H140" s="221">
        <v>401.571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149</v>
      </c>
      <c r="AU140" s="227" t="s">
        <v>80</v>
      </c>
      <c r="AV140" s="12" t="s">
        <v>80</v>
      </c>
      <c r="AW140" s="12" t="s">
        <v>34</v>
      </c>
      <c r="AX140" s="12" t="s">
        <v>70</v>
      </c>
      <c r="AY140" s="227" t="s">
        <v>140</v>
      </c>
    </row>
    <row r="141" spans="2:51" s="11" customFormat="1" ht="13.5">
      <c r="B141" s="205"/>
      <c r="C141" s="206"/>
      <c r="D141" s="207" t="s">
        <v>149</v>
      </c>
      <c r="E141" s="208" t="s">
        <v>21</v>
      </c>
      <c r="F141" s="209" t="s">
        <v>237</v>
      </c>
      <c r="G141" s="206"/>
      <c r="H141" s="210" t="s">
        <v>21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149</v>
      </c>
      <c r="AU141" s="216" t="s">
        <v>80</v>
      </c>
      <c r="AV141" s="11" t="s">
        <v>78</v>
      </c>
      <c r="AW141" s="11" t="s">
        <v>34</v>
      </c>
      <c r="AX141" s="11" t="s">
        <v>70</v>
      </c>
      <c r="AY141" s="216" t="s">
        <v>140</v>
      </c>
    </row>
    <row r="142" spans="2:51" s="12" customFormat="1" ht="13.5">
      <c r="B142" s="217"/>
      <c r="C142" s="218"/>
      <c r="D142" s="207" t="s">
        <v>149</v>
      </c>
      <c r="E142" s="219" t="s">
        <v>21</v>
      </c>
      <c r="F142" s="220" t="s">
        <v>238</v>
      </c>
      <c r="G142" s="218"/>
      <c r="H142" s="221">
        <v>31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149</v>
      </c>
      <c r="AU142" s="227" t="s">
        <v>80</v>
      </c>
      <c r="AV142" s="12" t="s">
        <v>80</v>
      </c>
      <c r="AW142" s="12" t="s">
        <v>34</v>
      </c>
      <c r="AX142" s="12" t="s">
        <v>70</v>
      </c>
      <c r="AY142" s="227" t="s">
        <v>140</v>
      </c>
    </row>
    <row r="143" spans="2:51" s="13" customFormat="1" ht="13.5">
      <c r="B143" s="228"/>
      <c r="C143" s="229"/>
      <c r="D143" s="230" t="s">
        <v>149</v>
      </c>
      <c r="E143" s="231" t="s">
        <v>21</v>
      </c>
      <c r="F143" s="232" t="s">
        <v>156</v>
      </c>
      <c r="G143" s="229"/>
      <c r="H143" s="233">
        <v>432.571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149</v>
      </c>
      <c r="AU143" s="239" t="s">
        <v>80</v>
      </c>
      <c r="AV143" s="13" t="s">
        <v>147</v>
      </c>
      <c r="AW143" s="13" t="s">
        <v>34</v>
      </c>
      <c r="AX143" s="13" t="s">
        <v>78</v>
      </c>
      <c r="AY143" s="239" t="s">
        <v>140</v>
      </c>
    </row>
    <row r="144" spans="2:65" s="1" customFormat="1" ht="57" customHeight="1">
      <c r="B144" s="40"/>
      <c r="C144" s="193" t="s">
        <v>245</v>
      </c>
      <c r="D144" s="193" t="s">
        <v>142</v>
      </c>
      <c r="E144" s="194" t="s">
        <v>246</v>
      </c>
      <c r="F144" s="195" t="s">
        <v>247</v>
      </c>
      <c r="G144" s="196" t="s">
        <v>145</v>
      </c>
      <c r="H144" s="197">
        <v>417.864</v>
      </c>
      <c r="I144" s="198"/>
      <c r="J144" s="199">
        <f>ROUND(I144*H144,2)</f>
        <v>0</v>
      </c>
      <c r="K144" s="195" t="s">
        <v>146</v>
      </c>
      <c r="L144" s="60"/>
      <c r="M144" s="200" t="s">
        <v>21</v>
      </c>
      <c r="N144" s="201" t="s">
        <v>41</v>
      </c>
      <c r="O144" s="41"/>
      <c r="P144" s="202">
        <f>O144*H144</f>
        <v>0</v>
      </c>
      <c r="Q144" s="202">
        <v>0.08425</v>
      </c>
      <c r="R144" s="202">
        <f>Q144*H144</f>
        <v>35.205042</v>
      </c>
      <c r="S144" s="202">
        <v>0</v>
      </c>
      <c r="T144" s="203">
        <f>S144*H144</f>
        <v>0</v>
      </c>
      <c r="AR144" s="23" t="s">
        <v>147</v>
      </c>
      <c r="AT144" s="23" t="s">
        <v>142</v>
      </c>
      <c r="AU144" s="23" t="s">
        <v>80</v>
      </c>
      <c r="AY144" s="23" t="s">
        <v>140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78</v>
      </c>
      <c r="BK144" s="204">
        <f>ROUND(I144*H144,2)</f>
        <v>0</v>
      </c>
      <c r="BL144" s="23" t="s">
        <v>147</v>
      </c>
      <c r="BM144" s="23" t="s">
        <v>248</v>
      </c>
    </row>
    <row r="145" spans="2:51" s="11" customFormat="1" ht="13.5">
      <c r="B145" s="205"/>
      <c r="C145" s="206"/>
      <c r="D145" s="207" t="s">
        <v>149</v>
      </c>
      <c r="E145" s="208" t="s">
        <v>21</v>
      </c>
      <c r="F145" s="209" t="s">
        <v>249</v>
      </c>
      <c r="G145" s="206"/>
      <c r="H145" s="210" t="s">
        <v>21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149</v>
      </c>
      <c r="AU145" s="216" t="s">
        <v>80</v>
      </c>
      <c r="AV145" s="11" t="s">
        <v>78</v>
      </c>
      <c r="AW145" s="11" t="s">
        <v>34</v>
      </c>
      <c r="AX145" s="11" t="s">
        <v>70</v>
      </c>
      <c r="AY145" s="216" t="s">
        <v>140</v>
      </c>
    </row>
    <row r="146" spans="2:51" s="12" customFormat="1" ht="13.5">
      <c r="B146" s="217"/>
      <c r="C146" s="218"/>
      <c r="D146" s="230" t="s">
        <v>149</v>
      </c>
      <c r="E146" s="240" t="s">
        <v>21</v>
      </c>
      <c r="F146" s="241" t="s">
        <v>250</v>
      </c>
      <c r="G146" s="218"/>
      <c r="H146" s="242">
        <v>417.864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149</v>
      </c>
      <c r="AU146" s="227" t="s">
        <v>80</v>
      </c>
      <c r="AV146" s="12" t="s">
        <v>80</v>
      </c>
      <c r="AW146" s="12" t="s">
        <v>34</v>
      </c>
      <c r="AX146" s="12" t="s">
        <v>78</v>
      </c>
      <c r="AY146" s="227" t="s">
        <v>140</v>
      </c>
    </row>
    <row r="147" spans="2:65" s="1" customFormat="1" ht="22.5" customHeight="1">
      <c r="B147" s="40"/>
      <c r="C147" s="243" t="s">
        <v>251</v>
      </c>
      <c r="D147" s="243" t="s">
        <v>227</v>
      </c>
      <c r="E147" s="244" t="s">
        <v>252</v>
      </c>
      <c r="F147" s="245" t="s">
        <v>253</v>
      </c>
      <c r="G147" s="246" t="s">
        <v>145</v>
      </c>
      <c r="H147" s="247">
        <v>412.683</v>
      </c>
      <c r="I147" s="248"/>
      <c r="J147" s="249">
        <f>ROUND(I147*H147,2)</f>
        <v>0</v>
      </c>
      <c r="K147" s="245" t="s">
        <v>146</v>
      </c>
      <c r="L147" s="250"/>
      <c r="M147" s="251" t="s">
        <v>21</v>
      </c>
      <c r="N147" s="252" t="s">
        <v>41</v>
      </c>
      <c r="O147" s="41"/>
      <c r="P147" s="202">
        <f>O147*H147</f>
        <v>0</v>
      </c>
      <c r="Q147" s="202">
        <v>0.14</v>
      </c>
      <c r="R147" s="202">
        <f>Q147*H147</f>
        <v>57.77562</v>
      </c>
      <c r="S147" s="202">
        <v>0</v>
      </c>
      <c r="T147" s="203">
        <f>S147*H147</f>
        <v>0</v>
      </c>
      <c r="AR147" s="23" t="s">
        <v>195</v>
      </c>
      <c r="AT147" s="23" t="s">
        <v>227</v>
      </c>
      <c r="AU147" s="23" t="s">
        <v>80</v>
      </c>
      <c r="AY147" s="23" t="s">
        <v>140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78</v>
      </c>
      <c r="BK147" s="204">
        <f>ROUND(I147*H147,2)</f>
        <v>0</v>
      </c>
      <c r="BL147" s="23" t="s">
        <v>147</v>
      </c>
      <c r="BM147" s="23" t="s">
        <v>254</v>
      </c>
    </row>
    <row r="148" spans="2:47" s="1" customFormat="1" ht="27">
      <c r="B148" s="40"/>
      <c r="C148" s="62"/>
      <c r="D148" s="207" t="s">
        <v>255</v>
      </c>
      <c r="E148" s="62"/>
      <c r="F148" s="253" t="s">
        <v>256</v>
      </c>
      <c r="G148" s="62"/>
      <c r="H148" s="62"/>
      <c r="I148" s="163"/>
      <c r="J148" s="62"/>
      <c r="K148" s="62"/>
      <c r="L148" s="60"/>
      <c r="M148" s="254"/>
      <c r="N148" s="41"/>
      <c r="O148" s="41"/>
      <c r="P148" s="41"/>
      <c r="Q148" s="41"/>
      <c r="R148" s="41"/>
      <c r="S148" s="41"/>
      <c r="T148" s="77"/>
      <c r="AT148" s="23" t="s">
        <v>255</v>
      </c>
      <c r="AU148" s="23" t="s">
        <v>80</v>
      </c>
    </row>
    <row r="149" spans="2:51" s="11" customFormat="1" ht="13.5">
      <c r="B149" s="205"/>
      <c r="C149" s="206"/>
      <c r="D149" s="207" t="s">
        <v>149</v>
      </c>
      <c r="E149" s="208" t="s">
        <v>21</v>
      </c>
      <c r="F149" s="209" t="s">
        <v>249</v>
      </c>
      <c r="G149" s="206"/>
      <c r="H149" s="210" t="s">
        <v>21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149</v>
      </c>
      <c r="AU149" s="216" t="s">
        <v>80</v>
      </c>
      <c r="AV149" s="11" t="s">
        <v>78</v>
      </c>
      <c r="AW149" s="11" t="s">
        <v>34</v>
      </c>
      <c r="AX149" s="11" t="s">
        <v>70</v>
      </c>
      <c r="AY149" s="216" t="s">
        <v>140</v>
      </c>
    </row>
    <row r="150" spans="2:51" s="12" customFormat="1" ht="13.5">
      <c r="B150" s="217"/>
      <c r="C150" s="218"/>
      <c r="D150" s="230" t="s">
        <v>149</v>
      </c>
      <c r="E150" s="240" t="s">
        <v>21</v>
      </c>
      <c r="F150" s="241" t="s">
        <v>257</v>
      </c>
      <c r="G150" s="218"/>
      <c r="H150" s="242">
        <v>412.683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149</v>
      </c>
      <c r="AU150" s="227" t="s">
        <v>80</v>
      </c>
      <c r="AV150" s="12" t="s">
        <v>80</v>
      </c>
      <c r="AW150" s="12" t="s">
        <v>34</v>
      </c>
      <c r="AX150" s="12" t="s">
        <v>78</v>
      </c>
      <c r="AY150" s="227" t="s">
        <v>140</v>
      </c>
    </row>
    <row r="151" spans="2:65" s="1" customFormat="1" ht="22.5" customHeight="1">
      <c r="B151" s="40"/>
      <c r="C151" s="243" t="s">
        <v>258</v>
      </c>
      <c r="D151" s="243" t="s">
        <v>227</v>
      </c>
      <c r="E151" s="244" t="s">
        <v>259</v>
      </c>
      <c r="F151" s="245" t="s">
        <v>260</v>
      </c>
      <c r="G151" s="246" t="s">
        <v>145</v>
      </c>
      <c r="H151" s="247">
        <v>5.182</v>
      </c>
      <c r="I151" s="248"/>
      <c r="J151" s="249">
        <f>ROUND(I151*H151,2)</f>
        <v>0</v>
      </c>
      <c r="K151" s="245" t="s">
        <v>146</v>
      </c>
      <c r="L151" s="250"/>
      <c r="M151" s="251" t="s">
        <v>21</v>
      </c>
      <c r="N151" s="252" t="s">
        <v>41</v>
      </c>
      <c r="O151" s="41"/>
      <c r="P151" s="202">
        <f>O151*H151</f>
        <v>0</v>
      </c>
      <c r="Q151" s="202">
        <v>0.146</v>
      </c>
      <c r="R151" s="202">
        <f>Q151*H151</f>
        <v>0.756572</v>
      </c>
      <c r="S151" s="202">
        <v>0</v>
      </c>
      <c r="T151" s="203">
        <f>S151*H151</f>
        <v>0</v>
      </c>
      <c r="AR151" s="23" t="s">
        <v>195</v>
      </c>
      <c r="AT151" s="23" t="s">
        <v>227</v>
      </c>
      <c r="AU151" s="23" t="s">
        <v>80</v>
      </c>
      <c r="AY151" s="23" t="s">
        <v>140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78</v>
      </c>
      <c r="BK151" s="204">
        <f>ROUND(I151*H151,2)</f>
        <v>0</v>
      </c>
      <c r="BL151" s="23" t="s">
        <v>147</v>
      </c>
      <c r="BM151" s="23" t="s">
        <v>261</v>
      </c>
    </row>
    <row r="152" spans="2:47" s="1" customFormat="1" ht="27">
      <c r="B152" s="40"/>
      <c r="C152" s="62"/>
      <c r="D152" s="207" t="s">
        <v>255</v>
      </c>
      <c r="E152" s="62"/>
      <c r="F152" s="253" t="s">
        <v>262</v>
      </c>
      <c r="G152" s="62"/>
      <c r="H152" s="62"/>
      <c r="I152" s="163"/>
      <c r="J152" s="62"/>
      <c r="K152" s="62"/>
      <c r="L152" s="60"/>
      <c r="M152" s="254"/>
      <c r="N152" s="41"/>
      <c r="O152" s="41"/>
      <c r="P152" s="41"/>
      <c r="Q152" s="41"/>
      <c r="R152" s="41"/>
      <c r="S152" s="41"/>
      <c r="T152" s="77"/>
      <c r="AT152" s="23" t="s">
        <v>255</v>
      </c>
      <c r="AU152" s="23" t="s">
        <v>80</v>
      </c>
    </row>
    <row r="153" spans="2:51" s="11" customFormat="1" ht="13.5">
      <c r="B153" s="205"/>
      <c r="C153" s="206"/>
      <c r="D153" s="207" t="s">
        <v>149</v>
      </c>
      <c r="E153" s="208" t="s">
        <v>21</v>
      </c>
      <c r="F153" s="209" t="s">
        <v>263</v>
      </c>
      <c r="G153" s="206"/>
      <c r="H153" s="210" t="s">
        <v>21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149</v>
      </c>
      <c r="AU153" s="216" t="s">
        <v>80</v>
      </c>
      <c r="AV153" s="11" t="s">
        <v>78</v>
      </c>
      <c r="AW153" s="11" t="s">
        <v>34</v>
      </c>
      <c r="AX153" s="11" t="s">
        <v>70</v>
      </c>
      <c r="AY153" s="216" t="s">
        <v>140</v>
      </c>
    </row>
    <row r="154" spans="2:51" s="12" customFormat="1" ht="13.5">
      <c r="B154" s="217"/>
      <c r="C154" s="218"/>
      <c r="D154" s="230" t="s">
        <v>149</v>
      </c>
      <c r="E154" s="240" t="s">
        <v>21</v>
      </c>
      <c r="F154" s="241" t="s">
        <v>264</v>
      </c>
      <c r="G154" s="218"/>
      <c r="H154" s="242">
        <v>5.182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149</v>
      </c>
      <c r="AU154" s="227" t="s">
        <v>80</v>
      </c>
      <c r="AV154" s="12" t="s">
        <v>80</v>
      </c>
      <c r="AW154" s="12" t="s">
        <v>34</v>
      </c>
      <c r="AX154" s="12" t="s">
        <v>78</v>
      </c>
      <c r="AY154" s="227" t="s">
        <v>140</v>
      </c>
    </row>
    <row r="155" spans="2:65" s="1" customFormat="1" ht="57" customHeight="1">
      <c r="B155" s="40"/>
      <c r="C155" s="193" t="s">
        <v>265</v>
      </c>
      <c r="D155" s="193" t="s">
        <v>142</v>
      </c>
      <c r="E155" s="194" t="s">
        <v>266</v>
      </c>
      <c r="F155" s="195" t="s">
        <v>267</v>
      </c>
      <c r="G155" s="196" t="s">
        <v>145</v>
      </c>
      <c r="H155" s="197">
        <v>5.182</v>
      </c>
      <c r="I155" s="198"/>
      <c r="J155" s="199">
        <f>ROUND(I155*H155,2)</f>
        <v>0</v>
      </c>
      <c r="K155" s="195" t="s">
        <v>146</v>
      </c>
      <c r="L155" s="60"/>
      <c r="M155" s="200" t="s">
        <v>21</v>
      </c>
      <c r="N155" s="201" t="s">
        <v>41</v>
      </c>
      <c r="O155" s="41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147</v>
      </c>
      <c r="AT155" s="23" t="s">
        <v>142</v>
      </c>
      <c r="AU155" s="23" t="s">
        <v>80</v>
      </c>
      <c r="AY155" s="23" t="s">
        <v>140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78</v>
      </c>
      <c r="BK155" s="204">
        <f>ROUND(I155*H155,2)</f>
        <v>0</v>
      </c>
      <c r="BL155" s="23" t="s">
        <v>147</v>
      </c>
      <c r="BM155" s="23" t="s">
        <v>268</v>
      </c>
    </row>
    <row r="156" spans="2:51" s="12" customFormat="1" ht="13.5">
      <c r="B156" s="217"/>
      <c r="C156" s="218"/>
      <c r="D156" s="230" t="s">
        <v>149</v>
      </c>
      <c r="E156" s="240" t="s">
        <v>21</v>
      </c>
      <c r="F156" s="241" t="s">
        <v>264</v>
      </c>
      <c r="G156" s="218"/>
      <c r="H156" s="242">
        <v>5.182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149</v>
      </c>
      <c r="AU156" s="227" t="s">
        <v>80</v>
      </c>
      <c r="AV156" s="12" t="s">
        <v>80</v>
      </c>
      <c r="AW156" s="12" t="s">
        <v>34</v>
      </c>
      <c r="AX156" s="12" t="s">
        <v>78</v>
      </c>
      <c r="AY156" s="227" t="s">
        <v>140</v>
      </c>
    </row>
    <row r="157" spans="2:65" s="1" customFormat="1" ht="44.25" customHeight="1">
      <c r="B157" s="40"/>
      <c r="C157" s="193" t="s">
        <v>9</v>
      </c>
      <c r="D157" s="193" t="s">
        <v>142</v>
      </c>
      <c r="E157" s="194" t="s">
        <v>269</v>
      </c>
      <c r="F157" s="195" t="s">
        <v>270</v>
      </c>
      <c r="G157" s="196" t="s">
        <v>145</v>
      </c>
      <c r="H157" s="197">
        <v>29.58</v>
      </c>
      <c r="I157" s="198"/>
      <c r="J157" s="199">
        <f>ROUND(I157*H157,2)</f>
        <v>0</v>
      </c>
      <c r="K157" s="195" t="s">
        <v>146</v>
      </c>
      <c r="L157" s="60"/>
      <c r="M157" s="200" t="s">
        <v>21</v>
      </c>
      <c r="N157" s="201" t="s">
        <v>41</v>
      </c>
      <c r="O157" s="41"/>
      <c r="P157" s="202">
        <f>O157*H157</f>
        <v>0</v>
      </c>
      <c r="Q157" s="202">
        <v>0.098</v>
      </c>
      <c r="R157" s="202">
        <f>Q157*H157</f>
        <v>2.89884</v>
      </c>
      <c r="S157" s="202">
        <v>0</v>
      </c>
      <c r="T157" s="203">
        <f>S157*H157</f>
        <v>0</v>
      </c>
      <c r="AR157" s="23" t="s">
        <v>147</v>
      </c>
      <c r="AT157" s="23" t="s">
        <v>142</v>
      </c>
      <c r="AU157" s="23" t="s">
        <v>80</v>
      </c>
      <c r="AY157" s="23" t="s">
        <v>140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78</v>
      </c>
      <c r="BK157" s="204">
        <f>ROUND(I157*H157,2)</f>
        <v>0</v>
      </c>
      <c r="BL157" s="23" t="s">
        <v>147</v>
      </c>
      <c r="BM157" s="23" t="s">
        <v>271</v>
      </c>
    </row>
    <row r="158" spans="2:51" s="11" customFormat="1" ht="13.5">
      <c r="B158" s="205"/>
      <c r="C158" s="206"/>
      <c r="D158" s="207" t="s">
        <v>149</v>
      </c>
      <c r="E158" s="208" t="s">
        <v>21</v>
      </c>
      <c r="F158" s="209" t="s">
        <v>272</v>
      </c>
      <c r="G158" s="206"/>
      <c r="H158" s="210" t="s">
        <v>21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149</v>
      </c>
      <c r="AU158" s="216" t="s">
        <v>80</v>
      </c>
      <c r="AV158" s="11" t="s">
        <v>78</v>
      </c>
      <c r="AW158" s="11" t="s">
        <v>34</v>
      </c>
      <c r="AX158" s="11" t="s">
        <v>70</v>
      </c>
      <c r="AY158" s="216" t="s">
        <v>140</v>
      </c>
    </row>
    <row r="159" spans="2:51" s="12" customFormat="1" ht="13.5">
      <c r="B159" s="217"/>
      <c r="C159" s="218"/>
      <c r="D159" s="230" t="s">
        <v>149</v>
      </c>
      <c r="E159" s="240" t="s">
        <v>21</v>
      </c>
      <c r="F159" s="241" t="s">
        <v>273</v>
      </c>
      <c r="G159" s="218"/>
      <c r="H159" s="242">
        <v>29.58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149</v>
      </c>
      <c r="AU159" s="227" t="s">
        <v>80</v>
      </c>
      <c r="AV159" s="12" t="s">
        <v>80</v>
      </c>
      <c r="AW159" s="12" t="s">
        <v>34</v>
      </c>
      <c r="AX159" s="12" t="s">
        <v>78</v>
      </c>
      <c r="AY159" s="227" t="s">
        <v>140</v>
      </c>
    </row>
    <row r="160" spans="2:65" s="1" customFormat="1" ht="120.75" customHeight="1">
      <c r="B160" s="40"/>
      <c r="C160" s="243" t="s">
        <v>274</v>
      </c>
      <c r="D160" s="243" t="s">
        <v>227</v>
      </c>
      <c r="E160" s="244" t="s">
        <v>275</v>
      </c>
      <c r="F160" s="245" t="s">
        <v>276</v>
      </c>
      <c r="G160" s="246" t="s">
        <v>145</v>
      </c>
      <c r="H160" s="247">
        <v>29.58</v>
      </c>
      <c r="I160" s="248"/>
      <c r="J160" s="249">
        <f>ROUND(I160*H160,2)</f>
        <v>0</v>
      </c>
      <c r="K160" s="245" t="s">
        <v>21</v>
      </c>
      <c r="L160" s="250"/>
      <c r="M160" s="251" t="s">
        <v>21</v>
      </c>
      <c r="N160" s="252" t="s">
        <v>41</v>
      </c>
      <c r="O160" s="41"/>
      <c r="P160" s="202">
        <f>O160*H160</f>
        <v>0</v>
      </c>
      <c r="Q160" s="202">
        <v>0.18</v>
      </c>
      <c r="R160" s="202">
        <f>Q160*H160</f>
        <v>5.3244</v>
      </c>
      <c r="S160" s="202">
        <v>0</v>
      </c>
      <c r="T160" s="203">
        <f>S160*H160</f>
        <v>0</v>
      </c>
      <c r="AR160" s="23" t="s">
        <v>195</v>
      </c>
      <c r="AT160" s="23" t="s">
        <v>227</v>
      </c>
      <c r="AU160" s="23" t="s">
        <v>80</v>
      </c>
      <c r="AY160" s="23" t="s">
        <v>140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78</v>
      </c>
      <c r="BK160" s="204">
        <f>ROUND(I160*H160,2)</f>
        <v>0</v>
      </c>
      <c r="BL160" s="23" t="s">
        <v>147</v>
      </c>
      <c r="BM160" s="23" t="s">
        <v>277</v>
      </c>
    </row>
    <row r="161" spans="2:51" s="11" customFormat="1" ht="13.5">
      <c r="B161" s="205"/>
      <c r="C161" s="206"/>
      <c r="D161" s="207" t="s">
        <v>149</v>
      </c>
      <c r="E161" s="208" t="s">
        <v>21</v>
      </c>
      <c r="F161" s="209" t="s">
        <v>272</v>
      </c>
      <c r="G161" s="206"/>
      <c r="H161" s="210" t="s">
        <v>21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149</v>
      </c>
      <c r="AU161" s="216" t="s">
        <v>80</v>
      </c>
      <c r="AV161" s="11" t="s">
        <v>78</v>
      </c>
      <c r="AW161" s="11" t="s">
        <v>34</v>
      </c>
      <c r="AX161" s="11" t="s">
        <v>70</v>
      </c>
      <c r="AY161" s="216" t="s">
        <v>140</v>
      </c>
    </row>
    <row r="162" spans="2:51" s="12" customFormat="1" ht="13.5">
      <c r="B162" s="217"/>
      <c r="C162" s="218"/>
      <c r="D162" s="230" t="s">
        <v>149</v>
      </c>
      <c r="E162" s="240" t="s">
        <v>21</v>
      </c>
      <c r="F162" s="241" t="s">
        <v>273</v>
      </c>
      <c r="G162" s="218"/>
      <c r="H162" s="242">
        <v>29.58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149</v>
      </c>
      <c r="AU162" s="227" t="s">
        <v>80</v>
      </c>
      <c r="AV162" s="12" t="s">
        <v>80</v>
      </c>
      <c r="AW162" s="12" t="s">
        <v>34</v>
      </c>
      <c r="AX162" s="12" t="s">
        <v>78</v>
      </c>
      <c r="AY162" s="227" t="s">
        <v>140</v>
      </c>
    </row>
    <row r="163" spans="2:65" s="1" customFormat="1" ht="22.5" customHeight="1">
      <c r="B163" s="40"/>
      <c r="C163" s="193" t="s">
        <v>278</v>
      </c>
      <c r="D163" s="193" t="s">
        <v>142</v>
      </c>
      <c r="E163" s="194" t="s">
        <v>279</v>
      </c>
      <c r="F163" s="195" t="s">
        <v>280</v>
      </c>
      <c r="G163" s="196" t="s">
        <v>169</v>
      </c>
      <c r="H163" s="197">
        <v>20.5</v>
      </c>
      <c r="I163" s="198"/>
      <c r="J163" s="199">
        <f>ROUND(I163*H163,2)</f>
        <v>0</v>
      </c>
      <c r="K163" s="195" t="s">
        <v>146</v>
      </c>
      <c r="L163" s="60"/>
      <c r="M163" s="200" t="s">
        <v>21</v>
      </c>
      <c r="N163" s="201" t="s">
        <v>41</v>
      </c>
      <c r="O163" s="41"/>
      <c r="P163" s="202">
        <f>O163*H163</f>
        <v>0</v>
      </c>
      <c r="Q163" s="202">
        <v>0.0036</v>
      </c>
      <c r="R163" s="202">
        <f>Q163*H163</f>
        <v>0.0738</v>
      </c>
      <c r="S163" s="202">
        <v>0</v>
      </c>
      <c r="T163" s="203">
        <f>S163*H163</f>
        <v>0</v>
      </c>
      <c r="AR163" s="23" t="s">
        <v>147</v>
      </c>
      <c r="AT163" s="23" t="s">
        <v>142</v>
      </c>
      <c r="AU163" s="23" t="s">
        <v>80</v>
      </c>
      <c r="AY163" s="23" t="s">
        <v>140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78</v>
      </c>
      <c r="BK163" s="204">
        <f>ROUND(I163*H163,2)</f>
        <v>0</v>
      </c>
      <c r="BL163" s="23" t="s">
        <v>147</v>
      </c>
      <c r="BM163" s="23" t="s">
        <v>281</v>
      </c>
    </row>
    <row r="164" spans="2:51" s="12" customFormat="1" ht="13.5">
      <c r="B164" s="217"/>
      <c r="C164" s="218"/>
      <c r="D164" s="207" t="s">
        <v>149</v>
      </c>
      <c r="E164" s="219" t="s">
        <v>21</v>
      </c>
      <c r="F164" s="220" t="s">
        <v>282</v>
      </c>
      <c r="G164" s="218"/>
      <c r="H164" s="221">
        <v>20.5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149</v>
      </c>
      <c r="AU164" s="227" t="s">
        <v>80</v>
      </c>
      <c r="AV164" s="12" t="s">
        <v>80</v>
      </c>
      <c r="AW164" s="12" t="s">
        <v>34</v>
      </c>
      <c r="AX164" s="12" t="s">
        <v>78</v>
      </c>
      <c r="AY164" s="227" t="s">
        <v>140</v>
      </c>
    </row>
    <row r="165" spans="2:63" s="10" customFormat="1" ht="29.85" customHeight="1">
      <c r="B165" s="176"/>
      <c r="C165" s="177"/>
      <c r="D165" s="190" t="s">
        <v>69</v>
      </c>
      <c r="E165" s="191" t="s">
        <v>199</v>
      </c>
      <c r="F165" s="191" t="s">
        <v>283</v>
      </c>
      <c r="G165" s="177"/>
      <c r="H165" s="177"/>
      <c r="I165" s="180"/>
      <c r="J165" s="192">
        <f>BK165</f>
        <v>0</v>
      </c>
      <c r="K165" s="177"/>
      <c r="L165" s="182"/>
      <c r="M165" s="183"/>
      <c r="N165" s="184"/>
      <c r="O165" s="184"/>
      <c r="P165" s="185">
        <f>SUM(P166:P200)</f>
        <v>0</v>
      </c>
      <c r="Q165" s="184"/>
      <c r="R165" s="185">
        <f>SUM(R166:R200)</f>
        <v>60.6014215</v>
      </c>
      <c r="S165" s="184"/>
      <c r="T165" s="186">
        <f>SUM(T166:T200)</f>
        <v>0</v>
      </c>
      <c r="AR165" s="187" t="s">
        <v>78</v>
      </c>
      <c r="AT165" s="188" t="s">
        <v>69</v>
      </c>
      <c r="AU165" s="188" t="s">
        <v>78</v>
      </c>
      <c r="AY165" s="187" t="s">
        <v>140</v>
      </c>
      <c r="BK165" s="189">
        <f>SUM(BK166:BK200)</f>
        <v>0</v>
      </c>
    </row>
    <row r="166" spans="2:65" s="1" customFormat="1" ht="44.25" customHeight="1">
      <c r="B166" s="40"/>
      <c r="C166" s="193" t="s">
        <v>284</v>
      </c>
      <c r="D166" s="193" t="s">
        <v>142</v>
      </c>
      <c r="E166" s="194" t="s">
        <v>285</v>
      </c>
      <c r="F166" s="195" t="s">
        <v>286</v>
      </c>
      <c r="G166" s="196" t="s">
        <v>169</v>
      </c>
      <c r="H166" s="197">
        <v>20.5</v>
      </c>
      <c r="I166" s="198"/>
      <c r="J166" s="199">
        <f>ROUND(I166*H166,2)</f>
        <v>0</v>
      </c>
      <c r="K166" s="195" t="s">
        <v>146</v>
      </c>
      <c r="L166" s="60"/>
      <c r="M166" s="200" t="s">
        <v>21</v>
      </c>
      <c r="N166" s="201" t="s">
        <v>41</v>
      </c>
      <c r="O166" s="41"/>
      <c r="P166" s="202">
        <f>O166*H166</f>
        <v>0</v>
      </c>
      <c r="Q166" s="202">
        <v>0.08084</v>
      </c>
      <c r="R166" s="202">
        <f>Q166*H166</f>
        <v>1.65722</v>
      </c>
      <c r="S166" s="202">
        <v>0</v>
      </c>
      <c r="T166" s="203">
        <f>S166*H166</f>
        <v>0</v>
      </c>
      <c r="AR166" s="23" t="s">
        <v>147</v>
      </c>
      <c r="AT166" s="23" t="s">
        <v>142</v>
      </c>
      <c r="AU166" s="23" t="s">
        <v>80</v>
      </c>
      <c r="AY166" s="23" t="s">
        <v>140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3" t="s">
        <v>78</v>
      </c>
      <c r="BK166" s="204">
        <f>ROUND(I166*H166,2)</f>
        <v>0</v>
      </c>
      <c r="BL166" s="23" t="s">
        <v>147</v>
      </c>
      <c r="BM166" s="23" t="s">
        <v>287</v>
      </c>
    </row>
    <row r="167" spans="2:51" s="11" customFormat="1" ht="13.5">
      <c r="B167" s="205"/>
      <c r="C167" s="206"/>
      <c r="D167" s="207" t="s">
        <v>149</v>
      </c>
      <c r="E167" s="208" t="s">
        <v>21</v>
      </c>
      <c r="F167" s="209" t="s">
        <v>288</v>
      </c>
      <c r="G167" s="206"/>
      <c r="H167" s="210" t="s">
        <v>21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149</v>
      </c>
      <c r="AU167" s="216" t="s">
        <v>80</v>
      </c>
      <c r="AV167" s="11" t="s">
        <v>78</v>
      </c>
      <c r="AW167" s="11" t="s">
        <v>34</v>
      </c>
      <c r="AX167" s="11" t="s">
        <v>70</v>
      </c>
      <c r="AY167" s="216" t="s">
        <v>140</v>
      </c>
    </row>
    <row r="168" spans="2:51" s="11" customFormat="1" ht="13.5">
      <c r="B168" s="205"/>
      <c r="C168" s="206"/>
      <c r="D168" s="207" t="s">
        <v>149</v>
      </c>
      <c r="E168" s="208" t="s">
        <v>21</v>
      </c>
      <c r="F168" s="209" t="s">
        <v>289</v>
      </c>
      <c r="G168" s="206"/>
      <c r="H168" s="210" t="s">
        <v>21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149</v>
      </c>
      <c r="AU168" s="216" t="s">
        <v>80</v>
      </c>
      <c r="AV168" s="11" t="s">
        <v>78</v>
      </c>
      <c r="AW168" s="11" t="s">
        <v>34</v>
      </c>
      <c r="AX168" s="11" t="s">
        <v>70</v>
      </c>
      <c r="AY168" s="216" t="s">
        <v>140</v>
      </c>
    </row>
    <row r="169" spans="2:51" s="12" customFormat="1" ht="13.5">
      <c r="B169" s="217"/>
      <c r="C169" s="218"/>
      <c r="D169" s="207" t="s">
        <v>149</v>
      </c>
      <c r="E169" s="219" t="s">
        <v>21</v>
      </c>
      <c r="F169" s="220" t="s">
        <v>176</v>
      </c>
      <c r="G169" s="218"/>
      <c r="H169" s="221">
        <v>15.5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149</v>
      </c>
      <c r="AU169" s="227" t="s">
        <v>80</v>
      </c>
      <c r="AV169" s="12" t="s">
        <v>80</v>
      </c>
      <c r="AW169" s="12" t="s">
        <v>34</v>
      </c>
      <c r="AX169" s="12" t="s">
        <v>70</v>
      </c>
      <c r="AY169" s="227" t="s">
        <v>140</v>
      </c>
    </row>
    <row r="170" spans="2:51" s="11" customFormat="1" ht="13.5">
      <c r="B170" s="205"/>
      <c r="C170" s="206"/>
      <c r="D170" s="207" t="s">
        <v>149</v>
      </c>
      <c r="E170" s="208" t="s">
        <v>21</v>
      </c>
      <c r="F170" s="209" t="s">
        <v>290</v>
      </c>
      <c r="G170" s="206"/>
      <c r="H170" s="210" t="s">
        <v>21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149</v>
      </c>
      <c r="AU170" s="216" t="s">
        <v>80</v>
      </c>
      <c r="AV170" s="11" t="s">
        <v>78</v>
      </c>
      <c r="AW170" s="11" t="s">
        <v>34</v>
      </c>
      <c r="AX170" s="11" t="s">
        <v>70</v>
      </c>
      <c r="AY170" s="216" t="s">
        <v>140</v>
      </c>
    </row>
    <row r="171" spans="2:51" s="12" customFormat="1" ht="13.5">
      <c r="B171" s="217"/>
      <c r="C171" s="218"/>
      <c r="D171" s="207" t="s">
        <v>149</v>
      </c>
      <c r="E171" s="219" t="s">
        <v>21</v>
      </c>
      <c r="F171" s="220" t="s">
        <v>174</v>
      </c>
      <c r="G171" s="218"/>
      <c r="H171" s="221">
        <v>5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149</v>
      </c>
      <c r="AU171" s="227" t="s">
        <v>80</v>
      </c>
      <c r="AV171" s="12" t="s">
        <v>80</v>
      </c>
      <c r="AW171" s="12" t="s">
        <v>34</v>
      </c>
      <c r="AX171" s="12" t="s">
        <v>70</v>
      </c>
      <c r="AY171" s="227" t="s">
        <v>140</v>
      </c>
    </row>
    <row r="172" spans="2:51" s="13" customFormat="1" ht="13.5">
      <c r="B172" s="228"/>
      <c r="C172" s="229"/>
      <c r="D172" s="230" t="s">
        <v>149</v>
      </c>
      <c r="E172" s="231" t="s">
        <v>21</v>
      </c>
      <c r="F172" s="232" t="s">
        <v>156</v>
      </c>
      <c r="G172" s="229"/>
      <c r="H172" s="233">
        <v>20.5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149</v>
      </c>
      <c r="AU172" s="239" t="s">
        <v>80</v>
      </c>
      <c r="AV172" s="13" t="s">
        <v>147</v>
      </c>
      <c r="AW172" s="13" t="s">
        <v>34</v>
      </c>
      <c r="AX172" s="13" t="s">
        <v>78</v>
      </c>
      <c r="AY172" s="239" t="s">
        <v>140</v>
      </c>
    </row>
    <row r="173" spans="2:65" s="1" customFormat="1" ht="31.5" customHeight="1">
      <c r="B173" s="40"/>
      <c r="C173" s="243" t="s">
        <v>291</v>
      </c>
      <c r="D173" s="243" t="s">
        <v>227</v>
      </c>
      <c r="E173" s="244" t="s">
        <v>292</v>
      </c>
      <c r="F173" s="245" t="s">
        <v>293</v>
      </c>
      <c r="G173" s="246" t="s">
        <v>212</v>
      </c>
      <c r="H173" s="247">
        <v>0.41</v>
      </c>
      <c r="I173" s="248"/>
      <c r="J173" s="249">
        <f>ROUND(I173*H173,2)</f>
        <v>0</v>
      </c>
      <c r="K173" s="245" t="s">
        <v>146</v>
      </c>
      <c r="L173" s="250"/>
      <c r="M173" s="251" t="s">
        <v>21</v>
      </c>
      <c r="N173" s="252" t="s">
        <v>41</v>
      </c>
      <c r="O173" s="41"/>
      <c r="P173" s="202">
        <f>O173*H173</f>
        <v>0</v>
      </c>
      <c r="Q173" s="202">
        <v>1</v>
      </c>
      <c r="R173" s="202">
        <f>Q173*H173</f>
        <v>0.41</v>
      </c>
      <c r="S173" s="202">
        <v>0</v>
      </c>
      <c r="T173" s="203">
        <f>S173*H173</f>
        <v>0</v>
      </c>
      <c r="AR173" s="23" t="s">
        <v>195</v>
      </c>
      <c r="AT173" s="23" t="s">
        <v>227</v>
      </c>
      <c r="AU173" s="23" t="s">
        <v>80</v>
      </c>
      <c r="AY173" s="23" t="s">
        <v>140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78</v>
      </c>
      <c r="BK173" s="204">
        <f>ROUND(I173*H173,2)</f>
        <v>0</v>
      </c>
      <c r="BL173" s="23" t="s">
        <v>147</v>
      </c>
      <c r="BM173" s="23" t="s">
        <v>294</v>
      </c>
    </row>
    <row r="174" spans="2:51" s="11" customFormat="1" ht="13.5">
      <c r="B174" s="205"/>
      <c r="C174" s="206"/>
      <c r="D174" s="207" t="s">
        <v>149</v>
      </c>
      <c r="E174" s="208" t="s">
        <v>21</v>
      </c>
      <c r="F174" s="209" t="s">
        <v>288</v>
      </c>
      <c r="G174" s="206"/>
      <c r="H174" s="210" t="s">
        <v>21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149</v>
      </c>
      <c r="AU174" s="216" t="s">
        <v>80</v>
      </c>
      <c r="AV174" s="11" t="s">
        <v>78</v>
      </c>
      <c r="AW174" s="11" t="s">
        <v>34</v>
      </c>
      <c r="AX174" s="11" t="s">
        <v>70</v>
      </c>
      <c r="AY174" s="216" t="s">
        <v>140</v>
      </c>
    </row>
    <row r="175" spans="2:51" s="11" customFormat="1" ht="13.5">
      <c r="B175" s="205"/>
      <c r="C175" s="206"/>
      <c r="D175" s="207" t="s">
        <v>149</v>
      </c>
      <c r="E175" s="208" t="s">
        <v>21</v>
      </c>
      <c r="F175" s="209" t="s">
        <v>289</v>
      </c>
      <c r="G175" s="206"/>
      <c r="H175" s="210" t="s">
        <v>21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149</v>
      </c>
      <c r="AU175" s="216" t="s">
        <v>80</v>
      </c>
      <c r="AV175" s="11" t="s">
        <v>78</v>
      </c>
      <c r="AW175" s="11" t="s">
        <v>34</v>
      </c>
      <c r="AX175" s="11" t="s">
        <v>70</v>
      </c>
      <c r="AY175" s="216" t="s">
        <v>140</v>
      </c>
    </row>
    <row r="176" spans="2:51" s="12" customFormat="1" ht="13.5">
      <c r="B176" s="217"/>
      <c r="C176" s="218"/>
      <c r="D176" s="207" t="s">
        <v>149</v>
      </c>
      <c r="E176" s="219" t="s">
        <v>21</v>
      </c>
      <c r="F176" s="220" t="s">
        <v>295</v>
      </c>
      <c r="G176" s="218"/>
      <c r="H176" s="221">
        <v>0.31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149</v>
      </c>
      <c r="AU176" s="227" t="s">
        <v>80</v>
      </c>
      <c r="AV176" s="12" t="s">
        <v>80</v>
      </c>
      <c r="AW176" s="12" t="s">
        <v>34</v>
      </c>
      <c r="AX176" s="12" t="s">
        <v>70</v>
      </c>
      <c r="AY176" s="227" t="s">
        <v>140</v>
      </c>
    </row>
    <row r="177" spans="2:51" s="11" customFormat="1" ht="13.5">
      <c r="B177" s="205"/>
      <c r="C177" s="206"/>
      <c r="D177" s="207" t="s">
        <v>149</v>
      </c>
      <c r="E177" s="208" t="s">
        <v>21</v>
      </c>
      <c r="F177" s="209" t="s">
        <v>290</v>
      </c>
      <c r="G177" s="206"/>
      <c r="H177" s="210" t="s">
        <v>21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149</v>
      </c>
      <c r="AU177" s="216" t="s">
        <v>80</v>
      </c>
      <c r="AV177" s="11" t="s">
        <v>78</v>
      </c>
      <c r="AW177" s="11" t="s">
        <v>34</v>
      </c>
      <c r="AX177" s="11" t="s">
        <v>70</v>
      </c>
      <c r="AY177" s="216" t="s">
        <v>140</v>
      </c>
    </row>
    <row r="178" spans="2:51" s="12" customFormat="1" ht="13.5">
      <c r="B178" s="217"/>
      <c r="C178" s="218"/>
      <c r="D178" s="207" t="s">
        <v>149</v>
      </c>
      <c r="E178" s="219" t="s">
        <v>21</v>
      </c>
      <c r="F178" s="220" t="s">
        <v>296</v>
      </c>
      <c r="G178" s="218"/>
      <c r="H178" s="221">
        <v>0.1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149</v>
      </c>
      <c r="AU178" s="227" t="s">
        <v>80</v>
      </c>
      <c r="AV178" s="12" t="s">
        <v>80</v>
      </c>
      <c r="AW178" s="12" t="s">
        <v>34</v>
      </c>
      <c r="AX178" s="12" t="s">
        <v>70</v>
      </c>
      <c r="AY178" s="227" t="s">
        <v>140</v>
      </c>
    </row>
    <row r="179" spans="2:51" s="13" customFormat="1" ht="13.5">
      <c r="B179" s="228"/>
      <c r="C179" s="229"/>
      <c r="D179" s="230" t="s">
        <v>149</v>
      </c>
      <c r="E179" s="231" t="s">
        <v>21</v>
      </c>
      <c r="F179" s="232" t="s">
        <v>156</v>
      </c>
      <c r="G179" s="229"/>
      <c r="H179" s="233">
        <v>0.41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149</v>
      </c>
      <c r="AU179" s="239" t="s">
        <v>80</v>
      </c>
      <c r="AV179" s="13" t="s">
        <v>147</v>
      </c>
      <c r="AW179" s="13" t="s">
        <v>34</v>
      </c>
      <c r="AX179" s="13" t="s">
        <v>78</v>
      </c>
      <c r="AY179" s="239" t="s">
        <v>140</v>
      </c>
    </row>
    <row r="180" spans="2:65" s="1" customFormat="1" ht="44.25" customHeight="1">
      <c r="B180" s="40"/>
      <c r="C180" s="193" t="s">
        <v>297</v>
      </c>
      <c r="D180" s="193" t="s">
        <v>142</v>
      </c>
      <c r="E180" s="194" t="s">
        <v>298</v>
      </c>
      <c r="F180" s="195" t="s">
        <v>299</v>
      </c>
      <c r="G180" s="196" t="s">
        <v>169</v>
      </c>
      <c r="H180" s="197">
        <v>23.46</v>
      </c>
      <c r="I180" s="198"/>
      <c r="J180" s="199">
        <f>ROUND(I180*H180,2)</f>
        <v>0</v>
      </c>
      <c r="K180" s="195" t="s">
        <v>146</v>
      </c>
      <c r="L180" s="60"/>
      <c r="M180" s="200" t="s">
        <v>21</v>
      </c>
      <c r="N180" s="201" t="s">
        <v>41</v>
      </c>
      <c r="O180" s="41"/>
      <c r="P180" s="202">
        <f>O180*H180</f>
        <v>0</v>
      </c>
      <c r="Q180" s="202">
        <v>0.1554</v>
      </c>
      <c r="R180" s="202">
        <f>Q180*H180</f>
        <v>3.6456840000000006</v>
      </c>
      <c r="S180" s="202">
        <v>0</v>
      </c>
      <c r="T180" s="203">
        <f>S180*H180</f>
        <v>0</v>
      </c>
      <c r="AR180" s="23" t="s">
        <v>147</v>
      </c>
      <c r="AT180" s="23" t="s">
        <v>142</v>
      </c>
      <c r="AU180" s="23" t="s">
        <v>80</v>
      </c>
      <c r="AY180" s="23" t="s">
        <v>140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78</v>
      </c>
      <c r="BK180" s="204">
        <f>ROUND(I180*H180,2)</f>
        <v>0</v>
      </c>
      <c r="BL180" s="23" t="s">
        <v>147</v>
      </c>
      <c r="BM180" s="23" t="s">
        <v>300</v>
      </c>
    </row>
    <row r="181" spans="2:51" s="11" customFormat="1" ht="13.5">
      <c r="B181" s="205"/>
      <c r="C181" s="206"/>
      <c r="D181" s="207" t="s">
        <v>149</v>
      </c>
      <c r="E181" s="208" t="s">
        <v>21</v>
      </c>
      <c r="F181" s="209" t="s">
        <v>301</v>
      </c>
      <c r="G181" s="206"/>
      <c r="H181" s="210" t="s">
        <v>21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149</v>
      </c>
      <c r="AU181" s="216" t="s">
        <v>80</v>
      </c>
      <c r="AV181" s="11" t="s">
        <v>78</v>
      </c>
      <c r="AW181" s="11" t="s">
        <v>34</v>
      </c>
      <c r="AX181" s="11" t="s">
        <v>70</v>
      </c>
      <c r="AY181" s="216" t="s">
        <v>140</v>
      </c>
    </row>
    <row r="182" spans="2:51" s="12" customFormat="1" ht="13.5">
      <c r="B182" s="217"/>
      <c r="C182" s="218"/>
      <c r="D182" s="207" t="s">
        <v>149</v>
      </c>
      <c r="E182" s="219" t="s">
        <v>21</v>
      </c>
      <c r="F182" s="220" t="s">
        <v>302</v>
      </c>
      <c r="G182" s="218"/>
      <c r="H182" s="221">
        <v>18.36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149</v>
      </c>
      <c r="AU182" s="227" t="s">
        <v>80</v>
      </c>
      <c r="AV182" s="12" t="s">
        <v>80</v>
      </c>
      <c r="AW182" s="12" t="s">
        <v>34</v>
      </c>
      <c r="AX182" s="12" t="s">
        <v>70</v>
      </c>
      <c r="AY182" s="227" t="s">
        <v>140</v>
      </c>
    </row>
    <row r="183" spans="2:51" s="11" customFormat="1" ht="13.5">
      <c r="B183" s="205"/>
      <c r="C183" s="206"/>
      <c r="D183" s="207" t="s">
        <v>149</v>
      </c>
      <c r="E183" s="208" t="s">
        <v>21</v>
      </c>
      <c r="F183" s="209" t="s">
        <v>303</v>
      </c>
      <c r="G183" s="206"/>
      <c r="H183" s="210" t="s">
        <v>21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149</v>
      </c>
      <c r="AU183" s="216" t="s">
        <v>80</v>
      </c>
      <c r="AV183" s="11" t="s">
        <v>78</v>
      </c>
      <c r="AW183" s="11" t="s">
        <v>34</v>
      </c>
      <c r="AX183" s="11" t="s">
        <v>70</v>
      </c>
      <c r="AY183" s="216" t="s">
        <v>140</v>
      </c>
    </row>
    <row r="184" spans="2:51" s="12" customFormat="1" ht="13.5">
      <c r="B184" s="217"/>
      <c r="C184" s="218"/>
      <c r="D184" s="207" t="s">
        <v>149</v>
      </c>
      <c r="E184" s="219" t="s">
        <v>21</v>
      </c>
      <c r="F184" s="220" t="s">
        <v>304</v>
      </c>
      <c r="G184" s="218"/>
      <c r="H184" s="221">
        <v>5.1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149</v>
      </c>
      <c r="AU184" s="227" t="s">
        <v>80</v>
      </c>
      <c r="AV184" s="12" t="s">
        <v>80</v>
      </c>
      <c r="AW184" s="12" t="s">
        <v>34</v>
      </c>
      <c r="AX184" s="12" t="s">
        <v>70</v>
      </c>
      <c r="AY184" s="227" t="s">
        <v>140</v>
      </c>
    </row>
    <row r="185" spans="2:51" s="13" customFormat="1" ht="13.5">
      <c r="B185" s="228"/>
      <c r="C185" s="229"/>
      <c r="D185" s="230" t="s">
        <v>149</v>
      </c>
      <c r="E185" s="231" t="s">
        <v>21</v>
      </c>
      <c r="F185" s="232" t="s">
        <v>156</v>
      </c>
      <c r="G185" s="229"/>
      <c r="H185" s="233">
        <v>23.46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149</v>
      </c>
      <c r="AU185" s="239" t="s">
        <v>80</v>
      </c>
      <c r="AV185" s="13" t="s">
        <v>147</v>
      </c>
      <c r="AW185" s="13" t="s">
        <v>34</v>
      </c>
      <c r="AX185" s="13" t="s">
        <v>78</v>
      </c>
      <c r="AY185" s="239" t="s">
        <v>140</v>
      </c>
    </row>
    <row r="186" spans="2:65" s="1" customFormat="1" ht="22.5" customHeight="1">
      <c r="B186" s="40"/>
      <c r="C186" s="243" t="s">
        <v>305</v>
      </c>
      <c r="D186" s="243" t="s">
        <v>227</v>
      </c>
      <c r="E186" s="244" t="s">
        <v>306</v>
      </c>
      <c r="F186" s="245" t="s">
        <v>307</v>
      </c>
      <c r="G186" s="246" t="s">
        <v>308</v>
      </c>
      <c r="H186" s="247">
        <v>23.46</v>
      </c>
      <c r="I186" s="248"/>
      <c r="J186" s="249">
        <f>ROUND(I186*H186,2)</f>
        <v>0</v>
      </c>
      <c r="K186" s="245" t="s">
        <v>146</v>
      </c>
      <c r="L186" s="250"/>
      <c r="M186" s="251" t="s">
        <v>21</v>
      </c>
      <c r="N186" s="252" t="s">
        <v>41</v>
      </c>
      <c r="O186" s="41"/>
      <c r="P186" s="202">
        <f>O186*H186</f>
        <v>0</v>
      </c>
      <c r="Q186" s="202">
        <v>0.085</v>
      </c>
      <c r="R186" s="202">
        <f>Q186*H186</f>
        <v>1.9941000000000002</v>
      </c>
      <c r="S186" s="202">
        <v>0</v>
      </c>
      <c r="T186" s="203">
        <f>S186*H186</f>
        <v>0</v>
      </c>
      <c r="AR186" s="23" t="s">
        <v>195</v>
      </c>
      <c r="AT186" s="23" t="s">
        <v>227</v>
      </c>
      <c r="AU186" s="23" t="s">
        <v>80</v>
      </c>
      <c r="AY186" s="23" t="s">
        <v>140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78</v>
      </c>
      <c r="BK186" s="204">
        <f>ROUND(I186*H186,2)</f>
        <v>0</v>
      </c>
      <c r="BL186" s="23" t="s">
        <v>147</v>
      </c>
      <c r="BM186" s="23" t="s">
        <v>309</v>
      </c>
    </row>
    <row r="187" spans="2:51" s="11" customFormat="1" ht="13.5">
      <c r="B187" s="205"/>
      <c r="C187" s="206"/>
      <c r="D187" s="207" t="s">
        <v>149</v>
      </c>
      <c r="E187" s="208" t="s">
        <v>21</v>
      </c>
      <c r="F187" s="209" t="s">
        <v>301</v>
      </c>
      <c r="G187" s="206"/>
      <c r="H187" s="210" t="s">
        <v>21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149</v>
      </c>
      <c r="AU187" s="216" t="s">
        <v>80</v>
      </c>
      <c r="AV187" s="11" t="s">
        <v>78</v>
      </c>
      <c r="AW187" s="11" t="s">
        <v>34</v>
      </c>
      <c r="AX187" s="11" t="s">
        <v>70</v>
      </c>
      <c r="AY187" s="216" t="s">
        <v>140</v>
      </c>
    </row>
    <row r="188" spans="2:51" s="12" customFormat="1" ht="13.5">
      <c r="B188" s="217"/>
      <c r="C188" s="218"/>
      <c r="D188" s="207" t="s">
        <v>149</v>
      </c>
      <c r="E188" s="219" t="s">
        <v>21</v>
      </c>
      <c r="F188" s="220" t="s">
        <v>302</v>
      </c>
      <c r="G188" s="218"/>
      <c r="H188" s="221">
        <v>18.36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149</v>
      </c>
      <c r="AU188" s="227" t="s">
        <v>80</v>
      </c>
      <c r="AV188" s="12" t="s">
        <v>80</v>
      </c>
      <c r="AW188" s="12" t="s">
        <v>34</v>
      </c>
      <c r="AX188" s="12" t="s">
        <v>70</v>
      </c>
      <c r="AY188" s="227" t="s">
        <v>140</v>
      </c>
    </row>
    <row r="189" spans="2:51" s="11" customFormat="1" ht="13.5">
      <c r="B189" s="205"/>
      <c r="C189" s="206"/>
      <c r="D189" s="207" t="s">
        <v>149</v>
      </c>
      <c r="E189" s="208" t="s">
        <v>21</v>
      </c>
      <c r="F189" s="209" t="s">
        <v>303</v>
      </c>
      <c r="G189" s="206"/>
      <c r="H189" s="210" t="s">
        <v>21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149</v>
      </c>
      <c r="AU189" s="216" t="s">
        <v>80</v>
      </c>
      <c r="AV189" s="11" t="s">
        <v>78</v>
      </c>
      <c r="AW189" s="11" t="s">
        <v>34</v>
      </c>
      <c r="AX189" s="11" t="s">
        <v>70</v>
      </c>
      <c r="AY189" s="216" t="s">
        <v>140</v>
      </c>
    </row>
    <row r="190" spans="2:51" s="12" customFormat="1" ht="13.5">
      <c r="B190" s="217"/>
      <c r="C190" s="218"/>
      <c r="D190" s="207" t="s">
        <v>149</v>
      </c>
      <c r="E190" s="219" t="s">
        <v>21</v>
      </c>
      <c r="F190" s="220" t="s">
        <v>304</v>
      </c>
      <c r="G190" s="218"/>
      <c r="H190" s="221">
        <v>5.1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149</v>
      </c>
      <c r="AU190" s="227" t="s">
        <v>80</v>
      </c>
      <c r="AV190" s="12" t="s">
        <v>80</v>
      </c>
      <c r="AW190" s="12" t="s">
        <v>34</v>
      </c>
      <c r="AX190" s="12" t="s">
        <v>70</v>
      </c>
      <c r="AY190" s="227" t="s">
        <v>140</v>
      </c>
    </row>
    <row r="191" spans="2:51" s="13" customFormat="1" ht="13.5">
      <c r="B191" s="228"/>
      <c r="C191" s="229"/>
      <c r="D191" s="230" t="s">
        <v>149</v>
      </c>
      <c r="E191" s="231" t="s">
        <v>21</v>
      </c>
      <c r="F191" s="232" t="s">
        <v>156</v>
      </c>
      <c r="G191" s="229"/>
      <c r="H191" s="233">
        <v>23.46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149</v>
      </c>
      <c r="AU191" s="239" t="s">
        <v>80</v>
      </c>
      <c r="AV191" s="13" t="s">
        <v>147</v>
      </c>
      <c r="AW191" s="13" t="s">
        <v>34</v>
      </c>
      <c r="AX191" s="13" t="s">
        <v>78</v>
      </c>
      <c r="AY191" s="239" t="s">
        <v>140</v>
      </c>
    </row>
    <row r="192" spans="2:65" s="1" customFormat="1" ht="44.25" customHeight="1">
      <c r="B192" s="40"/>
      <c r="C192" s="193" t="s">
        <v>310</v>
      </c>
      <c r="D192" s="193" t="s">
        <v>142</v>
      </c>
      <c r="E192" s="194" t="s">
        <v>311</v>
      </c>
      <c r="F192" s="195" t="s">
        <v>312</v>
      </c>
      <c r="G192" s="196" t="s">
        <v>169</v>
      </c>
      <c r="H192" s="197">
        <v>283.825</v>
      </c>
      <c r="I192" s="198"/>
      <c r="J192" s="199">
        <f>ROUND(I192*H192,2)</f>
        <v>0</v>
      </c>
      <c r="K192" s="195" t="s">
        <v>146</v>
      </c>
      <c r="L192" s="60"/>
      <c r="M192" s="200" t="s">
        <v>21</v>
      </c>
      <c r="N192" s="201" t="s">
        <v>41</v>
      </c>
      <c r="O192" s="41"/>
      <c r="P192" s="202">
        <f>O192*H192</f>
        <v>0</v>
      </c>
      <c r="Q192" s="202">
        <v>0.1295</v>
      </c>
      <c r="R192" s="202">
        <f>Q192*H192</f>
        <v>36.7553375</v>
      </c>
      <c r="S192" s="202">
        <v>0</v>
      </c>
      <c r="T192" s="203">
        <f>S192*H192</f>
        <v>0</v>
      </c>
      <c r="AR192" s="23" t="s">
        <v>147</v>
      </c>
      <c r="AT192" s="23" t="s">
        <v>142</v>
      </c>
      <c r="AU192" s="23" t="s">
        <v>80</v>
      </c>
      <c r="AY192" s="23" t="s">
        <v>140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78</v>
      </c>
      <c r="BK192" s="204">
        <f>ROUND(I192*H192,2)</f>
        <v>0</v>
      </c>
      <c r="BL192" s="23" t="s">
        <v>147</v>
      </c>
      <c r="BM192" s="23" t="s">
        <v>313</v>
      </c>
    </row>
    <row r="193" spans="2:51" s="11" customFormat="1" ht="13.5">
      <c r="B193" s="205"/>
      <c r="C193" s="206"/>
      <c r="D193" s="207" t="s">
        <v>149</v>
      </c>
      <c r="E193" s="208" t="s">
        <v>21</v>
      </c>
      <c r="F193" s="209" t="s">
        <v>314</v>
      </c>
      <c r="G193" s="206"/>
      <c r="H193" s="210" t="s">
        <v>21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149</v>
      </c>
      <c r="AU193" s="216" t="s">
        <v>80</v>
      </c>
      <c r="AV193" s="11" t="s">
        <v>78</v>
      </c>
      <c r="AW193" s="11" t="s">
        <v>34</v>
      </c>
      <c r="AX193" s="11" t="s">
        <v>70</v>
      </c>
      <c r="AY193" s="216" t="s">
        <v>140</v>
      </c>
    </row>
    <row r="194" spans="2:51" s="12" customFormat="1" ht="13.5">
      <c r="B194" s="217"/>
      <c r="C194" s="218"/>
      <c r="D194" s="230" t="s">
        <v>149</v>
      </c>
      <c r="E194" s="240" t="s">
        <v>21</v>
      </c>
      <c r="F194" s="241" t="s">
        <v>315</v>
      </c>
      <c r="G194" s="218"/>
      <c r="H194" s="242">
        <v>283.825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149</v>
      </c>
      <c r="AU194" s="227" t="s">
        <v>80</v>
      </c>
      <c r="AV194" s="12" t="s">
        <v>80</v>
      </c>
      <c r="AW194" s="12" t="s">
        <v>34</v>
      </c>
      <c r="AX194" s="12" t="s">
        <v>78</v>
      </c>
      <c r="AY194" s="227" t="s">
        <v>140</v>
      </c>
    </row>
    <row r="195" spans="2:65" s="1" customFormat="1" ht="22.5" customHeight="1">
      <c r="B195" s="40"/>
      <c r="C195" s="243" t="s">
        <v>316</v>
      </c>
      <c r="D195" s="243" t="s">
        <v>227</v>
      </c>
      <c r="E195" s="244" t="s">
        <v>317</v>
      </c>
      <c r="F195" s="245" t="s">
        <v>318</v>
      </c>
      <c r="G195" s="246" t="s">
        <v>308</v>
      </c>
      <c r="H195" s="247">
        <v>278.26</v>
      </c>
      <c r="I195" s="248"/>
      <c r="J195" s="249">
        <f>ROUND(I195*H195,2)</f>
        <v>0</v>
      </c>
      <c r="K195" s="245" t="s">
        <v>146</v>
      </c>
      <c r="L195" s="250"/>
      <c r="M195" s="251" t="s">
        <v>21</v>
      </c>
      <c r="N195" s="252" t="s">
        <v>41</v>
      </c>
      <c r="O195" s="41"/>
      <c r="P195" s="202">
        <f>O195*H195</f>
        <v>0</v>
      </c>
      <c r="Q195" s="202">
        <v>0.058</v>
      </c>
      <c r="R195" s="202">
        <f>Q195*H195</f>
        <v>16.13908</v>
      </c>
      <c r="S195" s="202">
        <v>0</v>
      </c>
      <c r="T195" s="203">
        <f>S195*H195</f>
        <v>0</v>
      </c>
      <c r="AR195" s="23" t="s">
        <v>195</v>
      </c>
      <c r="AT195" s="23" t="s">
        <v>227</v>
      </c>
      <c r="AU195" s="23" t="s">
        <v>80</v>
      </c>
      <c r="AY195" s="23" t="s">
        <v>140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78</v>
      </c>
      <c r="BK195" s="204">
        <f>ROUND(I195*H195,2)</f>
        <v>0</v>
      </c>
      <c r="BL195" s="23" t="s">
        <v>147</v>
      </c>
      <c r="BM195" s="23" t="s">
        <v>319</v>
      </c>
    </row>
    <row r="196" spans="2:51" s="11" customFormat="1" ht="13.5">
      <c r="B196" s="205"/>
      <c r="C196" s="206"/>
      <c r="D196" s="207" t="s">
        <v>149</v>
      </c>
      <c r="E196" s="208" t="s">
        <v>21</v>
      </c>
      <c r="F196" s="209" t="s">
        <v>314</v>
      </c>
      <c r="G196" s="206"/>
      <c r="H196" s="210" t="s">
        <v>21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149</v>
      </c>
      <c r="AU196" s="216" t="s">
        <v>80</v>
      </c>
      <c r="AV196" s="11" t="s">
        <v>78</v>
      </c>
      <c r="AW196" s="11" t="s">
        <v>34</v>
      </c>
      <c r="AX196" s="11" t="s">
        <v>70</v>
      </c>
      <c r="AY196" s="216" t="s">
        <v>140</v>
      </c>
    </row>
    <row r="197" spans="2:51" s="12" customFormat="1" ht="13.5">
      <c r="B197" s="217"/>
      <c r="C197" s="218"/>
      <c r="D197" s="230" t="s">
        <v>149</v>
      </c>
      <c r="E197" s="240" t="s">
        <v>21</v>
      </c>
      <c r="F197" s="241" t="s">
        <v>320</v>
      </c>
      <c r="G197" s="218"/>
      <c r="H197" s="242">
        <v>278.26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149</v>
      </c>
      <c r="AU197" s="227" t="s">
        <v>80</v>
      </c>
      <c r="AV197" s="12" t="s">
        <v>80</v>
      </c>
      <c r="AW197" s="12" t="s">
        <v>34</v>
      </c>
      <c r="AX197" s="12" t="s">
        <v>78</v>
      </c>
      <c r="AY197" s="227" t="s">
        <v>140</v>
      </c>
    </row>
    <row r="198" spans="2:65" s="1" customFormat="1" ht="22.5" customHeight="1">
      <c r="B198" s="40"/>
      <c r="C198" s="193" t="s">
        <v>321</v>
      </c>
      <c r="D198" s="193" t="s">
        <v>142</v>
      </c>
      <c r="E198" s="194" t="s">
        <v>322</v>
      </c>
      <c r="F198" s="195" t="s">
        <v>323</v>
      </c>
      <c r="G198" s="196" t="s">
        <v>169</v>
      </c>
      <c r="H198" s="197">
        <v>20.5</v>
      </c>
      <c r="I198" s="198"/>
      <c r="J198" s="199">
        <f>ROUND(I198*H198,2)</f>
        <v>0</v>
      </c>
      <c r="K198" s="195" t="s">
        <v>146</v>
      </c>
      <c r="L198" s="60"/>
      <c r="M198" s="200" t="s">
        <v>21</v>
      </c>
      <c r="N198" s="201" t="s">
        <v>41</v>
      </c>
      <c r="O198" s="41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3" t="s">
        <v>147</v>
      </c>
      <c r="AT198" s="23" t="s">
        <v>142</v>
      </c>
      <c r="AU198" s="23" t="s">
        <v>80</v>
      </c>
      <c r="AY198" s="23" t="s">
        <v>140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78</v>
      </c>
      <c r="BK198" s="204">
        <f>ROUND(I198*H198,2)</f>
        <v>0</v>
      </c>
      <c r="BL198" s="23" t="s">
        <v>147</v>
      </c>
      <c r="BM198" s="23" t="s">
        <v>324</v>
      </c>
    </row>
    <row r="199" spans="2:51" s="11" customFormat="1" ht="13.5">
      <c r="B199" s="205"/>
      <c r="C199" s="206"/>
      <c r="D199" s="207" t="s">
        <v>149</v>
      </c>
      <c r="E199" s="208" t="s">
        <v>21</v>
      </c>
      <c r="F199" s="209" t="s">
        <v>325</v>
      </c>
      <c r="G199" s="206"/>
      <c r="H199" s="210" t="s">
        <v>21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149</v>
      </c>
      <c r="AU199" s="216" t="s">
        <v>80</v>
      </c>
      <c r="AV199" s="11" t="s">
        <v>78</v>
      </c>
      <c r="AW199" s="11" t="s">
        <v>34</v>
      </c>
      <c r="AX199" s="11" t="s">
        <v>70</v>
      </c>
      <c r="AY199" s="216" t="s">
        <v>140</v>
      </c>
    </row>
    <row r="200" spans="2:51" s="12" customFormat="1" ht="13.5">
      <c r="B200" s="217"/>
      <c r="C200" s="218"/>
      <c r="D200" s="207" t="s">
        <v>149</v>
      </c>
      <c r="E200" s="219" t="s">
        <v>21</v>
      </c>
      <c r="F200" s="220" t="s">
        <v>326</v>
      </c>
      <c r="G200" s="218"/>
      <c r="H200" s="221">
        <v>20.5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149</v>
      </c>
      <c r="AU200" s="227" t="s">
        <v>80</v>
      </c>
      <c r="AV200" s="12" t="s">
        <v>80</v>
      </c>
      <c r="AW200" s="12" t="s">
        <v>34</v>
      </c>
      <c r="AX200" s="12" t="s">
        <v>78</v>
      </c>
      <c r="AY200" s="227" t="s">
        <v>140</v>
      </c>
    </row>
    <row r="201" spans="2:63" s="10" customFormat="1" ht="29.85" customHeight="1">
      <c r="B201" s="176"/>
      <c r="C201" s="177"/>
      <c r="D201" s="190" t="s">
        <v>69</v>
      </c>
      <c r="E201" s="191" t="s">
        <v>327</v>
      </c>
      <c r="F201" s="191" t="s">
        <v>328</v>
      </c>
      <c r="G201" s="177"/>
      <c r="H201" s="177"/>
      <c r="I201" s="180"/>
      <c r="J201" s="192">
        <f>BK201</f>
        <v>0</v>
      </c>
      <c r="K201" s="177"/>
      <c r="L201" s="182"/>
      <c r="M201" s="183"/>
      <c r="N201" s="184"/>
      <c r="O201" s="184"/>
      <c r="P201" s="185">
        <f>SUM(P202:P219)</f>
        <v>0</v>
      </c>
      <c r="Q201" s="184"/>
      <c r="R201" s="185">
        <f>SUM(R202:R219)</f>
        <v>0</v>
      </c>
      <c r="S201" s="184"/>
      <c r="T201" s="186">
        <f>SUM(T202:T219)</f>
        <v>0</v>
      </c>
      <c r="AR201" s="187" t="s">
        <v>78</v>
      </c>
      <c r="AT201" s="188" t="s">
        <v>69</v>
      </c>
      <c r="AU201" s="188" t="s">
        <v>78</v>
      </c>
      <c r="AY201" s="187" t="s">
        <v>140</v>
      </c>
      <c r="BK201" s="189">
        <f>SUM(BK202:BK219)</f>
        <v>0</v>
      </c>
    </row>
    <row r="202" spans="2:65" s="1" customFormat="1" ht="31.5" customHeight="1">
      <c r="B202" s="40"/>
      <c r="C202" s="193" t="s">
        <v>329</v>
      </c>
      <c r="D202" s="193" t="s">
        <v>142</v>
      </c>
      <c r="E202" s="194" t="s">
        <v>330</v>
      </c>
      <c r="F202" s="195" t="s">
        <v>331</v>
      </c>
      <c r="G202" s="196" t="s">
        <v>212</v>
      </c>
      <c r="H202" s="197">
        <v>239.959</v>
      </c>
      <c r="I202" s="198"/>
      <c r="J202" s="199">
        <f>ROUND(I202*H202,2)</f>
        <v>0</v>
      </c>
      <c r="K202" s="195" t="s">
        <v>146</v>
      </c>
      <c r="L202" s="60"/>
      <c r="M202" s="200" t="s">
        <v>21</v>
      </c>
      <c r="N202" s="201" t="s">
        <v>41</v>
      </c>
      <c r="O202" s="41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3" t="s">
        <v>147</v>
      </c>
      <c r="AT202" s="23" t="s">
        <v>142</v>
      </c>
      <c r="AU202" s="23" t="s">
        <v>80</v>
      </c>
      <c r="AY202" s="23" t="s">
        <v>140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78</v>
      </c>
      <c r="BK202" s="204">
        <f>ROUND(I202*H202,2)</f>
        <v>0</v>
      </c>
      <c r="BL202" s="23" t="s">
        <v>147</v>
      </c>
      <c r="BM202" s="23" t="s">
        <v>332</v>
      </c>
    </row>
    <row r="203" spans="2:51" s="11" customFormat="1" ht="13.5">
      <c r="B203" s="205"/>
      <c r="C203" s="206"/>
      <c r="D203" s="207" t="s">
        <v>149</v>
      </c>
      <c r="E203" s="208" t="s">
        <v>21</v>
      </c>
      <c r="F203" s="209" t="s">
        <v>333</v>
      </c>
      <c r="G203" s="206"/>
      <c r="H203" s="210" t="s">
        <v>21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149</v>
      </c>
      <c r="AU203" s="216" t="s">
        <v>80</v>
      </c>
      <c r="AV203" s="11" t="s">
        <v>78</v>
      </c>
      <c r="AW203" s="11" t="s">
        <v>34</v>
      </c>
      <c r="AX203" s="11" t="s">
        <v>70</v>
      </c>
      <c r="AY203" s="216" t="s">
        <v>140</v>
      </c>
    </row>
    <row r="204" spans="2:51" s="12" customFormat="1" ht="13.5">
      <c r="B204" s="217"/>
      <c r="C204" s="218"/>
      <c r="D204" s="230" t="s">
        <v>149</v>
      </c>
      <c r="E204" s="240" t="s">
        <v>109</v>
      </c>
      <c r="F204" s="241" t="s">
        <v>334</v>
      </c>
      <c r="G204" s="218"/>
      <c r="H204" s="242">
        <v>239.959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149</v>
      </c>
      <c r="AU204" s="227" t="s">
        <v>80</v>
      </c>
      <c r="AV204" s="12" t="s">
        <v>80</v>
      </c>
      <c r="AW204" s="12" t="s">
        <v>34</v>
      </c>
      <c r="AX204" s="12" t="s">
        <v>78</v>
      </c>
      <c r="AY204" s="227" t="s">
        <v>140</v>
      </c>
    </row>
    <row r="205" spans="2:65" s="1" customFormat="1" ht="31.5" customHeight="1">
      <c r="B205" s="40"/>
      <c r="C205" s="193" t="s">
        <v>335</v>
      </c>
      <c r="D205" s="193" t="s">
        <v>142</v>
      </c>
      <c r="E205" s="194" t="s">
        <v>336</v>
      </c>
      <c r="F205" s="195" t="s">
        <v>337</v>
      </c>
      <c r="G205" s="196" t="s">
        <v>212</v>
      </c>
      <c r="H205" s="197">
        <v>959.836</v>
      </c>
      <c r="I205" s="198"/>
      <c r="J205" s="199">
        <f>ROUND(I205*H205,2)</f>
        <v>0</v>
      </c>
      <c r="K205" s="195" t="s">
        <v>146</v>
      </c>
      <c r="L205" s="60"/>
      <c r="M205" s="200" t="s">
        <v>21</v>
      </c>
      <c r="N205" s="201" t="s">
        <v>41</v>
      </c>
      <c r="O205" s="41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3" t="s">
        <v>147</v>
      </c>
      <c r="AT205" s="23" t="s">
        <v>142</v>
      </c>
      <c r="AU205" s="23" t="s">
        <v>80</v>
      </c>
      <c r="AY205" s="23" t="s">
        <v>140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3" t="s">
        <v>78</v>
      </c>
      <c r="BK205" s="204">
        <f>ROUND(I205*H205,2)</f>
        <v>0</v>
      </c>
      <c r="BL205" s="23" t="s">
        <v>147</v>
      </c>
      <c r="BM205" s="23" t="s">
        <v>338</v>
      </c>
    </row>
    <row r="206" spans="2:51" s="11" customFormat="1" ht="13.5">
      <c r="B206" s="205"/>
      <c r="C206" s="206"/>
      <c r="D206" s="207" t="s">
        <v>149</v>
      </c>
      <c r="E206" s="208" t="s">
        <v>21</v>
      </c>
      <c r="F206" s="209" t="s">
        <v>339</v>
      </c>
      <c r="G206" s="206"/>
      <c r="H206" s="210" t="s">
        <v>21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149</v>
      </c>
      <c r="AU206" s="216" t="s">
        <v>80</v>
      </c>
      <c r="AV206" s="11" t="s">
        <v>78</v>
      </c>
      <c r="AW206" s="11" t="s">
        <v>34</v>
      </c>
      <c r="AX206" s="11" t="s">
        <v>70</v>
      </c>
      <c r="AY206" s="216" t="s">
        <v>140</v>
      </c>
    </row>
    <row r="207" spans="2:51" s="12" customFormat="1" ht="13.5">
      <c r="B207" s="217"/>
      <c r="C207" s="218"/>
      <c r="D207" s="230" t="s">
        <v>149</v>
      </c>
      <c r="E207" s="240" t="s">
        <v>21</v>
      </c>
      <c r="F207" s="241" t="s">
        <v>340</v>
      </c>
      <c r="G207" s="218"/>
      <c r="H207" s="242">
        <v>959.836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149</v>
      </c>
      <c r="AU207" s="227" t="s">
        <v>80</v>
      </c>
      <c r="AV207" s="12" t="s">
        <v>80</v>
      </c>
      <c r="AW207" s="12" t="s">
        <v>34</v>
      </c>
      <c r="AX207" s="12" t="s">
        <v>78</v>
      </c>
      <c r="AY207" s="227" t="s">
        <v>140</v>
      </c>
    </row>
    <row r="208" spans="2:65" s="1" customFormat="1" ht="31.5" customHeight="1">
      <c r="B208" s="40"/>
      <c r="C208" s="193" t="s">
        <v>341</v>
      </c>
      <c r="D208" s="193" t="s">
        <v>142</v>
      </c>
      <c r="E208" s="194" t="s">
        <v>342</v>
      </c>
      <c r="F208" s="195" t="s">
        <v>343</v>
      </c>
      <c r="G208" s="196" t="s">
        <v>212</v>
      </c>
      <c r="H208" s="197">
        <v>171.632</v>
      </c>
      <c r="I208" s="198"/>
      <c r="J208" s="199">
        <f>ROUND(I208*H208,2)</f>
        <v>0</v>
      </c>
      <c r="K208" s="195" t="s">
        <v>146</v>
      </c>
      <c r="L208" s="60"/>
      <c r="M208" s="200" t="s">
        <v>21</v>
      </c>
      <c r="N208" s="201" t="s">
        <v>41</v>
      </c>
      <c r="O208" s="41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23" t="s">
        <v>147</v>
      </c>
      <c r="AT208" s="23" t="s">
        <v>142</v>
      </c>
      <c r="AU208" s="23" t="s">
        <v>80</v>
      </c>
      <c r="AY208" s="23" t="s">
        <v>140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3" t="s">
        <v>78</v>
      </c>
      <c r="BK208" s="204">
        <f>ROUND(I208*H208,2)</f>
        <v>0</v>
      </c>
      <c r="BL208" s="23" t="s">
        <v>147</v>
      </c>
      <c r="BM208" s="23" t="s">
        <v>344</v>
      </c>
    </row>
    <row r="209" spans="2:51" s="11" customFormat="1" ht="13.5">
      <c r="B209" s="205"/>
      <c r="C209" s="206"/>
      <c r="D209" s="207" t="s">
        <v>149</v>
      </c>
      <c r="E209" s="208" t="s">
        <v>21</v>
      </c>
      <c r="F209" s="209" t="s">
        <v>333</v>
      </c>
      <c r="G209" s="206"/>
      <c r="H209" s="210" t="s">
        <v>21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149</v>
      </c>
      <c r="AU209" s="216" t="s">
        <v>80</v>
      </c>
      <c r="AV209" s="11" t="s">
        <v>78</v>
      </c>
      <c r="AW209" s="11" t="s">
        <v>34</v>
      </c>
      <c r="AX209" s="11" t="s">
        <v>70</v>
      </c>
      <c r="AY209" s="216" t="s">
        <v>140</v>
      </c>
    </row>
    <row r="210" spans="2:51" s="12" customFormat="1" ht="13.5">
      <c r="B210" s="217"/>
      <c r="C210" s="218"/>
      <c r="D210" s="230" t="s">
        <v>149</v>
      </c>
      <c r="E210" s="240" t="s">
        <v>111</v>
      </c>
      <c r="F210" s="241" t="s">
        <v>345</v>
      </c>
      <c r="G210" s="218"/>
      <c r="H210" s="242">
        <v>171.632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149</v>
      </c>
      <c r="AU210" s="227" t="s">
        <v>80</v>
      </c>
      <c r="AV210" s="12" t="s">
        <v>80</v>
      </c>
      <c r="AW210" s="12" t="s">
        <v>34</v>
      </c>
      <c r="AX210" s="12" t="s">
        <v>78</v>
      </c>
      <c r="AY210" s="227" t="s">
        <v>140</v>
      </c>
    </row>
    <row r="211" spans="2:65" s="1" customFormat="1" ht="31.5" customHeight="1">
      <c r="B211" s="40"/>
      <c r="C211" s="193" t="s">
        <v>346</v>
      </c>
      <c r="D211" s="193" t="s">
        <v>142</v>
      </c>
      <c r="E211" s="194" t="s">
        <v>347</v>
      </c>
      <c r="F211" s="195" t="s">
        <v>348</v>
      </c>
      <c r="G211" s="196" t="s">
        <v>212</v>
      </c>
      <c r="H211" s="197">
        <v>686.528</v>
      </c>
      <c r="I211" s="198"/>
      <c r="J211" s="199">
        <f>ROUND(I211*H211,2)</f>
        <v>0</v>
      </c>
      <c r="K211" s="195" t="s">
        <v>146</v>
      </c>
      <c r="L211" s="60"/>
      <c r="M211" s="200" t="s">
        <v>21</v>
      </c>
      <c r="N211" s="201" t="s">
        <v>41</v>
      </c>
      <c r="O211" s="41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3" t="s">
        <v>147</v>
      </c>
      <c r="AT211" s="23" t="s">
        <v>142</v>
      </c>
      <c r="AU211" s="23" t="s">
        <v>80</v>
      </c>
      <c r="AY211" s="23" t="s">
        <v>140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78</v>
      </c>
      <c r="BK211" s="204">
        <f>ROUND(I211*H211,2)</f>
        <v>0</v>
      </c>
      <c r="BL211" s="23" t="s">
        <v>147</v>
      </c>
      <c r="BM211" s="23" t="s">
        <v>349</v>
      </c>
    </row>
    <row r="212" spans="2:51" s="11" customFormat="1" ht="13.5">
      <c r="B212" s="205"/>
      <c r="C212" s="206"/>
      <c r="D212" s="207" t="s">
        <v>149</v>
      </c>
      <c r="E212" s="208" t="s">
        <v>21</v>
      </c>
      <c r="F212" s="209" t="s">
        <v>339</v>
      </c>
      <c r="G212" s="206"/>
      <c r="H212" s="210" t="s">
        <v>21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149</v>
      </c>
      <c r="AU212" s="216" t="s">
        <v>80</v>
      </c>
      <c r="AV212" s="11" t="s">
        <v>78</v>
      </c>
      <c r="AW212" s="11" t="s">
        <v>34</v>
      </c>
      <c r="AX212" s="11" t="s">
        <v>70</v>
      </c>
      <c r="AY212" s="216" t="s">
        <v>140</v>
      </c>
    </row>
    <row r="213" spans="2:51" s="12" customFormat="1" ht="13.5">
      <c r="B213" s="217"/>
      <c r="C213" s="218"/>
      <c r="D213" s="230" t="s">
        <v>149</v>
      </c>
      <c r="E213" s="240" t="s">
        <v>21</v>
      </c>
      <c r="F213" s="241" t="s">
        <v>350</v>
      </c>
      <c r="G213" s="218"/>
      <c r="H213" s="242">
        <v>686.528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149</v>
      </c>
      <c r="AU213" s="227" t="s">
        <v>80</v>
      </c>
      <c r="AV213" s="12" t="s">
        <v>80</v>
      </c>
      <c r="AW213" s="12" t="s">
        <v>34</v>
      </c>
      <c r="AX213" s="12" t="s">
        <v>78</v>
      </c>
      <c r="AY213" s="227" t="s">
        <v>140</v>
      </c>
    </row>
    <row r="214" spans="2:65" s="1" customFormat="1" ht="22.5" customHeight="1">
      <c r="B214" s="40"/>
      <c r="C214" s="193" t="s">
        <v>351</v>
      </c>
      <c r="D214" s="193" t="s">
        <v>142</v>
      </c>
      <c r="E214" s="194" t="s">
        <v>352</v>
      </c>
      <c r="F214" s="195" t="s">
        <v>353</v>
      </c>
      <c r="G214" s="196" t="s">
        <v>212</v>
      </c>
      <c r="H214" s="197">
        <v>171.632</v>
      </c>
      <c r="I214" s="198"/>
      <c r="J214" s="199">
        <f>ROUND(I214*H214,2)</f>
        <v>0</v>
      </c>
      <c r="K214" s="195" t="s">
        <v>146</v>
      </c>
      <c r="L214" s="60"/>
      <c r="M214" s="200" t="s">
        <v>21</v>
      </c>
      <c r="N214" s="201" t="s">
        <v>41</v>
      </c>
      <c r="O214" s="41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AR214" s="23" t="s">
        <v>147</v>
      </c>
      <c r="AT214" s="23" t="s">
        <v>142</v>
      </c>
      <c r="AU214" s="23" t="s">
        <v>80</v>
      </c>
      <c r="AY214" s="23" t="s">
        <v>140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78</v>
      </c>
      <c r="BK214" s="204">
        <f>ROUND(I214*H214,2)</f>
        <v>0</v>
      </c>
      <c r="BL214" s="23" t="s">
        <v>147</v>
      </c>
      <c r="BM214" s="23" t="s">
        <v>354</v>
      </c>
    </row>
    <row r="215" spans="2:51" s="12" customFormat="1" ht="13.5">
      <c r="B215" s="217"/>
      <c r="C215" s="218"/>
      <c r="D215" s="230" t="s">
        <v>149</v>
      </c>
      <c r="E215" s="240" t="s">
        <v>21</v>
      </c>
      <c r="F215" s="241" t="s">
        <v>111</v>
      </c>
      <c r="G215" s="218"/>
      <c r="H215" s="242">
        <v>171.632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149</v>
      </c>
      <c r="AU215" s="227" t="s">
        <v>80</v>
      </c>
      <c r="AV215" s="12" t="s">
        <v>80</v>
      </c>
      <c r="AW215" s="12" t="s">
        <v>34</v>
      </c>
      <c r="AX215" s="12" t="s">
        <v>78</v>
      </c>
      <c r="AY215" s="227" t="s">
        <v>140</v>
      </c>
    </row>
    <row r="216" spans="2:65" s="1" customFormat="1" ht="22.5" customHeight="1">
      <c r="B216" s="40"/>
      <c r="C216" s="193" t="s">
        <v>355</v>
      </c>
      <c r="D216" s="193" t="s">
        <v>142</v>
      </c>
      <c r="E216" s="194" t="s">
        <v>356</v>
      </c>
      <c r="F216" s="195" t="s">
        <v>357</v>
      </c>
      <c r="G216" s="196" t="s">
        <v>212</v>
      </c>
      <c r="H216" s="197">
        <v>2.64</v>
      </c>
      <c r="I216" s="198"/>
      <c r="J216" s="199">
        <f>ROUND(I216*H216,2)</f>
        <v>0</v>
      </c>
      <c r="K216" s="195" t="s">
        <v>146</v>
      </c>
      <c r="L216" s="60"/>
      <c r="M216" s="200" t="s">
        <v>21</v>
      </c>
      <c r="N216" s="201" t="s">
        <v>41</v>
      </c>
      <c r="O216" s="41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3" t="s">
        <v>147</v>
      </c>
      <c r="AT216" s="23" t="s">
        <v>142</v>
      </c>
      <c r="AU216" s="23" t="s">
        <v>80</v>
      </c>
      <c r="AY216" s="23" t="s">
        <v>140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3" t="s">
        <v>78</v>
      </c>
      <c r="BK216" s="204">
        <f>ROUND(I216*H216,2)</f>
        <v>0</v>
      </c>
      <c r="BL216" s="23" t="s">
        <v>147</v>
      </c>
      <c r="BM216" s="23" t="s">
        <v>358</v>
      </c>
    </row>
    <row r="217" spans="2:51" s="12" customFormat="1" ht="13.5">
      <c r="B217" s="217"/>
      <c r="C217" s="218"/>
      <c r="D217" s="230" t="s">
        <v>149</v>
      </c>
      <c r="E217" s="240" t="s">
        <v>21</v>
      </c>
      <c r="F217" s="241" t="s">
        <v>359</v>
      </c>
      <c r="G217" s="218"/>
      <c r="H217" s="242">
        <v>2.64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149</v>
      </c>
      <c r="AU217" s="227" t="s">
        <v>80</v>
      </c>
      <c r="AV217" s="12" t="s">
        <v>80</v>
      </c>
      <c r="AW217" s="12" t="s">
        <v>34</v>
      </c>
      <c r="AX217" s="12" t="s">
        <v>78</v>
      </c>
      <c r="AY217" s="227" t="s">
        <v>140</v>
      </c>
    </row>
    <row r="218" spans="2:65" s="1" customFormat="1" ht="22.5" customHeight="1">
      <c r="B218" s="40"/>
      <c r="C218" s="193" t="s">
        <v>360</v>
      </c>
      <c r="D218" s="193" t="s">
        <v>142</v>
      </c>
      <c r="E218" s="194" t="s">
        <v>361</v>
      </c>
      <c r="F218" s="195" t="s">
        <v>362</v>
      </c>
      <c r="G218" s="196" t="s">
        <v>212</v>
      </c>
      <c r="H218" s="197">
        <v>237.319</v>
      </c>
      <c r="I218" s="198"/>
      <c r="J218" s="199">
        <f>ROUND(I218*H218,2)</f>
        <v>0</v>
      </c>
      <c r="K218" s="195" t="s">
        <v>146</v>
      </c>
      <c r="L218" s="60"/>
      <c r="M218" s="200" t="s">
        <v>21</v>
      </c>
      <c r="N218" s="201" t="s">
        <v>41</v>
      </c>
      <c r="O218" s="41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3" t="s">
        <v>147</v>
      </c>
      <c r="AT218" s="23" t="s">
        <v>142</v>
      </c>
      <c r="AU218" s="23" t="s">
        <v>80</v>
      </c>
      <c r="AY218" s="23" t="s">
        <v>140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78</v>
      </c>
      <c r="BK218" s="204">
        <f>ROUND(I218*H218,2)</f>
        <v>0</v>
      </c>
      <c r="BL218" s="23" t="s">
        <v>147</v>
      </c>
      <c r="BM218" s="23" t="s">
        <v>363</v>
      </c>
    </row>
    <row r="219" spans="2:51" s="12" customFormat="1" ht="13.5">
      <c r="B219" s="217"/>
      <c r="C219" s="218"/>
      <c r="D219" s="207" t="s">
        <v>149</v>
      </c>
      <c r="E219" s="219" t="s">
        <v>21</v>
      </c>
      <c r="F219" s="220" t="s">
        <v>364</v>
      </c>
      <c r="G219" s="218"/>
      <c r="H219" s="221">
        <v>237.319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149</v>
      </c>
      <c r="AU219" s="227" t="s">
        <v>80</v>
      </c>
      <c r="AV219" s="12" t="s">
        <v>80</v>
      </c>
      <c r="AW219" s="12" t="s">
        <v>34</v>
      </c>
      <c r="AX219" s="12" t="s">
        <v>78</v>
      </c>
      <c r="AY219" s="227" t="s">
        <v>140</v>
      </c>
    </row>
    <row r="220" spans="2:63" s="10" customFormat="1" ht="29.85" customHeight="1">
      <c r="B220" s="176"/>
      <c r="C220" s="177"/>
      <c r="D220" s="190" t="s">
        <v>69</v>
      </c>
      <c r="E220" s="191" t="s">
        <v>365</v>
      </c>
      <c r="F220" s="191" t="s">
        <v>366</v>
      </c>
      <c r="G220" s="177"/>
      <c r="H220" s="177"/>
      <c r="I220" s="180"/>
      <c r="J220" s="192">
        <f>BK220</f>
        <v>0</v>
      </c>
      <c r="K220" s="177"/>
      <c r="L220" s="182"/>
      <c r="M220" s="183"/>
      <c r="N220" s="184"/>
      <c r="O220" s="184"/>
      <c r="P220" s="185">
        <f>P221</f>
        <v>0</v>
      </c>
      <c r="Q220" s="184"/>
      <c r="R220" s="185">
        <f>R221</f>
        <v>0</v>
      </c>
      <c r="S220" s="184"/>
      <c r="T220" s="186">
        <f>T221</f>
        <v>0</v>
      </c>
      <c r="AR220" s="187" t="s">
        <v>78</v>
      </c>
      <c r="AT220" s="188" t="s">
        <v>69</v>
      </c>
      <c r="AU220" s="188" t="s">
        <v>78</v>
      </c>
      <c r="AY220" s="187" t="s">
        <v>140</v>
      </c>
      <c r="BK220" s="189">
        <f>BK221</f>
        <v>0</v>
      </c>
    </row>
    <row r="221" spans="2:65" s="1" customFormat="1" ht="31.5" customHeight="1">
      <c r="B221" s="40"/>
      <c r="C221" s="193" t="s">
        <v>367</v>
      </c>
      <c r="D221" s="193" t="s">
        <v>142</v>
      </c>
      <c r="E221" s="194" t="s">
        <v>368</v>
      </c>
      <c r="F221" s="195" t="s">
        <v>369</v>
      </c>
      <c r="G221" s="196" t="s">
        <v>212</v>
      </c>
      <c r="H221" s="197">
        <v>334.828</v>
      </c>
      <c r="I221" s="198"/>
      <c r="J221" s="199">
        <f>ROUND(I221*H221,2)</f>
        <v>0</v>
      </c>
      <c r="K221" s="195" t="s">
        <v>146</v>
      </c>
      <c r="L221" s="60"/>
      <c r="M221" s="200" t="s">
        <v>21</v>
      </c>
      <c r="N221" s="255" t="s">
        <v>41</v>
      </c>
      <c r="O221" s="256"/>
      <c r="P221" s="257">
        <f>O221*H221</f>
        <v>0</v>
      </c>
      <c r="Q221" s="257">
        <v>0</v>
      </c>
      <c r="R221" s="257">
        <f>Q221*H221</f>
        <v>0</v>
      </c>
      <c r="S221" s="257">
        <v>0</v>
      </c>
      <c r="T221" s="258">
        <f>S221*H221</f>
        <v>0</v>
      </c>
      <c r="AR221" s="23" t="s">
        <v>147</v>
      </c>
      <c r="AT221" s="23" t="s">
        <v>142</v>
      </c>
      <c r="AU221" s="23" t="s">
        <v>80</v>
      </c>
      <c r="AY221" s="23" t="s">
        <v>140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78</v>
      </c>
      <c r="BK221" s="204">
        <f>ROUND(I221*H221,2)</f>
        <v>0</v>
      </c>
      <c r="BL221" s="23" t="s">
        <v>147</v>
      </c>
      <c r="BM221" s="23" t="s">
        <v>370</v>
      </c>
    </row>
    <row r="222" spans="2:12" s="1" customFormat="1" ht="6.95" customHeight="1">
      <c r="B222" s="55"/>
      <c r="C222" s="56"/>
      <c r="D222" s="56"/>
      <c r="E222" s="56"/>
      <c r="F222" s="56"/>
      <c r="G222" s="56"/>
      <c r="H222" s="56"/>
      <c r="I222" s="139"/>
      <c r="J222" s="56"/>
      <c r="K222" s="56"/>
      <c r="L222" s="60"/>
    </row>
  </sheetData>
  <sheetProtection algorithmName="SHA-512" hashValue="zHPf8BCwhsEOdHWmx0GRc/AOX1fw52FTLghdo6Sa8zsVgPXungPGgwSiAuNnGTFKZIneZBTQp05ca7uPF4zXYQ==" saltValue="gNTjVQPMvZB8oqgPUVJYhg==" spinCount="100000" sheet="1" objects="1" scenarios="1" formatCells="0" formatColumns="0" formatRows="0" sort="0" autoFilter="0"/>
  <autoFilter ref="C81:K22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84</v>
      </c>
      <c r="G1" s="385" t="s">
        <v>85</v>
      </c>
      <c r="H1" s="385"/>
      <c r="I1" s="114"/>
      <c r="J1" s="113" t="s">
        <v>86</v>
      </c>
      <c r="K1" s="112" t="s">
        <v>87</v>
      </c>
      <c r="L1" s="113" t="s">
        <v>88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80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2:11" ht="22.5" customHeight="1">
      <c r="B7" s="27"/>
      <c r="C7" s="28"/>
      <c r="D7" s="28"/>
      <c r="E7" s="378" t="str">
        <f>'Rekapitulace stavby'!K6</f>
        <v>Oprava chodníku SPC U v Krnově</v>
      </c>
      <c r="F7" s="379"/>
      <c r="G7" s="379"/>
      <c r="H7" s="379"/>
      <c r="I7" s="117"/>
      <c r="J7" s="28"/>
      <c r="K7" s="30"/>
    </row>
    <row r="8" spans="2:11" s="1" customFormat="1" ht="13.5">
      <c r="B8" s="40"/>
      <c r="C8" s="41"/>
      <c r="D8" s="36" t="s">
        <v>102</v>
      </c>
      <c r="E8" s="41"/>
      <c r="F8" s="41"/>
      <c r="G8" s="41"/>
      <c r="H8" s="41"/>
      <c r="I8" s="118"/>
      <c r="J8" s="41"/>
      <c r="K8" s="44"/>
    </row>
    <row r="9" spans="2:11" s="1" customFormat="1" ht="36.95" customHeight="1">
      <c r="B9" s="40"/>
      <c r="C9" s="41"/>
      <c r="D9" s="41"/>
      <c r="E9" s="380" t="s">
        <v>371</v>
      </c>
      <c r="F9" s="381"/>
      <c r="G9" s="381"/>
      <c r="H9" s="381"/>
      <c r="I9" s="118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10. 7. 2017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9" t="s">
        <v>30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9" t="s">
        <v>30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35</v>
      </c>
      <c r="E23" s="41"/>
      <c r="F23" s="41"/>
      <c r="G23" s="41"/>
      <c r="H23" s="41"/>
      <c r="I23" s="118"/>
      <c r="J23" s="41"/>
      <c r="K23" s="44"/>
    </row>
    <row r="24" spans="2:11" s="6" customFormat="1" ht="22.5" customHeight="1">
      <c r="B24" s="121"/>
      <c r="C24" s="122"/>
      <c r="D24" s="122"/>
      <c r="E24" s="347" t="s">
        <v>21</v>
      </c>
      <c r="F24" s="347"/>
      <c r="G24" s="347"/>
      <c r="H24" s="347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36</v>
      </c>
      <c r="E27" s="41"/>
      <c r="F27" s="41"/>
      <c r="G27" s="41"/>
      <c r="H27" s="41"/>
      <c r="I27" s="118"/>
      <c r="J27" s="128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38</v>
      </c>
      <c r="G29" s="41"/>
      <c r="H29" s="41"/>
      <c r="I29" s="129" t="s">
        <v>37</v>
      </c>
      <c r="J29" s="45" t="s">
        <v>39</v>
      </c>
      <c r="K29" s="44"/>
    </row>
    <row r="30" spans="2:11" s="1" customFormat="1" ht="14.45" customHeight="1">
      <c r="B30" s="40"/>
      <c r="C30" s="41"/>
      <c r="D30" s="48" t="s">
        <v>40</v>
      </c>
      <c r="E30" s="48" t="s">
        <v>41</v>
      </c>
      <c r="F30" s="130">
        <f>ROUND(SUM(BE79:BE95),2)</f>
        <v>0</v>
      </c>
      <c r="G30" s="41"/>
      <c r="H30" s="41"/>
      <c r="I30" s="131">
        <v>0.21</v>
      </c>
      <c r="J30" s="130">
        <f>ROUND(ROUND((SUM(BE79:BE95)),2)*I30,2)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42</v>
      </c>
      <c r="F31" s="130">
        <f>ROUND(SUM(BF79:BF95),2)</f>
        <v>0</v>
      </c>
      <c r="G31" s="41"/>
      <c r="H31" s="41"/>
      <c r="I31" s="131">
        <v>0.15</v>
      </c>
      <c r="J31" s="130">
        <f>ROUND(ROUND((SUM(BF79:BF95)),2)*I31,2)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43</v>
      </c>
      <c r="F32" s="130">
        <f>ROUND(SUM(BG79:BG95),2)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44</v>
      </c>
      <c r="F33" s="130">
        <f>ROUND(SUM(BH79:BH95),2)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30">
        <f>ROUND(SUM(BI79:BI95),2)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46</v>
      </c>
      <c r="E36" s="78"/>
      <c r="F36" s="78"/>
      <c r="G36" s="134" t="s">
        <v>47</v>
      </c>
      <c r="H36" s="135" t="s">
        <v>48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0"/>
      <c r="C42" s="29" t="s">
        <v>113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22.5" customHeight="1">
      <c r="B45" s="40"/>
      <c r="C45" s="41"/>
      <c r="D45" s="41"/>
      <c r="E45" s="378" t="str">
        <f>E7</f>
        <v>Oprava chodníku SPC U v Krnově</v>
      </c>
      <c r="F45" s="379"/>
      <c r="G45" s="379"/>
      <c r="H45" s="379"/>
      <c r="I45" s="118"/>
      <c r="J45" s="41"/>
      <c r="K45" s="44"/>
    </row>
    <row r="46" spans="2:11" s="1" customFormat="1" ht="14.45" customHeight="1">
      <c r="B46" s="40"/>
      <c r="C46" s="36" t="s">
        <v>102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23.25" customHeight="1">
      <c r="B47" s="40"/>
      <c r="C47" s="41"/>
      <c r="D47" s="41"/>
      <c r="E47" s="380" t="str">
        <f>E9</f>
        <v>VRN - Vedlejší rozpočtové náklady</v>
      </c>
      <c r="F47" s="381"/>
      <c r="G47" s="381"/>
      <c r="H47" s="381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Krnov</v>
      </c>
      <c r="G49" s="41"/>
      <c r="H49" s="41"/>
      <c r="I49" s="119" t="s">
        <v>25</v>
      </c>
      <c r="J49" s="120" t="str">
        <f>IF(J12="","",J12)</f>
        <v>10. 7. 2017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9" t="s">
        <v>33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11" s="1" customFormat="1" ht="29.25" customHeight="1">
      <c r="B54" s="40"/>
      <c r="C54" s="144" t="s">
        <v>114</v>
      </c>
      <c r="D54" s="132"/>
      <c r="E54" s="132"/>
      <c r="F54" s="132"/>
      <c r="G54" s="132"/>
      <c r="H54" s="132"/>
      <c r="I54" s="145"/>
      <c r="J54" s="146" t="s">
        <v>115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116</v>
      </c>
      <c r="D56" s="41"/>
      <c r="E56" s="41"/>
      <c r="F56" s="41"/>
      <c r="G56" s="41"/>
      <c r="H56" s="41"/>
      <c r="I56" s="118"/>
      <c r="J56" s="128">
        <f>J79</f>
        <v>0</v>
      </c>
      <c r="K56" s="44"/>
      <c r="AU56" s="23" t="s">
        <v>117</v>
      </c>
    </row>
    <row r="57" spans="2:11" s="7" customFormat="1" ht="24.95" customHeight="1">
      <c r="B57" s="149"/>
      <c r="C57" s="150"/>
      <c r="D57" s="151" t="s">
        <v>371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11" s="8" customFormat="1" ht="19.9" customHeight="1">
      <c r="B58" s="156"/>
      <c r="C58" s="157"/>
      <c r="D58" s="158" t="s">
        <v>372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11" s="8" customFormat="1" ht="19.9" customHeight="1">
      <c r="B59" s="156"/>
      <c r="C59" s="157"/>
      <c r="D59" s="158" t="s">
        <v>373</v>
      </c>
      <c r="E59" s="159"/>
      <c r="F59" s="159"/>
      <c r="G59" s="159"/>
      <c r="H59" s="159"/>
      <c r="I59" s="160"/>
      <c r="J59" s="161">
        <f>J88</f>
        <v>0</v>
      </c>
      <c r="K59" s="162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8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9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2"/>
      <c r="J65" s="59"/>
      <c r="K65" s="59"/>
      <c r="L65" s="60"/>
    </row>
    <row r="66" spans="2:12" s="1" customFormat="1" ht="36.95" customHeight="1">
      <c r="B66" s="40"/>
      <c r="C66" s="61" t="s">
        <v>124</v>
      </c>
      <c r="D66" s="62"/>
      <c r="E66" s="62"/>
      <c r="F66" s="62"/>
      <c r="G66" s="62"/>
      <c r="H66" s="62"/>
      <c r="I66" s="163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3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3"/>
      <c r="J68" s="62"/>
      <c r="K68" s="62"/>
      <c r="L68" s="60"/>
    </row>
    <row r="69" spans="2:12" s="1" customFormat="1" ht="22.5" customHeight="1">
      <c r="B69" s="40"/>
      <c r="C69" s="62"/>
      <c r="D69" s="62"/>
      <c r="E69" s="382" t="str">
        <f>E7</f>
        <v>Oprava chodníku SPC U v Krnově</v>
      </c>
      <c r="F69" s="383"/>
      <c r="G69" s="383"/>
      <c r="H69" s="383"/>
      <c r="I69" s="163"/>
      <c r="J69" s="62"/>
      <c r="K69" s="62"/>
      <c r="L69" s="60"/>
    </row>
    <row r="70" spans="2:12" s="1" customFormat="1" ht="14.45" customHeight="1">
      <c r="B70" s="40"/>
      <c r="C70" s="64" t="s">
        <v>102</v>
      </c>
      <c r="D70" s="62"/>
      <c r="E70" s="62"/>
      <c r="F70" s="62"/>
      <c r="G70" s="62"/>
      <c r="H70" s="62"/>
      <c r="I70" s="163"/>
      <c r="J70" s="62"/>
      <c r="K70" s="62"/>
      <c r="L70" s="60"/>
    </row>
    <row r="71" spans="2:12" s="1" customFormat="1" ht="23.25" customHeight="1">
      <c r="B71" s="40"/>
      <c r="C71" s="62"/>
      <c r="D71" s="62"/>
      <c r="E71" s="358" t="str">
        <f>E9</f>
        <v>VRN - Vedlejší rozpočtové náklady</v>
      </c>
      <c r="F71" s="384"/>
      <c r="G71" s="384"/>
      <c r="H71" s="384"/>
      <c r="I71" s="163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3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4" t="str">
        <f>F12</f>
        <v>Krnov</v>
      </c>
      <c r="G73" s="62"/>
      <c r="H73" s="62"/>
      <c r="I73" s="165" t="s">
        <v>25</v>
      </c>
      <c r="J73" s="72" t="str">
        <f>IF(J12="","",J12)</f>
        <v>10. 7. 2017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3"/>
      <c r="J74" s="62"/>
      <c r="K74" s="62"/>
      <c r="L74" s="60"/>
    </row>
    <row r="75" spans="2:12" s="1" customFormat="1" ht="13.5">
      <c r="B75" s="40"/>
      <c r="C75" s="64" t="s">
        <v>27</v>
      </c>
      <c r="D75" s="62"/>
      <c r="E75" s="62"/>
      <c r="F75" s="164" t="str">
        <f>E15</f>
        <v xml:space="preserve"> </v>
      </c>
      <c r="G75" s="62"/>
      <c r="H75" s="62"/>
      <c r="I75" s="165" t="s">
        <v>33</v>
      </c>
      <c r="J75" s="164" t="str">
        <f>E21</f>
        <v xml:space="preserve"> </v>
      </c>
      <c r="K75" s="62"/>
      <c r="L75" s="60"/>
    </row>
    <row r="76" spans="2:12" s="1" customFormat="1" ht="14.45" customHeight="1">
      <c r="B76" s="40"/>
      <c r="C76" s="64" t="s">
        <v>31</v>
      </c>
      <c r="D76" s="62"/>
      <c r="E76" s="62"/>
      <c r="F76" s="164" t="str">
        <f>IF(E18="","",E18)</f>
        <v/>
      </c>
      <c r="G76" s="62"/>
      <c r="H76" s="62"/>
      <c r="I76" s="163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3"/>
      <c r="J77" s="62"/>
      <c r="K77" s="62"/>
      <c r="L77" s="60"/>
    </row>
    <row r="78" spans="2:20" s="9" customFormat="1" ht="29.25" customHeight="1">
      <c r="B78" s="166"/>
      <c r="C78" s="167" t="s">
        <v>125</v>
      </c>
      <c r="D78" s="168" t="s">
        <v>55</v>
      </c>
      <c r="E78" s="168" t="s">
        <v>51</v>
      </c>
      <c r="F78" s="168" t="s">
        <v>126</v>
      </c>
      <c r="G78" s="168" t="s">
        <v>127</v>
      </c>
      <c r="H78" s="168" t="s">
        <v>128</v>
      </c>
      <c r="I78" s="169" t="s">
        <v>129</v>
      </c>
      <c r="J78" s="168" t="s">
        <v>115</v>
      </c>
      <c r="K78" s="170" t="s">
        <v>130</v>
      </c>
      <c r="L78" s="171"/>
      <c r="M78" s="80" t="s">
        <v>131</v>
      </c>
      <c r="N78" s="81" t="s">
        <v>40</v>
      </c>
      <c r="O78" s="81" t="s">
        <v>132</v>
      </c>
      <c r="P78" s="81" t="s">
        <v>133</v>
      </c>
      <c r="Q78" s="81" t="s">
        <v>134</v>
      </c>
      <c r="R78" s="81" t="s">
        <v>135</v>
      </c>
      <c r="S78" s="81" t="s">
        <v>136</v>
      </c>
      <c r="T78" s="82" t="s">
        <v>137</v>
      </c>
    </row>
    <row r="79" spans="2:63" s="1" customFormat="1" ht="29.25" customHeight="1">
      <c r="B79" s="40"/>
      <c r="C79" s="86" t="s">
        <v>116</v>
      </c>
      <c r="D79" s="62"/>
      <c r="E79" s="62"/>
      <c r="F79" s="62"/>
      <c r="G79" s="62"/>
      <c r="H79" s="62"/>
      <c r="I79" s="163"/>
      <c r="J79" s="172">
        <f>BK79</f>
        <v>0</v>
      </c>
      <c r="K79" s="62"/>
      <c r="L79" s="60"/>
      <c r="M79" s="83"/>
      <c r="N79" s="84"/>
      <c r="O79" s="84"/>
      <c r="P79" s="173">
        <f>P80</f>
        <v>0</v>
      </c>
      <c r="Q79" s="84"/>
      <c r="R79" s="173">
        <f>R80</f>
        <v>0</v>
      </c>
      <c r="S79" s="84"/>
      <c r="T79" s="174">
        <f>T80</f>
        <v>0</v>
      </c>
      <c r="AT79" s="23" t="s">
        <v>69</v>
      </c>
      <c r="AU79" s="23" t="s">
        <v>117</v>
      </c>
      <c r="BK79" s="175">
        <f>BK80</f>
        <v>0</v>
      </c>
    </row>
    <row r="80" spans="2:63" s="10" customFormat="1" ht="37.35" customHeight="1">
      <c r="B80" s="176"/>
      <c r="C80" s="177"/>
      <c r="D80" s="178" t="s">
        <v>69</v>
      </c>
      <c r="E80" s="179" t="s">
        <v>81</v>
      </c>
      <c r="F80" s="179" t="s">
        <v>82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P81+P88</f>
        <v>0</v>
      </c>
      <c r="Q80" s="184"/>
      <c r="R80" s="185">
        <f>R81+R88</f>
        <v>0</v>
      </c>
      <c r="S80" s="184"/>
      <c r="T80" s="186">
        <f>T81+T88</f>
        <v>0</v>
      </c>
      <c r="AR80" s="187" t="s">
        <v>174</v>
      </c>
      <c r="AT80" s="188" t="s">
        <v>69</v>
      </c>
      <c r="AU80" s="188" t="s">
        <v>70</v>
      </c>
      <c r="AY80" s="187" t="s">
        <v>140</v>
      </c>
      <c r="BK80" s="189">
        <f>BK81+BK88</f>
        <v>0</v>
      </c>
    </row>
    <row r="81" spans="2:63" s="10" customFormat="1" ht="19.9" customHeight="1">
      <c r="B81" s="176"/>
      <c r="C81" s="177"/>
      <c r="D81" s="190" t="s">
        <v>69</v>
      </c>
      <c r="E81" s="191" t="s">
        <v>374</v>
      </c>
      <c r="F81" s="191" t="s">
        <v>375</v>
      </c>
      <c r="G81" s="177"/>
      <c r="H81" s="177"/>
      <c r="I81" s="180"/>
      <c r="J81" s="192">
        <f>BK81</f>
        <v>0</v>
      </c>
      <c r="K81" s="177"/>
      <c r="L81" s="182"/>
      <c r="M81" s="183"/>
      <c r="N81" s="184"/>
      <c r="O81" s="184"/>
      <c r="P81" s="185">
        <f>SUM(P82:P87)</f>
        <v>0</v>
      </c>
      <c r="Q81" s="184"/>
      <c r="R81" s="185">
        <f>SUM(R82:R87)</f>
        <v>0</v>
      </c>
      <c r="S81" s="184"/>
      <c r="T81" s="186">
        <f>SUM(T82:T87)</f>
        <v>0</v>
      </c>
      <c r="AR81" s="187" t="s">
        <v>174</v>
      </c>
      <c r="AT81" s="188" t="s">
        <v>69</v>
      </c>
      <c r="AU81" s="188" t="s">
        <v>78</v>
      </c>
      <c r="AY81" s="187" t="s">
        <v>140</v>
      </c>
      <c r="BK81" s="189">
        <f>SUM(BK82:BK87)</f>
        <v>0</v>
      </c>
    </row>
    <row r="82" spans="2:65" s="1" customFormat="1" ht="57" customHeight="1">
      <c r="B82" s="40"/>
      <c r="C82" s="193" t="s">
        <v>78</v>
      </c>
      <c r="D82" s="193" t="s">
        <v>142</v>
      </c>
      <c r="E82" s="194" t="s">
        <v>376</v>
      </c>
      <c r="F82" s="195" t="s">
        <v>377</v>
      </c>
      <c r="G82" s="196" t="s">
        <v>378</v>
      </c>
      <c r="H82" s="197">
        <v>1</v>
      </c>
      <c r="I82" s="198"/>
      <c r="J82" s="199">
        <f>ROUND(I82*H82,2)</f>
        <v>0</v>
      </c>
      <c r="K82" s="195" t="s">
        <v>21</v>
      </c>
      <c r="L82" s="60"/>
      <c r="M82" s="200" t="s">
        <v>21</v>
      </c>
      <c r="N82" s="201" t="s">
        <v>41</v>
      </c>
      <c r="O82" s="41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3" t="s">
        <v>379</v>
      </c>
      <c r="AT82" s="23" t="s">
        <v>142</v>
      </c>
      <c r="AU82" s="23" t="s">
        <v>80</v>
      </c>
      <c r="AY82" s="23" t="s">
        <v>140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3" t="s">
        <v>78</v>
      </c>
      <c r="BK82" s="204">
        <f>ROUND(I82*H82,2)</f>
        <v>0</v>
      </c>
      <c r="BL82" s="23" t="s">
        <v>379</v>
      </c>
      <c r="BM82" s="23" t="s">
        <v>380</v>
      </c>
    </row>
    <row r="83" spans="2:51" s="12" customFormat="1" ht="13.5">
      <c r="B83" s="217"/>
      <c r="C83" s="218"/>
      <c r="D83" s="230" t="s">
        <v>149</v>
      </c>
      <c r="E83" s="240" t="s">
        <v>21</v>
      </c>
      <c r="F83" s="241" t="s">
        <v>78</v>
      </c>
      <c r="G83" s="218"/>
      <c r="H83" s="242">
        <v>1</v>
      </c>
      <c r="I83" s="222"/>
      <c r="J83" s="218"/>
      <c r="K83" s="218"/>
      <c r="L83" s="223"/>
      <c r="M83" s="224"/>
      <c r="N83" s="225"/>
      <c r="O83" s="225"/>
      <c r="P83" s="225"/>
      <c r="Q83" s="225"/>
      <c r="R83" s="225"/>
      <c r="S83" s="225"/>
      <c r="T83" s="226"/>
      <c r="AT83" s="227" t="s">
        <v>149</v>
      </c>
      <c r="AU83" s="227" t="s">
        <v>80</v>
      </c>
      <c r="AV83" s="12" t="s">
        <v>80</v>
      </c>
      <c r="AW83" s="12" t="s">
        <v>34</v>
      </c>
      <c r="AX83" s="12" t="s">
        <v>78</v>
      </c>
      <c r="AY83" s="227" t="s">
        <v>140</v>
      </c>
    </row>
    <row r="84" spans="2:65" s="1" customFormat="1" ht="57" customHeight="1">
      <c r="B84" s="40"/>
      <c r="C84" s="193" t="s">
        <v>80</v>
      </c>
      <c r="D84" s="193" t="s">
        <v>142</v>
      </c>
      <c r="E84" s="194" t="s">
        <v>381</v>
      </c>
      <c r="F84" s="195" t="s">
        <v>382</v>
      </c>
      <c r="G84" s="196" t="s">
        <v>378</v>
      </c>
      <c r="H84" s="197">
        <v>1</v>
      </c>
      <c r="I84" s="198"/>
      <c r="J84" s="199">
        <f>ROUND(I84*H84,2)</f>
        <v>0</v>
      </c>
      <c r="K84" s="195" t="s">
        <v>21</v>
      </c>
      <c r="L84" s="60"/>
      <c r="M84" s="200" t="s">
        <v>21</v>
      </c>
      <c r="N84" s="201" t="s">
        <v>41</v>
      </c>
      <c r="O84" s="41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3" t="s">
        <v>379</v>
      </c>
      <c r="AT84" s="23" t="s">
        <v>142</v>
      </c>
      <c r="AU84" s="23" t="s">
        <v>80</v>
      </c>
      <c r="AY84" s="23" t="s">
        <v>140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3" t="s">
        <v>78</v>
      </c>
      <c r="BK84" s="204">
        <f>ROUND(I84*H84,2)</f>
        <v>0</v>
      </c>
      <c r="BL84" s="23" t="s">
        <v>379</v>
      </c>
      <c r="BM84" s="23" t="s">
        <v>383</v>
      </c>
    </row>
    <row r="85" spans="2:51" s="12" customFormat="1" ht="13.5">
      <c r="B85" s="217"/>
      <c r="C85" s="218"/>
      <c r="D85" s="230" t="s">
        <v>149</v>
      </c>
      <c r="E85" s="240" t="s">
        <v>21</v>
      </c>
      <c r="F85" s="241" t="s">
        <v>78</v>
      </c>
      <c r="G85" s="218"/>
      <c r="H85" s="242">
        <v>1</v>
      </c>
      <c r="I85" s="222"/>
      <c r="J85" s="218"/>
      <c r="K85" s="218"/>
      <c r="L85" s="223"/>
      <c r="M85" s="224"/>
      <c r="N85" s="225"/>
      <c r="O85" s="225"/>
      <c r="P85" s="225"/>
      <c r="Q85" s="225"/>
      <c r="R85" s="225"/>
      <c r="S85" s="225"/>
      <c r="T85" s="226"/>
      <c r="AT85" s="227" t="s">
        <v>149</v>
      </c>
      <c r="AU85" s="227" t="s">
        <v>80</v>
      </c>
      <c r="AV85" s="12" t="s">
        <v>80</v>
      </c>
      <c r="AW85" s="12" t="s">
        <v>34</v>
      </c>
      <c r="AX85" s="12" t="s">
        <v>78</v>
      </c>
      <c r="AY85" s="227" t="s">
        <v>140</v>
      </c>
    </row>
    <row r="86" spans="2:65" s="1" customFormat="1" ht="44.25" customHeight="1">
      <c r="B86" s="40"/>
      <c r="C86" s="193" t="s">
        <v>162</v>
      </c>
      <c r="D86" s="193" t="s">
        <v>142</v>
      </c>
      <c r="E86" s="194" t="s">
        <v>384</v>
      </c>
      <c r="F86" s="195" t="s">
        <v>385</v>
      </c>
      <c r="G86" s="196" t="s">
        <v>378</v>
      </c>
      <c r="H86" s="197">
        <v>1</v>
      </c>
      <c r="I86" s="198"/>
      <c r="J86" s="199">
        <f>ROUND(I86*H86,2)</f>
        <v>0</v>
      </c>
      <c r="K86" s="195" t="s">
        <v>21</v>
      </c>
      <c r="L86" s="60"/>
      <c r="M86" s="200" t="s">
        <v>21</v>
      </c>
      <c r="N86" s="201" t="s">
        <v>41</v>
      </c>
      <c r="O86" s="41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3" t="s">
        <v>379</v>
      </c>
      <c r="AT86" s="23" t="s">
        <v>142</v>
      </c>
      <c r="AU86" s="23" t="s">
        <v>80</v>
      </c>
      <c r="AY86" s="23" t="s">
        <v>140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3" t="s">
        <v>78</v>
      </c>
      <c r="BK86" s="204">
        <f>ROUND(I86*H86,2)</f>
        <v>0</v>
      </c>
      <c r="BL86" s="23" t="s">
        <v>379</v>
      </c>
      <c r="BM86" s="23" t="s">
        <v>386</v>
      </c>
    </row>
    <row r="87" spans="2:51" s="12" customFormat="1" ht="13.5">
      <c r="B87" s="217"/>
      <c r="C87" s="218"/>
      <c r="D87" s="207" t="s">
        <v>149</v>
      </c>
      <c r="E87" s="219" t="s">
        <v>21</v>
      </c>
      <c r="F87" s="220" t="s">
        <v>78</v>
      </c>
      <c r="G87" s="218"/>
      <c r="H87" s="221">
        <v>1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149</v>
      </c>
      <c r="AU87" s="227" t="s">
        <v>80</v>
      </c>
      <c r="AV87" s="12" t="s">
        <v>80</v>
      </c>
      <c r="AW87" s="12" t="s">
        <v>34</v>
      </c>
      <c r="AX87" s="12" t="s">
        <v>78</v>
      </c>
      <c r="AY87" s="227" t="s">
        <v>140</v>
      </c>
    </row>
    <row r="88" spans="2:63" s="10" customFormat="1" ht="29.85" customHeight="1">
      <c r="B88" s="176"/>
      <c r="C88" s="177"/>
      <c r="D88" s="190" t="s">
        <v>69</v>
      </c>
      <c r="E88" s="191" t="s">
        <v>387</v>
      </c>
      <c r="F88" s="191" t="s">
        <v>388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SUM(P89:P95)</f>
        <v>0</v>
      </c>
      <c r="Q88" s="184"/>
      <c r="R88" s="185">
        <f>SUM(R89:R95)</f>
        <v>0</v>
      </c>
      <c r="S88" s="184"/>
      <c r="T88" s="186">
        <f>SUM(T89:T95)</f>
        <v>0</v>
      </c>
      <c r="AR88" s="187" t="s">
        <v>174</v>
      </c>
      <c r="AT88" s="188" t="s">
        <v>69</v>
      </c>
      <c r="AU88" s="188" t="s">
        <v>78</v>
      </c>
      <c r="AY88" s="187" t="s">
        <v>140</v>
      </c>
      <c r="BK88" s="189">
        <f>SUM(BK89:BK95)</f>
        <v>0</v>
      </c>
    </row>
    <row r="89" spans="2:65" s="1" customFormat="1" ht="69.75" customHeight="1">
      <c r="B89" s="40"/>
      <c r="C89" s="193" t="s">
        <v>147</v>
      </c>
      <c r="D89" s="193" t="s">
        <v>142</v>
      </c>
      <c r="E89" s="194" t="s">
        <v>389</v>
      </c>
      <c r="F89" s="195" t="s">
        <v>390</v>
      </c>
      <c r="G89" s="196" t="s">
        <v>391</v>
      </c>
      <c r="H89" s="197">
        <v>1</v>
      </c>
      <c r="I89" s="198"/>
      <c r="J89" s="199">
        <f>ROUND(I89*H89,2)</f>
        <v>0</v>
      </c>
      <c r="K89" s="195" t="s">
        <v>21</v>
      </c>
      <c r="L89" s="60"/>
      <c r="M89" s="200" t="s">
        <v>21</v>
      </c>
      <c r="N89" s="201" t="s">
        <v>41</v>
      </c>
      <c r="O89" s="41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3" t="s">
        <v>379</v>
      </c>
      <c r="AT89" s="23" t="s">
        <v>142</v>
      </c>
      <c r="AU89" s="23" t="s">
        <v>80</v>
      </c>
      <c r="AY89" s="23" t="s">
        <v>140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78</v>
      </c>
      <c r="BK89" s="204">
        <f>ROUND(I89*H89,2)</f>
        <v>0</v>
      </c>
      <c r="BL89" s="23" t="s">
        <v>379</v>
      </c>
      <c r="BM89" s="23" t="s">
        <v>392</v>
      </c>
    </row>
    <row r="90" spans="2:51" s="12" customFormat="1" ht="13.5">
      <c r="B90" s="217"/>
      <c r="C90" s="218"/>
      <c r="D90" s="230" t="s">
        <v>149</v>
      </c>
      <c r="E90" s="240" t="s">
        <v>21</v>
      </c>
      <c r="F90" s="241" t="s">
        <v>393</v>
      </c>
      <c r="G90" s="218"/>
      <c r="H90" s="242">
        <v>1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149</v>
      </c>
      <c r="AU90" s="227" t="s">
        <v>80</v>
      </c>
      <c r="AV90" s="12" t="s">
        <v>80</v>
      </c>
      <c r="AW90" s="12" t="s">
        <v>34</v>
      </c>
      <c r="AX90" s="12" t="s">
        <v>78</v>
      </c>
      <c r="AY90" s="227" t="s">
        <v>140</v>
      </c>
    </row>
    <row r="91" spans="2:65" s="1" customFormat="1" ht="22.5" customHeight="1">
      <c r="B91" s="40"/>
      <c r="C91" s="193" t="s">
        <v>174</v>
      </c>
      <c r="D91" s="193" t="s">
        <v>142</v>
      </c>
      <c r="E91" s="194" t="s">
        <v>394</v>
      </c>
      <c r="F91" s="195" t="s">
        <v>395</v>
      </c>
      <c r="G91" s="196" t="s">
        <v>391</v>
      </c>
      <c r="H91" s="197">
        <v>1</v>
      </c>
      <c r="I91" s="198"/>
      <c r="J91" s="199">
        <f>ROUND(I91*H91,2)</f>
        <v>0</v>
      </c>
      <c r="K91" s="195" t="s">
        <v>21</v>
      </c>
      <c r="L91" s="60"/>
      <c r="M91" s="200" t="s">
        <v>21</v>
      </c>
      <c r="N91" s="201" t="s">
        <v>41</v>
      </c>
      <c r="O91" s="41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379</v>
      </c>
      <c r="AT91" s="23" t="s">
        <v>142</v>
      </c>
      <c r="AU91" s="23" t="s">
        <v>80</v>
      </c>
      <c r="AY91" s="23" t="s">
        <v>140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78</v>
      </c>
      <c r="BK91" s="204">
        <f>ROUND(I91*H91,2)</f>
        <v>0</v>
      </c>
      <c r="BL91" s="23" t="s">
        <v>379</v>
      </c>
      <c r="BM91" s="23" t="s">
        <v>396</v>
      </c>
    </row>
    <row r="92" spans="2:51" s="11" customFormat="1" ht="13.5">
      <c r="B92" s="205"/>
      <c r="C92" s="206"/>
      <c r="D92" s="207" t="s">
        <v>149</v>
      </c>
      <c r="E92" s="208" t="s">
        <v>21</v>
      </c>
      <c r="F92" s="209" t="s">
        <v>397</v>
      </c>
      <c r="G92" s="206"/>
      <c r="H92" s="210" t="s">
        <v>21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149</v>
      </c>
      <c r="AU92" s="216" t="s">
        <v>80</v>
      </c>
      <c r="AV92" s="11" t="s">
        <v>78</v>
      </c>
      <c r="AW92" s="11" t="s">
        <v>34</v>
      </c>
      <c r="AX92" s="11" t="s">
        <v>70</v>
      </c>
      <c r="AY92" s="216" t="s">
        <v>140</v>
      </c>
    </row>
    <row r="93" spans="2:51" s="12" customFormat="1" ht="13.5">
      <c r="B93" s="217"/>
      <c r="C93" s="218"/>
      <c r="D93" s="230" t="s">
        <v>149</v>
      </c>
      <c r="E93" s="240" t="s">
        <v>21</v>
      </c>
      <c r="F93" s="241" t="s">
        <v>78</v>
      </c>
      <c r="G93" s="218"/>
      <c r="H93" s="242">
        <v>1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149</v>
      </c>
      <c r="AU93" s="227" t="s">
        <v>80</v>
      </c>
      <c r="AV93" s="12" t="s">
        <v>80</v>
      </c>
      <c r="AW93" s="12" t="s">
        <v>34</v>
      </c>
      <c r="AX93" s="12" t="s">
        <v>78</v>
      </c>
      <c r="AY93" s="227" t="s">
        <v>140</v>
      </c>
    </row>
    <row r="94" spans="2:65" s="1" customFormat="1" ht="31.5" customHeight="1">
      <c r="B94" s="40"/>
      <c r="C94" s="193" t="s">
        <v>185</v>
      </c>
      <c r="D94" s="193" t="s">
        <v>142</v>
      </c>
      <c r="E94" s="194" t="s">
        <v>398</v>
      </c>
      <c r="F94" s="195" t="s">
        <v>399</v>
      </c>
      <c r="G94" s="196" t="s">
        <v>378</v>
      </c>
      <c r="H94" s="197">
        <v>1</v>
      </c>
      <c r="I94" s="198"/>
      <c r="J94" s="199">
        <f>ROUND(I94*H94,2)</f>
        <v>0</v>
      </c>
      <c r="K94" s="195" t="s">
        <v>21</v>
      </c>
      <c r="L94" s="60"/>
      <c r="M94" s="200" t="s">
        <v>21</v>
      </c>
      <c r="N94" s="201" t="s">
        <v>41</v>
      </c>
      <c r="O94" s="41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3" t="s">
        <v>379</v>
      </c>
      <c r="AT94" s="23" t="s">
        <v>142</v>
      </c>
      <c r="AU94" s="23" t="s">
        <v>80</v>
      </c>
      <c r="AY94" s="23" t="s">
        <v>140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78</v>
      </c>
      <c r="BK94" s="204">
        <f>ROUND(I94*H94,2)</f>
        <v>0</v>
      </c>
      <c r="BL94" s="23" t="s">
        <v>379</v>
      </c>
      <c r="BM94" s="23" t="s">
        <v>400</v>
      </c>
    </row>
    <row r="95" spans="2:51" s="12" customFormat="1" ht="13.5">
      <c r="B95" s="217"/>
      <c r="C95" s="218"/>
      <c r="D95" s="207" t="s">
        <v>149</v>
      </c>
      <c r="E95" s="219" t="s">
        <v>21</v>
      </c>
      <c r="F95" s="220" t="s">
        <v>78</v>
      </c>
      <c r="G95" s="218"/>
      <c r="H95" s="221">
        <v>1</v>
      </c>
      <c r="I95" s="222"/>
      <c r="J95" s="218"/>
      <c r="K95" s="218"/>
      <c r="L95" s="223"/>
      <c r="M95" s="259"/>
      <c r="N95" s="260"/>
      <c r="O95" s="260"/>
      <c r="P95" s="260"/>
      <c r="Q95" s="260"/>
      <c r="R95" s="260"/>
      <c r="S95" s="260"/>
      <c r="T95" s="261"/>
      <c r="AT95" s="227" t="s">
        <v>149</v>
      </c>
      <c r="AU95" s="227" t="s">
        <v>80</v>
      </c>
      <c r="AV95" s="12" t="s">
        <v>80</v>
      </c>
      <c r="AW95" s="12" t="s">
        <v>34</v>
      </c>
      <c r="AX95" s="12" t="s">
        <v>78</v>
      </c>
      <c r="AY95" s="227" t="s">
        <v>140</v>
      </c>
    </row>
    <row r="96" spans="2:12" s="1" customFormat="1" ht="6.95" customHeight="1">
      <c r="B96" s="55"/>
      <c r="C96" s="56"/>
      <c r="D96" s="56"/>
      <c r="E96" s="56"/>
      <c r="F96" s="56"/>
      <c r="G96" s="56"/>
      <c r="H96" s="56"/>
      <c r="I96" s="139"/>
      <c r="J96" s="56"/>
      <c r="K96" s="56"/>
      <c r="L96" s="60"/>
    </row>
  </sheetData>
  <sheetProtection algorithmName="SHA-512" hashValue="Xf3ZDXgC5llWPUDSIpFQVPh5V4fJ7HD6Wk3cT6ZurWVFDKDCXiNwx3PkbLlu6p6AVp2Ib74IJ1R6rZTFuoZtrw==" saltValue="CbuyoBG4lOwX2yyzyAjUWA==" spinCount="100000" sheet="1" objects="1" scenarios="1" formatCells="0" formatColumns="0" formatRows="0" sort="0" autoFilter="0"/>
  <autoFilter ref="C78:K95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4" customFormat="1" ht="45" customHeight="1">
      <c r="B3" s="266"/>
      <c r="C3" s="389" t="s">
        <v>401</v>
      </c>
      <c r="D3" s="389"/>
      <c r="E3" s="389"/>
      <c r="F3" s="389"/>
      <c r="G3" s="389"/>
      <c r="H3" s="389"/>
      <c r="I3" s="389"/>
      <c r="J3" s="389"/>
      <c r="K3" s="267"/>
    </row>
    <row r="4" spans="2:11" ht="25.5" customHeight="1">
      <c r="B4" s="268"/>
      <c r="C4" s="393" t="s">
        <v>402</v>
      </c>
      <c r="D4" s="393"/>
      <c r="E4" s="393"/>
      <c r="F4" s="393"/>
      <c r="G4" s="393"/>
      <c r="H4" s="393"/>
      <c r="I4" s="393"/>
      <c r="J4" s="393"/>
      <c r="K4" s="269"/>
    </row>
    <row r="5" spans="2:1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8"/>
      <c r="C6" s="392" t="s">
        <v>403</v>
      </c>
      <c r="D6" s="392"/>
      <c r="E6" s="392"/>
      <c r="F6" s="392"/>
      <c r="G6" s="392"/>
      <c r="H6" s="392"/>
      <c r="I6" s="392"/>
      <c r="J6" s="392"/>
      <c r="K6" s="269"/>
    </row>
    <row r="7" spans="2:11" ht="15" customHeight="1">
      <c r="B7" s="272"/>
      <c r="C7" s="392" t="s">
        <v>404</v>
      </c>
      <c r="D7" s="392"/>
      <c r="E7" s="392"/>
      <c r="F7" s="392"/>
      <c r="G7" s="392"/>
      <c r="H7" s="392"/>
      <c r="I7" s="392"/>
      <c r="J7" s="392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392" t="s">
        <v>405</v>
      </c>
      <c r="D9" s="392"/>
      <c r="E9" s="392"/>
      <c r="F9" s="392"/>
      <c r="G9" s="392"/>
      <c r="H9" s="392"/>
      <c r="I9" s="392"/>
      <c r="J9" s="392"/>
      <c r="K9" s="269"/>
    </row>
    <row r="10" spans="2:11" ht="15" customHeight="1">
      <c r="B10" s="272"/>
      <c r="C10" s="271"/>
      <c r="D10" s="392" t="s">
        <v>406</v>
      </c>
      <c r="E10" s="392"/>
      <c r="F10" s="392"/>
      <c r="G10" s="392"/>
      <c r="H10" s="392"/>
      <c r="I10" s="392"/>
      <c r="J10" s="392"/>
      <c r="K10" s="269"/>
    </row>
    <row r="11" spans="2:11" ht="15" customHeight="1">
      <c r="B11" s="272"/>
      <c r="C11" s="273"/>
      <c r="D11" s="392" t="s">
        <v>407</v>
      </c>
      <c r="E11" s="392"/>
      <c r="F11" s="392"/>
      <c r="G11" s="392"/>
      <c r="H11" s="392"/>
      <c r="I11" s="392"/>
      <c r="J11" s="392"/>
      <c r="K11" s="269"/>
    </row>
    <row r="12" spans="2:11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>
      <c r="B13" s="272"/>
      <c r="C13" s="273"/>
      <c r="D13" s="392" t="s">
        <v>408</v>
      </c>
      <c r="E13" s="392"/>
      <c r="F13" s="392"/>
      <c r="G13" s="392"/>
      <c r="H13" s="392"/>
      <c r="I13" s="392"/>
      <c r="J13" s="392"/>
      <c r="K13" s="269"/>
    </row>
    <row r="14" spans="2:11" ht="15" customHeight="1">
      <c r="B14" s="272"/>
      <c r="C14" s="273"/>
      <c r="D14" s="392" t="s">
        <v>409</v>
      </c>
      <c r="E14" s="392"/>
      <c r="F14" s="392"/>
      <c r="G14" s="392"/>
      <c r="H14" s="392"/>
      <c r="I14" s="392"/>
      <c r="J14" s="392"/>
      <c r="K14" s="269"/>
    </row>
    <row r="15" spans="2:11" ht="15" customHeight="1">
      <c r="B15" s="272"/>
      <c r="C15" s="273"/>
      <c r="D15" s="392" t="s">
        <v>410</v>
      </c>
      <c r="E15" s="392"/>
      <c r="F15" s="392"/>
      <c r="G15" s="392"/>
      <c r="H15" s="392"/>
      <c r="I15" s="392"/>
      <c r="J15" s="392"/>
      <c r="K15" s="269"/>
    </row>
    <row r="16" spans="2:11" ht="15" customHeight="1">
      <c r="B16" s="272"/>
      <c r="C16" s="273"/>
      <c r="D16" s="273"/>
      <c r="E16" s="274" t="s">
        <v>77</v>
      </c>
      <c r="F16" s="392" t="s">
        <v>411</v>
      </c>
      <c r="G16" s="392"/>
      <c r="H16" s="392"/>
      <c r="I16" s="392"/>
      <c r="J16" s="392"/>
      <c r="K16" s="269"/>
    </row>
    <row r="17" spans="2:11" ht="15" customHeight="1">
      <c r="B17" s="272"/>
      <c r="C17" s="273"/>
      <c r="D17" s="273"/>
      <c r="E17" s="274" t="s">
        <v>412</v>
      </c>
      <c r="F17" s="392" t="s">
        <v>413</v>
      </c>
      <c r="G17" s="392"/>
      <c r="H17" s="392"/>
      <c r="I17" s="392"/>
      <c r="J17" s="392"/>
      <c r="K17" s="269"/>
    </row>
    <row r="18" spans="2:11" ht="15" customHeight="1">
      <c r="B18" s="272"/>
      <c r="C18" s="273"/>
      <c r="D18" s="273"/>
      <c r="E18" s="274" t="s">
        <v>414</v>
      </c>
      <c r="F18" s="392" t="s">
        <v>415</v>
      </c>
      <c r="G18" s="392"/>
      <c r="H18" s="392"/>
      <c r="I18" s="392"/>
      <c r="J18" s="392"/>
      <c r="K18" s="269"/>
    </row>
    <row r="19" spans="2:11" ht="15" customHeight="1">
      <c r="B19" s="272"/>
      <c r="C19" s="273"/>
      <c r="D19" s="273"/>
      <c r="E19" s="274" t="s">
        <v>416</v>
      </c>
      <c r="F19" s="392" t="s">
        <v>417</v>
      </c>
      <c r="G19" s="392"/>
      <c r="H19" s="392"/>
      <c r="I19" s="392"/>
      <c r="J19" s="392"/>
      <c r="K19" s="269"/>
    </row>
    <row r="20" spans="2:11" ht="15" customHeight="1">
      <c r="B20" s="272"/>
      <c r="C20" s="273"/>
      <c r="D20" s="273"/>
      <c r="E20" s="274" t="s">
        <v>418</v>
      </c>
      <c r="F20" s="392" t="s">
        <v>419</v>
      </c>
      <c r="G20" s="392"/>
      <c r="H20" s="392"/>
      <c r="I20" s="392"/>
      <c r="J20" s="392"/>
      <c r="K20" s="269"/>
    </row>
    <row r="21" spans="2:11" ht="15" customHeight="1">
      <c r="B21" s="272"/>
      <c r="C21" s="273"/>
      <c r="D21" s="273"/>
      <c r="E21" s="274" t="s">
        <v>420</v>
      </c>
      <c r="F21" s="392" t="s">
        <v>421</v>
      </c>
      <c r="G21" s="392"/>
      <c r="H21" s="392"/>
      <c r="I21" s="392"/>
      <c r="J21" s="392"/>
      <c r="K21" s="269"/>
    </row>
    <row r="22" spans="2:11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>
      <c r="B23" s="272"/>
      <c r="C23" s="392" t="s">
        <v>422</v>
      </c>
      <c r="D23" s="392"/>
      <c r="E23" s="392"/>
      <c r="F23" s="392"/>
      <c r="G23" s="392"/>
      <c r="H23" s="392"/>
      <c r="I23" s="392"/>
      <c r="J23" s="392"/>
      <c r="K23" s="269"/>
    </row>
    <row r="24" spans="2:11" ht="15" customHeight="1">
      <c r="B24" s="272"/>
      <c r="C24" s="392" t="s">
        <v>423</v>
      </c>
      <c r="D24" s="392"/>
      <c r="E24" s="392"/>
      <c r="F24" s="392"/>
      <c r="G24" s="392"/>
      <c r="H24" s="392"/>
      <c r="I24" s="392"/>
      <c r="J24" s="392"/>
      <c r="K24" s="269"/>
    </row>
    <row r="25" spans="2:11" ht="15" customHeight="1">
      <c r="B25" s="272"/>
      <c r="C25" s="271"/>
      <c r="D25" s="392" t="s">
        <v>424</v>
      </c>
      <c r="E25" s="392"/>
      <c r="F25" s="392"/>
      <c r="G25" s="392"/>
      <c r="H25" s="392"/>
      <c r="I25" s="392"/>
      <c r="J25" s="392"/>
      <c r="K25" s="269"/>
    </row>
    <row r="26" spans="2:11" ht="15" customHeight="1">
      <c r="B26" s="272"/>
      <c r="C26" s="273"/>
      <c r="D26" s="392" t="s">
        <v>425</v>
      </c>
      <c r="E26" s="392"/>
      <c r="F26" s="392"/>
      <c r="G26" s="392"/>
      <c r="H26" s="392"/>
      <c r="I26" s="392"/>
      <c r="J26" s="392"/>
      <c r="K26" s="269"/>
    </row>
    <row r="27" spans="2:11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>
      <c r="B28" s="272"/>
      <c r="C28" s="273"/>
      <c r="D28" s="392" t="s">
        <v>426</v>
      </c>
      <c r="E28" s="392"/>
      <c r="F28" s="392"/>
      <c r="G28" s="392"/>
      <c r="H28" s="392"/>
      <c r="I28" s="392"/>
      <c r="J28" s="392"/>
      <c r="K28" s="269"/>
    </row>
    <row r="29" spans="2:11" ht="15" customHeight="1">
      <c r="B29" s="272"/>
      <c r="C29" s="273"/>
      <c r="D29" s="392" t="s">
        <v>427</v>
      </c>
      <c r="E29" s="392"/>
      <c r="F29" s="392"/>
      <c r="G29" s="392"/>
      <c r="H29" s="392"/>
      <c r="I29" s="392"/>
      <c r="J29" s="392"/>
      <c r="K29" s="269"/>
    </row>
    <row r="30" spans="2:11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>
      <c r="B31" s="272"/>
      <c r="C31" s="273"/>
      <c r="D31" s="392" t="s">
        <v>428</v>
      </c>
      <c r="E31" s="392"/>
      <c r="F31" s="392"/>
      <c r="G31" s="392"/>
      <c r="H31" s="392"/>
      <c r="I31" s="392"/>
      <c r="J31" s="392"/>
      <c r="K31" s="269"/>
    </row>
    <row r="32" spans="2:11" ht="15" customHeight="1">
      <c r="B32" s="272"/>
      <c r="C32" s="273"/>
      <c r="D32" s="392" t="s">
        <v>429</v>
      </c>
      <c r="E32" s="392"/>
      <c r="F32" s="392"/>
      <c r="G32" s="392"/>
      <c r="H32" s="392"/>
      <c r="I32" s="392"/>
      <c r="J32" s="392"/>
      <c r="K32" s="269"/>
    </row>
    <row r="33" spans="2:11" ht="15" customHeight="1">
      <c r="B33" s="272"/>
      <c r="C33" s="273"/>
      <c r="D33" s="392" t="s">
        <v>430</v>
      </c>
      <c r="E33" s="392"/>
      <c r="F33" s="392"/>
      <c r="G33" s="392"/>
      <c r="H33" s="392"/>
      <c r="I33" s="392"/>
      <c r="J33" s="392"/>
      <c r="K33" s="269"/>
    </row>
    <row r="34" spans="2:11" ht="15" customHeight="1">
      <c r="B34" s="272"/>
      <c r="C34" s="273"/>
      <c r="D34" s="271"/>
      <c r="E34" s="275" t="s">
        <v>125</v>
      </c>
      <c r="F34" s="271"/>
      <c r="G34" s="392" t="s">
        <v>431</v>
      </c>
      <c r="H34" s="392"/>
      <c r="I34" s="392"/>
      <c r="J34" s="392"/>
      <c r="K34" s="269"/>
    </row>
    <row r="35" spans="2:11" ht="30.75" customHeight="1">
      <c r="B35" s="272"/>
      <c r="C35" s="273"/>
      <c r="D35" s="271"/>
      <c r="E35" s="275" t="s">
        <v>432</v>
      </c>
      <c r="F35" s="271"/>
      <c r="G35" s="392" t="s">
        <v>433</v>
      </c>
      <c r="H35" s="392"/>
      <c r="I35" s="392"/>
      <c r="J35" s="392"/>
      <c r="K35" s="269"/>
    </row>
    <row r="36" spans="2:11" ht="15" customHeight="1">
      <c r="B36" s="272"/>
      <c r="C36" s="273"/>
      <c r="D36" s="271"/>
      <c r="E36" s="275" t="s">
        <v>51</v>
      </c>
      <c r="F36" s="271"/>
      <c r="G36" s="392" t="s">
        <v>434</v>
      </c>
      <c r="H36" s="392"/>
      <c r="I36" s="392"/>
      <c r="J36" s="392"/>
      <c r="K36" s="269"/>
    </row>
    <row r="37" spans="2:11" ht="15" customHeight="1">
      <c r="B37" s="272"/>
      <c r="C37" s="273"/>
      <c r="D37" s="271"/>
      <c r="E37" s="275" t="s">
        <v>126</v>
      </c>
      <c r="F37" s="271"/>
      <c r="G37" s="392" t="s">
        <v>435</v>
      </c>
      <c r="H37" s="392"/>
      <c r="I37" s="392"/>
      <c r="J37" s="392"/>
      <c r="K37" s="269"/>
    </row>
    <row r="38" spans="2:11" ht="15" customHeight="1">
      <c r="B38" s="272"/>
      <c r="C38" s="273"/>
      <c r="D38" s="271"/>
      <c r="E38" s="275" t="s">
        <v>127</v>
      </c>
      <c r="F38" s="271"/>
      <c r="G38" s="392" t="s">
        <v>436</v>
      </c>
      <c r="H38" s="392"/>
      <c r="I38" s="392"/>
      <c r="J38" s="392"/>
      <c r="K38" s="269"/>
    </row>
    <row r="39" spans="2:11" ht="15" customHeight="1">
      <c r="B39" s="272"/>
      <c r="C39" s="273"/>
      <c r="D39" s="271"/>
      <c r="E39" s="275" t="s">
        <v>128</v>
      </c>
      <c r="F39" s="271"/>
      <c r="G39" s="392" t="s">
        <v>437</v>
      </c>
      <c r="H39" s="392"/>
      <c r="I39" s="392"/>
      <c r="J39" s="392"/>
      <c r="K39" s="269"/>
    </row>
    <row r="40" spans="2:11" ht="15" customHeight="1">
      <c r="B40" s="272"/>
      <c r="C40" s="273"/>
      <c r="D40" s="271"/>
      <c r="E40" s="275" t="s">
        <v>438</v>
      </c>
      <c r="F40" s="271"/>
      <c r="G40" s="392" t="s">
        <v>439</v>
      </c>
      <c r="H40" s="392"/>
      <c r="I40" s="392"/>
      <c r="J40" s="392"/>
      <c r="K40" s="269"/>
    </row>
    <row r="41" spans="2:11" ht="15" customHeight="1">
      <c r="B41" s="272"/>
      <c r="C41" s="273"/>
      <c r="D41" s="271"/>
      <c r="E41" s="275"/>
      <c r="F41" s="271"/>
      <c r="G41" s="392" t="s">
        <v>440</v>
      </c>
      <c r="H41" s="392"/>
      <c r="I41" s="392"/>
      <c r="J41" s="392"/>
      <c r="K41" s="269"/>
    </row>
    <row r="42" spans="2:11" ht="15" customHeight="1">
      <c r="B42" s="272"/>
      <c r="C42" s="273"/>
      <c r="D42" s="271"/>
      <c r="E42" s="275" t="s">
        <v>441</v>
      </c>
      <c r="F42" s="271"/>
      <c r="G42" s="392" t="s">
        <v>442</v>
      </c>
      <c r="H42" s="392"/>
      <c r="I42" s="392"/>
      <c r="J42" s="392"/>
      <c r="K42" s="269"/>
    </row>
    <row r="43" spans="2:11" ht="15" customHeight="1">
      <c r="B43" s="272"/>
      <c r="C43" s="273"/>
      <c r="D43" s="271"/>
      <c r="E43" s="275" t="s">
        <v>130</v>
      </c>
      <c r="F43" s="271"/>
      <c r="G43" s="392" t="s">
        <v>443</v>
      </c>
      <c r="H43" s="392"/>
      <c r="I43" s="392"/>
      <c r="J43" s="392"/>
      <c r="K43" s="269"/>
    </row>
    <row r="44" spans="2:11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>
      <c r="B45" s="272"/>
      <c r="C45" s="273"/>
      <c r="D45" s="392" t="s">
        <v>444</v>
      </c>
      <c r="E45" s="392"/>
      <c r="F45" s="392"/>
      <c r="G45" s="392"/>
      <c r="H45" s="392"/>
      <c r="I45" s="392"/>
      <c r="J45" s="392"/>
      <c r="K45" s="269"/>
    </row>
    <row r="46" spans="2:11" ht="15" customHeight="1">
      <c r="B46" s="272"/>
      <c r="C46" s="273"/>
      <c r="D46" s="273"/>
      <c r="E46" s="392" t="s">
        <v>445</v>
      </c>
      <c r="F46" s="392"/>
      <c r="G46" s="392"/>
      <c r="H46" s="392"/>
      <c r="I46" s="392"/>
      <c r="J46" s="392"/>
      <c r="K46" s="269"/>
    </row>
    <row r="47" spans="2:11" ht="15" customHeight="1">
      <c r="B47" s="272"/>
      <c r="C47" s="273"/>
      <c r="D47" s="273"/>
      <c r="E47" s="392" t="s">
        <v>446</v>
      </c>
      <c r="F47" s="392"/>
      <c r="G47" s="392"/>
      <c r="H47" s="392"/>
      <c r="I47" s="392"/>
      <c r="J47" s="392"/>
      <c r="K47" s="269"/>
    </row>
    <row r="48" spans="2:11" ht="15" customHeight="1">
      <c r="B48" s="272"/>
      <c r="C48" s="273"/>
      <c r="D48" s="273"/>
      <c r="E48" s="392" t="s">
        <v>447</v>
      </c>
      <c r="F48" s="392"/>
      <c r="G48" s="392"/>
      <c r="H48" s="392"/>
      <c r="I48" s="392"/>
      <c r="J48" s="392"/>
      <c r="K48" s="269"/>
    </row>
    <row r="49" spans="2:11" ht="15" customHeight="1">
      <c r="B49" s="272"/>
      <c r="C49" s="273"/>
      <c r="D49" s="392" t="s">
        <v>448</v>
      </c>
      <c r="E49" s="392"/>
      <c r="F49" s="392"/>
      <c r="G49" s="392"/>
      <c r="H49" s="392"/>
      <c r="I49" s="392"/>
      <c r="J49" s="392"/>
      <c r="K49" s="269"/>
    </row>
    <row r="50" spans="2:11" ht="25.5" customHeight="1">
      <c r="B50" s="268"/>
      <c r="C50" s="393" t="s">
        <v>449</v>
      </c>
      <c r="D50" s="393"/>
      <c r="E50" s="393"/>
      <c r="F50" s="393"/>
      <c r="G50" s="393"/>
      <c r="H50" s="393"/>
      <c r="I50" s="393"/>
      <c r="J50" s="393"/>
      <c r="K50" s="269"/>
    </row>
    <row r="51" spans="2:11" ht="5.25" customHeight="1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8"/>
      <c r="C52" s="392" t="s">
        <v>450</v>
      </c>
      <c r="D52" s="392"/>
      <c r="E52" s="392"/>
      <c r="F52" s="392"/>
      <c r="G52" s="392"/>
      <c r="H52" s="392"/>
      <c r="I52" s="392"/>
      <c r="J52" s="392"/>
      <c r="K52" s="269"/>
    </row>
    <row r="53" spans="2:11" ht="15" customHeight="1">
      <c r="B53" s="268"/>
      <c r="C53" s="392" t="s">
        <v>451</v>
      </c>
      <c r="D53" s="392"/>
      <c r="E53" s="392"/>
      <c r="F53" s="392"/>
      <c r="G53" s="392"/>
      <c r="H53" s="392"/>
      <c r="I53" s="392"/>
      <c r="J53" s="392"/>
      <c r="K53" s="269"/>
    </row>
    <row r="54" spans="2:11" ht="12.75" customHeight="1">
      <c r="B54" s="268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8"/>
      <c r="C55" s="392" t="s">
        <v>452</v>
      </c>
      <c r="D55" s="392"/>
      <c r="E55" s="392"/>
      <c r="F55" s="392"/>
      <c r="G55" s="392"/>
      <c r="H55" s="392"/>
      <c r="I55" s="392"/>
      <c r="J55" s="392"/>
      <c r="K55" s="269"/>
    </row>
    <row r="56" spans="2:11" ht="15" customHeight="1">
      <c r="B56" s="268"/>
      <c r="C56" s="273"/>
      <c r="D56" s="392" t="s">
        <v>453</v>
      </c>
      <c r="E56" s="392"/>
      <c r="F56" s="392"/>
      <c r="G56" s="392"/>
      <c r="H56" s="392"/>
      <c r="I56" s="392"/>
      <c r="J56" s="392"/>
      <c r="K56" s="269"/>
    </row>
    <row r="57" spans="2:11" ht="15" customHeight="1">
      <c r="B57" s="268"/>
      <c r="C57" s="273"/>
      <c r="D57" s="392" t="s">
        <v>454</v>
      </c>
      <c r="E57" s="392"/>
      <c r="F57" s="392"/>
      <c r="G57" s="392"/>
      <c r="H57" s="392"/>
      <c r="I57" s="392"/>
      <c r="J57" s="392"/>
      <c r="K57" s="269"/>
    </row>
    <row r="58" spans="2:11" ht="15" customHeight="1">
      <c r="B58" s="268"/>
      <c r="C58" s="273"/>
      <c r="D58" s="392" t="s">
        <v>455</v>
      </c>
      <c r="E58" s="392"/>
      <c r="F58" s="392"/>
      <c r="G58" s="392"/>
      <c r="H58" s="392"/>
      <c r="I58" s="392"/>
      <c r="J58" s="392"/>
      <c r="K58" s="269"/>
    </row>
    <row r="59" spans="2:11" ht="15" customHeight="1">
      <c r="B59" s="268"/>
      <c r="C59" s="273"/>
      <c r="D59" s="392" t="s">
        <v>456</v>
      </c>
      <c r="E59" s="392"/>
      <c r="F59" s="392"/>
      <c r="G59" s="392"/>
      <c r="H59" s="392"/>
      <c r="I59" s="392"/>
      <c r="J59" s="392"/>
      <c r="K59" s="269"/>
    </row>
    <row r="60" spans="2:11" ht="15" customHeight="1">
      <c r="B60" s="268"/>
      <c r="C60" s="273"/>
      <c r="D60" s="391" t="s">
        <v>457</v>
      </c>
      <c r="E60" s="391"/>
      <c r="F60" s="391"/>
      <c r="G60" s="391"/>
      <c r="H60" s="391"/>
      <c r="I60" s="391"/>
      <c r="J60" s="391"/>
      <c r="K60" s="269"/>
    </row>
    <row r="61" spans="2:11" ht="15" customHeight="1">
      <c r="B61" s="268"/>
      <c r="C61" s="273"/>
      <c r="D61" s="392" t="s">
        <v>458</v>
      </c>
      <c r="E61" s="392"/>
      <c r="F61" s="392"/>
      <c r="G61" s="392"/>
      <c r="H61" s="392"/>
      <c r="I61" s="392"/>
      <c r="J61" s="392"/>
      <c r="K61" s="269"/>
    </row>
    <row r="62" spans="2:11" ht="12.75" customHeight="1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>
      <c r="B63" s="268"/>
      <c r="C63" s="273"/>
      <c r="D63" s="392" t="s">
        <v>459</v>
      </c>
      <c r="E63" s="392"/>
      <c r="F63" s="392"/>
      <c r="G63" s="392"/>
      <c r="H63" s="392"/>
      <c r="I63" s="392"/>
      <c r="J63" s="392"/>
      <c r="K63" s="269"/>
    </row>
    <row r="64" spans="2:11" ht="15" customHeight="1">
      <c r="B64" s="268"/>
      <c r="C64" s="273"/>
      <c r="D64" s="391" t="s">
        <v>460</v>
      </c>
      <c r="E64" s="391"/>
      <c r="F64" s="391"/>
      <c r="G64" s="391"/>
      <c r="H64" s="391"/>
      <c r="I64" s="391"/>
      <c r="J64" s="391"/>
      <c r="K64" s="269"/>
    </row>
    <row r="65" spans="2:11" ht="15" customHeight="1">
      <c r="B65" s="268"/>
      <c r="C65" s="273"/>
      <c r="D65" s="392" t="s">
        <v>461</v>
      </c>
      <c r="E65" s="392"/>
      <c r="F65" s="392"/>
      <c r="G65" s="392"/>
      <c r="H65" s="392"/>
      <c r="I65" s="392"/>
      <c r="J65" s="392"/>
      <c r="K65" s="269"/>
    </row>
    <row r="66" spans="2:11" ht="15" customHeight="1">
      <c r="B66" s="268"/>
      <c r="C66" s="273"/>
      <c r="D66" s="392" t="s">
        <v>462</v>
      </c>
      <c r="E66" s="392"/>
      <c r="F66" s="392"/>
      <c r="G66" s="392"/>
      <c r="H66" s="392"/>
      <c r="I66" s="392"/>
      <c r="J66" s="392"/>
      <c r="K66" s="269"/>
    </row>
    <row r="67" spans="2:11" ht="15" customHeight="1">
      <c r="B67" s="268"/>
      <c r="C67" s="273"/>
      <c r="D67" s="392" t="s">
        <v>463</v>
      </c>
      <c r="E67" s="392"/>
      <c r="F67" s="392"/>
      <c r="G67" s="392"/>
      <c r="H67" s="392"/>
      <c r="I67" s="392"/>
      <c r="J67" s="392"/>
      <c r="K67" s="269"/>
    </row>
    <row r="68" spans="2:11" ht="15" customHeight="1">
      <c r="B68" s="268"/>
      <c r="C68" s="273"/>
      <c r="D68" s="392" t="s">
        <v>464</v>
      </c>
      <c r="E68" s="392"/>
      <c r="F68" s="392"/>
      <c r="G68" s="392"/>
      <c r="H68" s="392"/>
      <c r="I68" s="392"/>
      <c r="J68" s="392"/>
      <c r="K68" s="269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390" t="s">
        <v>88</v>
      </c>
      <c r="D73" s="390"/>
      <c r="E73" s="390"/>
      <c r="F73" s="390"/>
      <c r="G73" s="390"/>
      <c r="H73" s="390"/>
      <c r="I73" s="390"/>
      <c r="J73" s="390"/>
      <c r="K73" s="286"/>
    </row>
    <row r="74" spans="2:11" ht="17.25" customHeight="1">
      <c r="B74" s="285"/>
      <c r="C74" s="287" t="s">
        <v>465</v>
      </c>
      <c r="D74" s="287"/>
      <c r="E74" s="287"/>
      <c r="F74" s="287" t="s">
        <v>466</v>
      </c>
      <c r="G74" s="288"/>
      <c r="H74" s="287" t="s">
        <v>126</v>
      </c>
      <c r="I74" s="287" t="s">
        <v>55</v>
      </c>
      <c r="J74" s="287" t="s">
        <v>467</v>
      </c>
      <c r="K74" s="286"/>
    </row>
    <row r="75" spans="2:11" ht="17.25" customHeight="1">
      <c r="B75" s="285"/>
      <c r="C75" s="289" t="s">
        <v>468</v>
      </c>
      <c r="D75" s="289"/>
      <c r="E75" s="289"/>
      <c r="F75" s="290" t="s">
        <v>469</v>
      </c>
      <c r="G75" s="291"/>
      <c r="H75" s="289"/>
      <c r="I75" s="289"/>
      <c r="J75" s="289" t="s">
        <v>470</v>
      </c>
      <c r="K75" s="286"/>
    </row>
    <row r="76" spans="2:11" ht="5.25" customHeight="1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5"/>
      <c r="C77" s="275" t="s">
        <v>51</v>
      </c>
      <c r="D77" s="292"/>
      <c r="E77" s="292"/>
      <c r="F77" s="294" t="s">
        <v>471</v>
      </c>
      <c r="G77" s="293"/>
      <c r="H77" s="275" t="s">
        <v>472</v>
      </c>
      <c r="I77" s="275" t="s">
        <v>473</v>
      </c>
      <c r="J77" s="275">
        <v>20</v>
      </c>
      <c r="K77" s="286"/>
    </row>
    <row r="78" spans="2:11" ht="15" customHeight="1">
      <c r="B78" s="285"/>
      <c r="C78" s="275" t="s">
        <v>474</v>
      </c>
      <c r="D78" s="275"/>
      <c r="E78" s="275"/>
      <c r="F78" s="294" t="s">
        <v>471</v>
      </c>
      <c r="G78" s="293"/>
      <c r="H78" s="275" t="s">
        <v>475</v>
      </c>
      <c r="I78" s="275" t="s">
        <v>473</v>
      </c>
      <c r="J78" s="275">
        <v>120</v>
      </c>
      <c r="K78" s="286"/>
    </row>
    <row r="79" spans="2:11" ht="15" customHeight="1">
      <c r="B79" s="295"/>
      <c r="C79" s="275" t="s">
        <v>476</v>
      </c>
      <c r="D79" s="275"/>
      <c r="E79" s="275"/>
      <c r="F79" s="294" t="s">
        <v>477</v>
      </c>
      <c r="G79" s="293"/>
      <c r="H79" s="275" t="s">
        <v>478</v>
      </c>
      <c r="I79" s="275" t="s">
        <v>473</v>
      </c>
      <c r="J79" s="275">
        <v>50</v>
      </c>
      <c r="K79" s="286"/>
    </row>
    <row r="80" spans="2:11" ht="15" customHeight="1">
      <c r="B80" s="295"/>
      <c r="C80" s="275" t="s">
        <v>479</v>
      </c>
      <c r="D80" s="275"/>
      <c r="E80" s="275"/>
      <c r="F80" s="294" t="s">
        <v>471</v>
      </c>
      <c r="G80" s="293"/>
      <c r="H80" s="275" t="s">
        <v>480</v>
      </c>
      <c r="I80" s="275" t="s">
        <v>481</v>
      </c>
      <c r="J80" s="275"/>
      <c r="K80" s="286"/>
    </row>
    <row r="81" spans="2:11" ht="15" customHeight="1">
      <c r="B81" s="295"/>
      <c r="C81" s="296" t="s">
        <v>482</v>
      </c>
      <c r="D81" s="296"/>
      <c r="E81" s="296"/>
      <c r="F81" s="297" t="s">
        <v>477</v>
      </c>
      <c r="G81" s="296"/>
      <c r="H81" s="296" t="s">
        <v>483</v>
      </c>
      <c r="I81" s="296" t="s">
        <v>473</v>
      </c>
      <c r="J81" s="296">
        <v>15</v>
      </c>
      <c r="K81" s="286"/>
    </row>
    <row r="82" spans="2:11" ht="15" customHeight="1">
      <c r="B82" s="295"/>
      <c r="C82" s="296" t="s">
        <v>484</v>
      </c>
      <c r="D82" s="296"/>
      <c r="E82" s="296"/>
      <c r="F82" s="297" t="s">
        <v>477</v>
      </c>
      <c r="G82" s="296"/>
      <c r="H82" s="296" t="s">
        <v>485</v>
      </c>
      <c r="I82" s="296" t="s">
        <v>473</v>
      </c>
      <c r="J82" s="296">
        <v>15</v>
      </c>
      <c r="K82" s="286"/>
    </row>
    <row r="83" spans="2:11" ht="15" customHeight="1">
      <c r="B83" s="295"/>
      <c r="C83" s="296" t="s">
        <v>486</v>
      </c>
      <c r="D83" s="296"/>
      <c r="E83" s="296"/>
      <c r="F83" s="297" t="s">
        <v>477</v>
      </c>
      <c r="G83" s="296"/>
      <c r="H83" s="296" t="s">
        <v>487</v>
      </c>
      <c r="I83" s="296" t="s">
        <v>473</v>
      </c>
      <c r="J83" s="296">
        <v>20</v>
      </c>
      <c r="K83" s="286"/>
    </row>
    <row r="84" spans="2:11" ht="15" customHeight="1">
      <c r="B84" s="295"/>
      <c r="C84" s="296" t="s">
        <v>488</v>
      </c>
      <c r="D84" s="296"/>
      <c r="E84" s="296"/>
      <c r="F84" s="297" t="s">
        <v>477</v>
      </c>
      <c r="G84" s="296"/>
      <c r="H84" s="296" t="s">
        <v>489</v>
      </c>
      <c r="I84" s="296" t="s">
        <v>473</v>
      </c>
      <c r="J84" s="296">
        <v>20</v>
      </c>
      <c r="K84" s="286"/>
    </row>
    <row r="85" spans="2:11" ht="15" customHeight="1">
      <c r="B85" s="295"/>
      <c r="C85" s="275" t="s">
        <v>490</v>
      </c>
      <c r="D85" s="275"/>
      <c r="E85" s="275"/>
      <c r="F85" s="294" t="s">
        <v>477</v>
      </c>
      <c r="G85" s="293"/>
      <c r="H85" s="275" t="s">
        <v>491</v>
      </c>
      <c r="I85" s="275" t="s">
        <v>473</v>
      </c>
      <c r="J85" s="275">
        <v>50</v>
      </c>
      <c r="K85" s="286"/>
    </row>
    <row r="86" spans="2:11" ht="15" customHeight="1">
      <c r="B86" s="295"/>
      <c r="C86" s="275" t="s">
        <v>492</v>
      </c>
      <c r="D86" s="275"/>
      <c r="E86" s="275"/>
      <c r="F86" s="294" t="s">
        <v>477</v>
      </c>
      <c r="G86" s="293"/>
      <c r="H86" s="275" t="s">
        <v>493</v>
      </c>
      <c r="I86" s="275" t="s">
        <v>473</v>
      </c>
      <c r="J86" s="275">
        <v>20</v>
      </c>
      <c r="K86" s="286"/>
    </row>
    <row r="87" spans="2:11" ht="15" customHeight="1">
      <c r="B87" s="295"/>
      <c r="C87" s="275" t="s">
        <v>494</v>
      </c>
      <c r="D87" s="275"/>
      <c r="E87" s="275"/>
      <c r="F87" s="294" t="s">
        <v>477</v>
      </c>
      <c r="G87" s="293"/>
      <c r="H87" s="275" t="s">
        <v>495</v>
      </c>
      <c r="I87" s="275" t="s">
        <v>473</v>
      </c>
      <c r="J87" s="275">
        <v>20</v>
      </c>
      <c r="K87" s="286"/>
    </row>
    <row r="88" spans="2:11" ht="15" customHeight="1">
      <c r="B88" s="295"/>
      <c r="C88" s="275" t="s">
        <v>496</v>
      </c>
      <c r="D88" s="275"/>
      <c r="E88" s="275"/>
      <c r="F88" s="294" t="s">
        <v>477</v>
      </c>
      <c r="G88" s="293"/>
      <c r="H88" s="275" t="s">
        <v>497</v>
      </c>
      <c r="I88" s="275" t="s">
        <v>473</v>
      </c>
      <c r="J88" s="275">
        <v>50</v>
      </c>
      <c r="K88" s="286"/>
    </row>
    <row r="89" spans="2:11" ht="15" customHeight="1">
      <c r="B89" s="295"/>
      <c r="C89" s="275" t="s">
        <v>498</v>
      </c>
      <c r="D89" s="275"/>
      <c r="E89" s="275"/>
      <c r="F89" s="294" t="s">
        <v>477</v>
      </c>
      <c r="G89" s="293"/>
      <c r="H89" s="275" t="s">
        <v>498</v>
      </c>
      <c r="I89" s="275" t="s">
        <v>473</v>
      </c>
      <c r="J89" s="275">
        <v>50</v>
      </c>
      <c r="K89" s="286"/>
    </row>
    <row r="90" spans="2:11" ht="15" customHeight="1">
      <c r="B90" s="295"/>
      <c r="C90" s="275" t="s">
        <v>131</v>
      </c>
      <c r="D90" s="275"/>
      <c r="E90" s="275"/>
      <c r="F90" s="294" t="s">
        <v>477</v>
      </c>
      <c r="G90" s="293"/>
      <c r="H90" s="275" t="s">
        <v>499</v>
      </c>
      <c r="I90" s="275" t="s">
        <v>473</v>
      </c>
      <c r="J90" s="275">
        <v>255</v>
      </c>
      <c r="K90" s="286"/>
    </row>
    <row r="91" spans="2:11" ht="15" customHeight="1">
      <c r="B91" s="295"/>
      <c r="C91" s="275" t="s">
        <v>500</v>
      </c>
      <c r="D91" s="275"/>
      <c r="E91" s="275"/>
      <c r="F91" s="294" t="s">
        <v>471</v>
      </c>
      <c r="G91" s="293"/>
      <c r="H91" s="275" t="s">
        <v>501</v>
      </c>
      <c r="I91" s="275" t="s">
        <v>502</v>
      </c>
      <c r="J91" s="275"/>
      <c r="K91" s="286"/>
    </row>
    <row r="92" spans="2:11" ht="15" customHeight="1">
      <c r="B92" s="295"/>
      <c r="C92" s="275" t="s">
        <v>503</v>
      </c>
      <c r="D92" s="275"/>
      <c r="E92" s="275"/>
      <c r="F92" s="294" t="s">
        <v>471</v>
      </c>
      <c r="G92" s="293"/>
      <c r="H92" s="275" t="s">
        <v>504</v>
      </c>
      <c r="I92" s="275" t="s">
        <v>505</v>
      </c>
      <c r="J92" s="275"/>
      <c r="K92" s="286"/>
    </row>
    <row r="93" spans="2:11" ht="15" customHeight="1">
      <c r="B93" s="295"/>
      <c r="C93" s="275" t="s">
        <v>506</v>
      </c>
      <c r="D93" s="275"/>
      <c r="E93" s="275"/>
      <c r="F93" s="294" t="s">
        <v>471</v>
      </c>
      <c r="G93" s="293"/>
      <c r="H93" s="275" t="s">
        <v>506</v>
      </c>
      <c r="I93" s="275" t="s">
        <v>505</v>
      </c>
      <c r="J93" s="275"/>
      <c r="K93" s="286"/>
    </row>
    <row r="94" spans="2:11" ht="15" customHeight="1">
      <c r="B94" s="295"/>
      <c r="C94" s="275" t="s">
        <v>36</v>
      </c>
      <c r="D94" s="275"/>
      <c r="E94" s="275"/>
      <c r="F94" s="294" t="s">
        <v>471</v>
      </c>
      <c r="G94" s="293"/>
      <c r="H94" s="275" t="s">
        <v>507</v>
      </c>
      <c r="I94" s="275" t="s">
        <v>505</v>
      </c>
      <c r="J94" s="275"/>
      <c r="K94" s="286"/>
    </row>
    <row r="95" spans="2:11" ht="15" customHeight="1">
      <c r="B95" s="295"/>
      <c r="C95" s="275" t="s">
        <v>46</v>
      </c>
      <c r="D95" s="275"/>
      <c r="E95" s="275"/>
      <c r="F95" s="294" t="s">
        <v>471</v>
      </c>
      <c r="G95" s="293"/>
      <c r="H95" s="275" t="s">
        <v>508</v>
      </c>
      <c r="I95" s="275" t="s">
        <v>505</v>
      </c>
      <c r="J95" s="275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390" t="s">
        <v>509</v>
      </c>
      <c r="D100" s="390"/>
      <c r="E100" s="390"/>
      <c r="F100" s="390"/>
      <c r="G100" s="390"/>
      <c r="H100" s="390"/>
      <c r="I100" s="390"/>
      <c r="J100" s="390"/>
      <c r="K100" s="286"/>
    </row>
    <row r="101" spans="2:11" ht="17.25" customHeight="1">
      <c r="B101" s="285"/>
      <c r="C101" s="287" t="s">
        <v>465</v>
      </c>
      <c r="D101" s="287"/>
      <c r="E101" s="287"/>
      <c r="F101" s="287" t="s">
        <v>466</v>
      </c>
      <c r="G101" s="288"/>
      <c r="H101" s="287" t="s">
        <v>126</v>
      </c>
      <c r="I101" s="287" t="s">
        <v>55</v>
      </c>
      <c r="J101" s="287" t="s">
        <v>467</v>
      </c>
      <c r="K101" s="286"/>
    </row>
    <row r="102" spans="2:11" ht="17.25" customHeight="1">
      <c r="B102" s="285"/>
      <c r="C102" s="289" t="s">
        <v>468</v>
      </c>
      <c r="D102" s="289"/>
      <c r="E102" s="289"/>
      <c r="F102" s="290" t="s">
        <v>469</v>
      </c>
      <c r="G102" s="291"/>
      <c r="H102" s="289"/>
      <c r="I102" s="289"/>
      <c r="J102" s="289" t="s">
        <v>470</v>
      </c>
      <c r="K102" s="286"/>
    </row>
    <row r="103" spans="2:11" ht="5.25" customHeight="1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5"/>
      <c r="C104" s="275" t="s">
        <v>51</v>
      </c>
      <c r="D104" s="292"/>
      <c r="E104" s="292"/>
      <c r="F104" s="294" t="s">
        <v>471</v>
      </c>
      <c r="G104" s="303"/>
      <c r="H104" s="275" t="s">
        <v>510</v>
      </c>
      <c r="I104" s="275" t="s">
        <v>473</v>
      </c>
      <c r="J104" s="275">
        <v>20</v>
      </c>
      <c r="K104" s="286"/>
    </row>
    <row r="105" spans="2:11" ht="15" customHeight="1">
      <c r="B105" s="285"/>
      <c r="C105" s="275" t="s">
        <v>474</v>
      </c>
      <c r="D105" s="275"/>
      <c r="E105" s="275"/>
      <c r="F105" s="294" t="s">
        <v>471</v>
      </c>
      <c r="G105" s="275"/>
      <c r="H105" s="275" t="s">
        <v>510</v>
      </c>
      <c r="I105" s="275" t="s">
        <v>473</v>
      </c>
      <c r="J105" s="275">
        <v>120</v>
      </c>
      <c r="K105" s="286"/>
    </row>
    <row r="106" spans="2:11" ht="15" customHeight="1">
      <c r="B106" s="295"/>
      <c r="C106" s="275" t="s">
        <v>476</v>
      </c>
      <c r="D106" s="275"/>
      <c r="E106" s="275"/>
      <c r="F106" s="294" t="s">
        <v>477</v>
      </c>
      <c r="G106" s="275"/>
      <c r="H106" s="275" t="s">
        <v>510</v>
      </c>
      <c r="I106" s="275" t="s">
        <v>473</v>
      </c>
      <c r="J106" s="275">
        <v>50</v>
      </c>
      <c r="K106" s="286"/>
    </row>
    <row r="107" spans="2:11" ht="15" customHeight="1">
      <c r="B107" s="295"/>
      <c r="C107" s="275" t="s">
        <v>479</v>
      </c>
      <c r="D107" s="275"/>
      <c r="E107" s="275"/>
      <c r="F107" s="294" t="s">
        <v>471</v>
      </c>
      <c r="G107" s="275"/>
      <c r="H107" s="275" t="s">
        <v>510</v>
      </c>
      <c r="I107" s="275" t="s">
        <v>481</v>
      </c>
      <c r="J107" s="275"/>
      <c r="K107" s="286"/>
    </row>
    <row r="108" spans="2:11" ht="15" customHeight="1">
      <c r="B108" s="295"/>
      <c r="C108" s="275" t="s">
        <v>490</v>
      </c>
      <c r="D108" s="275"/>
      <c r="E108" s="275"/>
      <c r="F108" s="294" t="s">
        <v>477</v>
      </c>
      <c r="G108" s="275"/>
      <c r="H108" s="275" t="s">
        <v>510</v>
      </c>
      <c r="I108" s="275" t="s">
        <v>473</v>
      </c>
      <c r="J108" s="275">
        <v>50</v>
      </c>
      <c r="K108" s="286"/>
    </row>
    <row r="109" spans="2:11" ht="15" customHeight="1">
      <c r="B109" s="295"/>
      <c r="C109" s="275" t="s">
        <v>498</v>
      </c>
      <c r="D109" s="275"/>
      <c r="E109" s="275"/>
      <c r="F109" s="294" t="s">
        <v>477</v>
      </c>
      <c r="G109" s="275"/>
      <c r="H109" s="275" t="s">
        <v>510</v>
      </c>
      <c r="I109" s="275" t="s">
        <v>473</v>
      </c>
      <c r="J109" s="275">
        <v>50</v>
      </c>
      <c r="K109" s="286"/>
    </row>
    <row r="110" spans="2:11" ht="15" customHeight="1">
      <c r="B110" s="295"/>
      <c r="C110" s="275" t="s">
        <v>496</v>
      </c>
      <c r="D110" s="275"/>
      <c r="E110" s="275"/>
      <c r="F110" s="294" t="s">
        <v>477</v>
      </c>
      <c r="G110" s="275"/>
      <c r="H110" s="275" t="s">
        <v>510</v>
      </c>
      <c r="I110" s="275" t="s">
        <v>473</v>
      </c>
      <c r="J110" s="275">
        <v>50</v>
      </c>
      <c r="K110" s="286"/>
    </row>
    <row r="111" spans="2:11" ht="15" customHeight="1">
      <c r="B111" s="295"/>
      <c r="C111" s="275" t="s">
        <v>51</v>
      </c>
      <c r="D111" s="275"/>
      <c r="E111" s="275"/>
      <c r="F111" s="294" t="s">
        <v>471</v>
      </c>
      <c r="G111" s="275"/>
      <c r="H111" s="275" t="s">
        <v>511</v>
      </c>
      <c r="I111" s="275" t="s">
        <v>473</v>
      </c>
      <c r="J111" s="275">
        <v>20</v>
      </c>
      <c r="K111" s="286"/>
    </row>
    <row r="112" spans="2:11" ht="15" customHeight="1">
      <c r="B112" s="295"/>
      <c r="C112" s="275" t="s">
        <v>512</v>
      </c>
      <c r="D112" s="275"/>
      <c r="E112" s="275"/>
      <c r="F112" s="294" t="s">
        <v>471</v>
      </c>
      <c r="G112" s="275"/>
      <c r="H112" s="275" t="s">
        <v>513</v>
      </c>
      <c r="I112" s="275" t="s">
        <v>473</v>
      </c>
      <c r="J112" s="275">
        <v>120</v>
      </c>
      <c r="K112" s="286"/>
    </row>
    <row r="113" spans="2:11" ht="15" customHeight="1">
      <c r="B113" s="295"/>
      <c r="C113" s="275" t="s">
        <v>36</v>
      </c>
      <c r="D113" s="275"/>
      <c r="E113" s="275"/>
      <c r="F113" s="294" t="s">
        <v>471</v>
      </c>
      <c r="G113" s="275"/>
      <c r="H113" s="275" t="s">
        <v>514</v>
      </c>
      <c r="I113" s="275" t="s">
        <v>505</v>
      </c>
      <c r="J113" s="275"/>
      <c r="K113" s="286"/>
    </row>
    <row r="114" spans="2:11" ht="15" customHeight="1">
      <c r="B114" s="295"/>
      <c r="C114" s="275" t="s">
        <v>46</v>
      </c>
      <c r="D114" s="275"/>
      <c r="E114" s="275"/>
      <c r="F114" s="294" t="s">
        <v>471</v>
      </c>
      <c r="G114" s="275"/>
      <c r="H114" s="275" t="s">
        <v>515</v>
      </c>
      <c r="I114" s="275" t="s">
        <v>505</v>
      </c>
      <c r="J114" s="275"/>
      <c r="K114" s="286"/>
    </row>
    <row r="115" spans="2:11" ht="15" customHeight="1">
      <c r="B115" s="295"/>
      <c r="C115" s="275" t="s">
        <v>55</v>
      </c>
      <c r="D115" s="275"/>
      <c r="E115" s="275"/>
      <c r="F115" s="294" t="s">
        <v>471</v>
      </c>
      <c r="G115" s="275"/>
      <c r="H115" s="275" t="s">
        <v>516</v>
      </c>
      <c r="I115" s="275" t="s">
        <v>517</v>
      </c>
      <c r="J115" s="275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1"/>
      <c r="D117" s="271"/>
      <c r="E117" s="271"/>
      <c r="F117" s="306"/>
      <c r="G117" s="271"/>
      <c r="H117" s="271"/>
      <c r="I117" s="271"/>
      <c r="J117" s="271"/>
      <c r="K117" s="305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389" t="s">
        <v>518</v>
      </c>
      <c r="D120" s="389"/>
      <c r="E120" s="389"/>
      <c r="F120" s="389"/>
      <c r="G120" s="389"/>
      <c r="H120" s="389"/>
      <c r="I120" s="389"/>
      <c r="J120" s="389"/>
      <c r="K120" s="311"/>
    </row>
    <row r="121" spans="2:11" ht="17.25" customHeight="1">
      <c r="B121" s="312"/>
      <c r="C121" s="287" t="s">
        <v>465</v>
      </c>
      <c r="D121" s="287"/>
      <c r="E121" s="287"/>
      <c r="F121" s="287" t="s">
        <v>466</v>
      </c>
      <c r="G121" s="288"/>
      <c r="H121" s="287" t="s">
        <v>126</v>
      </c>
      <c r="I121" s="287" t="s">
        <v>55</v>
      </c>
      <c r="J121" s="287" t="s">
        <v>467</v>
      </c>
      <c r="K121" s="313"/>
    </row>
    <row r="122" spans="2:11" ht="17.25" customHeight="1">
      <c r="B122" s="312"/>
      <c r="C122" s="289" t="s">
        <v>468</v>
      </c>
      <c r="D122" s="289"/>
      <c r="E122" s="289"/>
      <c r="F122" s="290" t="s">
        <v>469</v>
      </c>
      <c r="G122" s="291"/>
      <c r="H122" s="289"/>
      <c r="I122" s="289"/>
      <c r="J122" s="289" t="s">
        <v>470</v>
      </c>
      <c r="K122" s="313"/>
    </row>
    <row r="123" spans="2:11" ht="5.25" customHeight="1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>
      <c r="B124" s="314"/>
      <c r="C124" s="275" t="s">
        <v>474</v>
      </c>
      <c r="D124" s="292"/>
      <c r="E124" s="292"/>
      <c r="F124" s="294" t="s">
        <v>471</v>
      </c>
      <c r="G124" s="275"/>
      <c r="H124" s="275" t="s">
        <v>510</v>
      </c>
      <c r="I124" s="275" t="s">
        <v>473</v>
      </c>
      <c r="J124" s="275">
        <v>120</v>
      </c>
      <c r="K124" s="316"/>
    </row>
    <row r="125" spans="2:11" ht="15" customHeight="1">
      <c r="B125" s="314"/>
      <c r="C125" s="275" t="s">
        <v>519</v>
      </c>
      <c r="D125" s="275"/>
      <c r="E125" s="275"/>
      <c r="F125" s="294" t="s">
        <v>471</v>
      </c>
      <c r="G125" s="275"/>
      <c r="H125" s="275" t="s">
        <v>520</v>
      </c>
      <c r="I125" s="275" t="s">
        <v>473</v>
      </c>
      <c r="J125" s="275" t="s">
        <v>521</v>
      </c>
      <c r="K125" s="316"/>
    </row>
    <row r="126" spans="2:11" ht="15" customHeight="1">
      <c r="B126" s="314"/>
      <c r="C126" s="275" t="s">
        <v>420</v>
      </c>
      <c r="D126" s="275"/>
      <c r="E126" s="275"/>
      <c r="F126" s="294" t="s">
        <v>471</v>
      </c>
      <c r="G126" s="275"/>
      <c r="H126" s="275" t="s">
        <v>522</v>
      </c>
      <c r="I126" s="275" t="s">
        <v>473</v>
      </c>
      <c r="J126" s="275" t="s">
        <v>521</v>
      </c>
      <c r="K126" s="316"/>
    </row>
    <row r="127" spans="2:11" ht="15" customHeight="1">
      <c r="B127" s="314"/>
      <c r="C127" s="275" t="s">
        <v>482</v>
      </c>
      <c r="D127" s="275"/>
      <c r="E127" s="275"/>
      <c r="F127" s="294" t="s">
        <v>477</v>
      </c>
      <c r="G127" s="275"/>
      <c r="H127" s="275" t="s">
        <v>483</v>
      </c>
      <c r="I127" s="275" t="s">
        <v>473</v>
      </c>
      <c r="J127" s="275">
        <v>15</v>
      </c>
      <c r="K127" s="316"/>
    </row>
    <row r="128" spans="2:11" ht="15" customHeight="1">
      <c r="B128" s="314"/>
      <c r="C128" s="296" t="s">
        <v>484</v>
      </c>
      <c r="D128" s="296"/>
      <c r="E128" s="296"/>
      <c r="F128" s="297" t="s">
        <v>477</v>
      </c>
      <c r="G128" s="296"/>
      <c r="H128" s="296" t="s">
        <v>485</v>
      </c>
      <c r="I128" s="296" t="s">
        <v>473</v>
      </c>
      <c r="J128" s="296">
        <v>15</v>
      </c>
      <c r="K128" s="316"/>
    </row>
    <row r="129" spans="2:11" ht="15" customHeight="1">
      <c r="B129" s="314"/>
      <c r="C129" s="296" t="s">
        <v>486</v>
      </c>
      <c r="D129" s="296"/>
      <c r="E129" s="296"/>
      <c r="F129" s="297" t="s">
        <v>477</v>
      </c>
      <c r="G129" s="296"/>
      <c r="H129" s="296" t="s">
        <v>487</v>
      </c>
      <c r="I129" s="296" t="s">
        <v>473</v>
      </c>
      <c r="J129" s="296">
        <v>20</v>
      </c>
      <c r="K129" s="316"/>
    </row>
    <row r="130" spans="2:11" ht="15" customHeight="1">
      <c r="B130" s="314"/>
      <c r="C130" s="296" t="s">
        <v>488</v>
      </c>
      <c r="D130" s="296"/>
      <c r="E130" s="296"/>
      <c r="F130" s="297" t="s">
        <v>477</v>
      </c>
      <c r="G130" s="296"/>
      <c r="H130" s="296" t="s">
        <v>489</v>
      </c>
      <c r="I130" s="296" t="s">
        <v>473</v>
      </c>
      <c r="J130" s="296">
        <v>20</v>
      </c>
      <c r="K130" s="316"/>
    </row>
    <row r="131" spans="2:11" ht="15" customHeight="1">
      <c r="B131" s="314"/>
      <c r="C131" s="275" t="s">
        <v>476</v>
      </c>
      <c r="D131" s="275"/>
      <c r="E131" s="275"/>
      <c r="F131" s="294" t="s">
        <v>477</v>
      </c>
      <c r="G131" s="275"/>
      <c r="H131" s="275" t="s">
        <v>510</v>
      </c>
      <c r="I131" s="275" t="s">
        <v>473</v>
      </c>
      <c r="J131" s="275">
        <v>50</v>
      </c>
      <c r="K131" s="316"/>
    </row>
    <row r="132" spans="2:11" ht="15" customHeight="1">
      <c r="B132" s="314"/>
      <c r="C132" s="275" t="s">
        <v>490</v>
      </c>
      <c r="D132" s="275"/>
      <c r="E132" s="275"/>
      <c r="F132" s="294" t="s">
        <v>477</v>
      </c>
      <c r="G132" s="275"/>
      <c r="H132" s="275" t="s">
        <v>510</v>
      </c>
      <c r="I132" s="275" t="s">
        <v>473</v>
      </c>
      <c r="J132" s="275">
        <v>50</v>
      </c>
      <c r="K132" s="316"/>
    </row>
    <row r="133" spans="2:11" ht="15" customHeight="1">
      <c r="B133" s="314"/>
      <c r="C133" s="275" t="s">
        <v>496</v>
      </c>
      <c r="D133" s="275"/>
      <c r="E133" s="275"/>
      <c r="F133" s="294" t="s">
        <v>477</v>
      </c>
      <c r="G133" s="275"/>
      <c r="H133" s="275" t="s">
        <v>510</v>
      </c>
      <c r="I133" s="275" t="s">
        <v>473</v>
      </c>
      <c r="J133" s="275">
        <v>50</v>
      </c>
      <c r="K133" s="316"/>
    </row>
    <row r="134" spans="2:11" ht="15" customHeight="1">
      <c r="B134" s="314"/>
      <c r="C134" s="275" t="s">
        <v>498</v>
      </c>
      <c r="D134" s="275"/>
      <c r="E134" s="275"/>
      <c r="F134" s="294" t="s">
        <v>477</v>
      </c>
      <c r="G134" s="275"/>
      <c r="H134" s="275" t="s">
        <v>510</v>
      </c>
      <c r="I134" s="275" t="s">
        <v>473</v>
      </c>
      <c r="J134" s="275">
        <v>50</v>
      </c>
      <c r="K134" s="316"/>
    </row>
    <row r="135" spans="2:11" ht="15" customHeight="1">
      <c r="B135" s="314"/>
      <c r="C135" s="275" t="s">
        <v>131</v>
      </c>
      <c r="D135" s="275"/>
      <c r="E135" s="275"/>
      <c r="F135" s="294" t="s">
        <v>477</v>
      </c>
      <c r="G135" s="275"/>
      <c r="H135" s="275" t="s">
        <v>523</v>
      </c>
      <c r="I135" s="275" t="s">
        <v>473</v>
      </c>
      <c r="J135" s="275">
        <v>255</v>
      </c>
      <c r="K135" s="316"/>
    </row>
    <row r="136" spans="2:11" ht="15" customHeight="1">
      <c r="B136" s="314"/>
      <c r="C136" s="275" t="s">
        <v>500</v>
      </c>
      <c r="D136" s="275"/>
      <c r="E136" s="275"/>
      <c r="F136" s="294" t="s">
        <v>471</v>
      </c>
      <c r="G136" s="275"/>
      <c r="H136" s="275" t="s">
        <v>524</v>
      </c>
      <c r="I136" s="275" t="s">
        <v>502</v>
      </c>
      <c r="J136" s="275"/>
      <c r="K136" s="316"/>
    </row>
    <row r="137" spans="2:11" ht="15" customHeight="1">
      <c r="B137" s="314"/>
      <c r="C137" s="275" t="s">
        <v>503</v>
      </c>
      <c r="D137" s="275"/>
      <c r="E137" s="275"/>
      <c r="F137" s="294" t="s">
        <v>471</v>
      </c>
      <c r="G137" s="275"/>
      <c r="H137" s="275" t="s">
        <v>525</v>
      </c>
      <c r="I137" s="275" t="s">
        <v>505</v>
      </c>
      <c r="J137" s="275"/>
      <c r="K137" s="316"/>
    </row>
    <row r="138" spans="2:11" ht="15" customHeight="1">
      <c r="B138" s="314"/>
      <c r="C138" s="275" t="s">
        <v>506</v>
      </c>
      <c r="D138" s="275"/>
      <c r="E138" s="275"/>
      <c r="F138" s="294" t="s">
        <v>471</v>
      </c>
      <c r="G138" s="275"/>
      <c r="H138" s="275" t="s">
        <v>506</v>
      </c>
      <c r="I138" s="275" t="s">
        <v>505</v>
      </c>
      <c r="J138" s="275"/>
      <c r="K138" s="316"/>
    </row>
    <row r="139" spans="2:11" ht="15" customHeight="1">
      <c r="B139" s="314"/>
      <c r="C139" s="275" t="s">
        <v>36</v>
      </c>
      <c r="D139" s="275"/>
      <c r="E139" s="275"/>
      <c r="F139" s="294" t="s">
        <v>471</v>
      </c>
      <c r="G139" s="275"/>
      <c r="H139" s="275" t="s">
        <v>526</v>
      </c>
      <c r="I139" s="275" t="s">
        <v>505</v>
      </c>
      <c r="J139" s="275"/>
      <c r="K139" s="316"/>
    </row>
    <row r="140" spans="2:11" ht="15" customHeight="1">
      <c r="B140" s="314"/>
      <c r="C140" s="275" t="s">
        <v>527</v>
      </c>
      <c r="D140" s="275"/>
      <c r="E140" s="275"/>
      <c r="F140" s="294" t="s">
        <v>471</v>
      </c>
      <c r="G140" s="275"/>
      <c r="H140" s="275" t="s">
        <v>528</v>
      </c>
      <c r="I140" s="275" t="s">
        <v>505</v>
      </c>
      <c r="J140" s="275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1"/>
      <c r="C142" s="271"/>
      <c r="D142" s="271"/>
      <c r="E142" s="271"/>
      <c r="F142" s="306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390" t="s">
        <v>529</v>
      </c>
      <c r="D145" s="390"/>
      <c r="E145" s="390"/>
      <c r="F145" s="390"/>
      <c r="G145" s="390"/>
      <c r="H145" s="390"/>
      <c r="I145" s="390"/>
      <c r="J145" s="390"/>
      <c r="K145" s="286"/>
    </row>
    <row r="146" spans="2:11" ht="17.25" customHeight="1">
      <c r="B146" s="285"/>
      <c r="C146" s="287" t="s">
        <v>465</v>
      </c>
      <c r="D146" s="287"/>
      <c r="E146" s="287"/>
      <c r="F146" s="287" t="s">
        <v>466</v>
      </c>
      <c r="G146" s="288"/>
      <c r="H146" s="287" t="s">
        <v>126</v>
      </c>
      <c r="I146" s="287" t="s">
        <v>55</v>
      </c>
      <c r="J146" s="287" t="s">
        <v>467</v>
      </c>
      <c r="K146" s="286"/>
    </row>
    <row r="147" spans="2:11" ht="17.25" customHeight="1">
      <c r="B147" s="285"/>
      <c r="C147" s="289" t="s">
        <v>468</v>
      </c>
      <c r="D147" s="289"/>
      <c r="E147" s="289"/>
      <c r="F147" s="290" t="s">
        <v>469</v>
      </c>
      <c r="G147" s="291"/>
      <c r="H147" s="289"/>
      <c r="I147" s="289"/>
      <c r="J147" s="289" t="s">
        <v>470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474</v>
      </c>
      <c r="D149" s="275"/>
      <c r="E149" s="275"/>
      <c r="F149" s="321" t="s">
        <v>471</v>
      </c>
      <c r="G149" s="275"/>
      <c r="H149" s="320" t="s">
        <v>510</v>
      </c>
      <c r="I149" s="320" t="s">
        <v>473</v>
      </c>
      <c r="J149" s="320">
        <v>120</v>
      </c>
      <c r="K149" s="316"/>
    </row>
    <row r="150" spans="2:11" ht="15" customHeight="1">
      <c r="B150" s="295"/>
      <c r="C150" s="320" t="s">
        <v>519</v>
      </c>
      <c r="D150" s="275"/>
      <c r="E150" s="275"/>
      <c r="F150" s="321" t="s">
        <v>471</v>
      </c>
      <c r="G150" s="275"/>
      <c r="H150" s="320" t="s">
        <v>530</v>
      </c>
      <c r="I150" s="320" t="s">
        <v>473</v>
      </c>
      <c r="J150" s="320" t="s">
        <v>521</v>
      </c>
      <c r="K150" s="316"/>
    </row>
    <row r="151" spans="2:11" ht="15" customHeight="1">
      <c r="B151" s="295"/>
      <c r="C151" s="320" t="s">
        <v>420</v>
      </c>
      <c r="D151" s="275"/>
      <c r="E151" s="275"/>
      <c r="F151" s="321" t="s">
        <v>471</v>
      </c>
      <c r="G151" s="275"/>
      <c r="H151" s="320" t="s">
        <v>531</v>
      </c>
      <c r="I151" s="320" t="s">
        <v>473</v>
      </c>
      <c r="J151" s="320" t="s">
        <v>521</v>
      </c>
      <c r="K151" s="316"/>
    </row>
    <row r="152" spans="2:11" ht="15" customHeight="1">
      <c r="B152" s="295"/>
      <c r="C152" s="320" t="s">
        <v>476</v>
      </c>
      <c r="D152" s="275"/>
      <c r="E152" s="275"/>
      <c r="F152" s="321" t="s">
        <v>477</v>
      </c>
      <c r="G152" s="275"/>
      <c r="H152" s="320" t="s">
        <v>510</v>
      </c>
      <c r="I152" s="320" t="s">
        <v>473</v>
      </c>
      <c r="J152" s="320">
        <v>50</v>
      </c>
      <c r="K152" s="316"/>
    </row>
    <row r="153" spans="2:11" ht="15" customHeight="1">
      <c r="B153" s="295"/>
      <c r="C153" s="320" t="s">
        <v>479</v>
      </c>
      <c r="D153" s="275"/>
      <c r="E153" s="275"/>
      <c r="F153" s="321" t="s">
        <v>471</v>
      </c>
      <c r="G153" s="275"/>
      <c r="H153" s="320" t="s">
        <v>510</v>
      </c>
      <c r="I153" s="320" t="s">
        <v>481</v>
      </c>
      <c r="J153" s="320"/>
      <c r="K153" s="316"/>
    </row>
    <row r="154" spans="2:11" ht="15" customHeight="1">
      <c r="B154" s="295"/>
      <c r="C154" s="320" t="s">
        <v>490</v>
      </c>
      <c r="D154" s="275"/>
      <c r="E154" s="275"/>
      <c r="F154" s="321" t="s">
        <v>477</v>
      </c>
      <c r="G154" s="275"/>
      <c r="H154" s="320" t="s">
        <v>510</v>
      </c>
      <c r="I154" s="320" t="s">
        <v>473</v>
      </c>
      <c r="J154" s="320">
        <v>50</v>
      </c>
      <c r="K154" s="316"/>
    </row>
    <row r="155" spans="2:11" ht="15" customHeight="1">
      <c r="B155" s="295"/>
      <c r="C155" s="320" t="s">
        <v>498</v>
      </c>
      <c r="D155" s="275"/>
      <c r="E155" s="275"/>
      <c r="F155" s="321" t="s">
        <v>477</v>
      </c>
      <c r="G155" s="275"/>
      <c r="H155" s="320" t="s">
        <v>510</v>
      </c>
      <c r="I155" s="320" t="s">
        <v>473</v>
      </c>
      <c r="J155" s="320">
        <v>50</v>
      </c>
      <c r="K155" s="316"/>
    </row>
    <row r="156" spans="2:11" ht="15" customHeight="1">
      <c r="B156" s="295"/>
      <c r="C156" s="320" t="s">
        <v>496</v>
      </c>
      <c r="D156" s="275"/>
      <c r="E156" s="275"/>
      <c r="F156" s="321" t="s">
        <v>477</v>
      </c>
      <c r="G156" s="275"/>
      <c r="H156" s="320" t="s">
        <v>510</v>
      </c>
      <c r="I156" s="320" t="s">
        <v>473</v>
      </c>
      <c r="J156" s="320">
        <v>50</v>
      </c>
      <c r="K156" s="316"/>
    </row>
    <row r="157" spans="2:11" ht="15" customHeight="1">
      <c r="B157" s="295"/>
      <c r="C157" s="320" t="s">
        <v>114</v>
      </c>
      <c r="D157" s="275"/>
      <c r="E157" s="275"/>
      <c r="F157" s="321" t="s">
        <v>471</v>
      </c>
      <c r="G157" s="275"/>
      <c r="H157" s="320" t="s">
        <v>532</v>
      </c>
      <c r="I157" s="320" t="s">
        <v>473</v>
      </c>
      <c r="J157" s="320" t="s">
        <v>533</v>
      </c>
      <c r="K157" s="316"/>
    </row>
    <row r="158" spans="2:11" ht="15" customHeight="1">
      <c r="B158" s="295"/>
      <c r="C158" s="320" t="s">
        <v>534</v>
      </c>
      <c r="D158" s="275"/>
      <c r="E158" s="275"/>
      <c r="F158" s="321" t="s">
        <v>471</v>
      </c>
      <c r="G158" s="275"/>
      <c r="H158" s="320" t="s">
        <v>535</v>
      </c>
      <c r="I158" s="320" t="s">
        <v>505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1"/>
      <c r="C160" s="275"/>
      <c r="D160" s="275"/>
      <c r="E160" s="275"/>
      <c r="F160" s="294"/>
      <c r="G160" s="275"/>
      <c r="H160" s="275"/>
      <c r="I160" s="275"/>
      <c r="J160" s="275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89" t="s">
        <v>536</v>
      </c>
      <c r="D163" s="389"/>
      <c r="E163" s="389"/>
      <c r="F163" s="389"/>
      <c r="G163" s="389"/>
      <c r="H163" s="389"/>
      <c r="I163" s="389"/>
      <c r="J163" s="389"/>
      <c r="K163" s="267"/>
    </row>
    <row r="164" spans="2:11" ht="17.25" customHeight="1">
      <c r="B164" s="266"/>
      <c r="C164" s="287" t="s">
        <v>465</v>
      </c>
      <c r="D164" s="287"/>
      <c r="E164" s="287"/>
      <c r="F164" s="287" t="s">
        <v>466</v>
      </c>
      <c r="G164" s="324"/>
      <c r="H164" s="325" t="s">
        <v>126</v>
      </c>
      <c r="I164" s="325" t="s">
        <v>55</v>
      </c>
      <c r="J164" s="287" t="s">
        <v>467</v>
      </c>
      <c r="K164" s="267"/>
    </row>
    <row r="165" spans="2:11" ht="17.25" customHeight="1">
      <c r="B165" s="268"/>
      <c r="C165" s="289" t="s">
        <v>468</v>
      </c>
      <c r="D165" s="289"/>
      <c r="E165" s="289"/>
      <c r="F165" s="290" t="s">
        <v>469</v>
      </c>
      <c r="G165" s="326"/>
      <c r="H165" s="327"/>
      <c r="I165" s="327"/>
      <c r="J165" s="289" t="s">
        <v>470</v>
      </c>
      <c r="K165" s="269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5" t="s">
        <v>474</v>
      </c>
      <c r="D167" s="275"/>
      <c r="E167" s="275"/>
      <c r="F167" s="294" t="s">
        <v>471</v>
      </c>
      <c r="G167" s="275"/>
      <c r="H167" s="275" t="s">
        <v>510</v>
      </c>
      <c r="I167" s="275" t="s">
        <v>473</v>
      </c>
      <c r="J167" s="275">
        <v>120</v>
      </c>
      <c r="K167" s="316"/>
    </row>
    <row r="168" spans="2:11" ht="15" customHeight="1">
      <c r="B168" s="295"/>
      <c r="C168" s="275" t="s">
        <v>519</v>
      </c>
      <c r="D168" s="275"/>
      <c r="E168" s="275"/>
      <c r="F168" s="294" t="s">
        <v>471</v>
      </c>
      <c r="G168" s="275"/>
      <c r="H168" s="275" t="s">
        <v>520</v>
      </c>
      <c r="I168" s="275" t="s">
        <v>473</v>
      </c>
      <c r="J168" s="275" t="s">
        <v>521</v>
      </c>
      <c r="K168" s="316"/>
    </row>
    <row r="169" spans="2:11" ht="15" customHeight="1">
      <c r="B169" s="295"/>
      <c r="C169" s="275" t="s">
        <v>420</v>
      </c>
      <c r="D169" s="275"/>
      <c r="E169" s="275"/>
      <c r="F169" s="294" t="s">
        <v>471</v>
      </c>
      <c r="G169" s="275"/>
      <c r="H169" s="275" t="s">
        <v>537</v>
      </c>
      <c r="I169" s="275" t="s">
        <v>473</v>
      </c>
      <c r="J169" s="275" t="s">
        <v>521</v>
      </c>
      <c r="K169" s="316"/>
    </row>
    <row r="170" spans="2:11" ht="15" customHeight="1">
      <c r="B170" s="295"/>
      <c r="C170" s="275" t="s">
        <v>476</v>
      </c>
      <c r="D170" s="275"/>
      <c r="E170" s="275"/>
      <c r="F170" s="294" t="s">
        <v>477</v>
      </c>
      <c r="G170" s="275"/>
      <c r="H170" s="275" t="s">
        <v>537</v>
      </c>
      <c r="I170" s="275" t="s">
        <v>473</v>
      </c>
      <c r="J170" s="275">
        <v>50</v>
      </c>
      <c r="K170" s="316"/>
    </row>
    <row r="171" spans="2:11" ht="15" customHeight="1">
      <c r="B171" s="295"/>
      <c r="C171" s="275" t="s">
        <v>479</v>
      </c>
      <c r="D171" s="275"/>
      <c r="E171" s="275"/>
      <c r="F171" s="294" t="s">
        <v>471</v>
      </c>
      <c r="G171" s="275"/>
      <c r="H171" s="275" t="s">
        <v>537</v>
      </c>
      <c r="I171" s="275" t="s">
        <v>481</v>
      </c>
      <c r="J171" s="275"/>
      <c r="K171" s="316"/>
    </row>
    <row r="172" spans="2:11" ht="15" customHeight="1">
      <c r="B172" s="295"/>
      <c r="C172" s="275" t="s">
        <v>490</v>
      </c>
      <c r="D172" s="275"/>
      <c r="E172" s="275"/>
      <c r="F172" s="294" t="s">
        <v>477</v>
      </c>
      <c r="G172" s="275"/>
      <c r="H172" s="275" t="s">
        <v>537</v>
      </c>
      <c r="I172" s="275" t="s">
        <v>473</v>
      </c>
      <c r="J172" s="275">
        <v>50</v>
      </c>
      <c r="K172" s="316"/>
    </row>
    <row r="173" spans="2:11" ht="15" customHeight="1">
      <c r="B173" s="295"/>
      <c r="C173" s="275" t="s">
        <v>498</v>
      </c>
      <c r="D173" s="275"/>
      <c r="E173" s="275"/>
      <c r="F173" s="294" t="s">
        <v>477</v>
      </c>
      <c r="G173" s="275"/>
      <c r="H173" s="275" t="s">
        <v>537</v>
      </c>
      <c r="I173" s="275" t="s">
        <v>473</v>
      </c>
      <c r="J173" s="275">
        <v>50</v>
      </c>
      <c r="K173" s="316"/>
    </row>
    <row r="174" spans="2:11" ht="15" customHeight="1">
      <c r="B174" s="295"/>
      <c r="C174" s="275" t="s">
        <v>496</v>
      </c>
      <c r="D174" s="275"/>
      <c r="E174" s="275"/>
      <c r="F174" s="294" t="s">
        <v>477</v>
      </c>
      <c r="G174" s="275"/>
      <c r="H174" s="275" t="s">
        <v>537</v>
      </c>
      <c r="I174" s="275" t="s">
        <v>473</v>
      </c>
      <c r="J174" s="275">
        <v>50</v>
      </c>
      <c r="K174" s="316"/>
    </row>
    <row r="175" spans="2:11" ht="15" customHeight="1">
      <c r="B175" s="295"/>
      <c r="C175" s="275" t="s">
        <v>125</v>
      </c>
      <c r="D175" s="275"/>
      <c r="E175" s="275"/>
      <c r="F175" s="294" t="s">
        <v>471</v>
      </c>
      <c r="G175" s="275"/>
      <c r="H175" s="275" t="s">
        <v>538</v>
      </c>
      <c r="I175" s="275" t="s">
        <v>539</v>
      </c>
      <c r="J175" s="275"/>
      <c r="K175" s="316"/>
    </row>
    <row r="176" spans="2:11" ht="15" customHeight="1">
      <c r="B176" s="295"/>
      <c r="C176" s="275" t="s">
        <v>55</v>
      </c>
      <c r="D176" s="275"/>
      <c r="E176" s="275"/>
      <c r="F176" s="294" t="s">
        <v>471</v>
      </c>
      <c r="G176" s="275"/>
      <c r="H176" s="275" t="s">
        <v>540</v>
      </c>
      <c r="I176" s="275" t="s">
        <v>541</v>
      </c>
      <c r="J176" s="275">
        <v>1</v>
      </c>
      <c r="K176" s="316"/>
    </row>
    <row r="177" spans="2:11" ht="15" customHeight="1">
      <c r="B177" s="295"/>
      <c r="C177" s="275" t="s">
        <v>51</v>
      </c>
      <c r="D177" s="275"/>
      <c r="E177" s="275"/>
      <c r="F177" s="294" t="s">
        <v>471</v>
      </c>
      <c r="G177" s="275"/>
      <c r="H177" s="275" t="s">
        <v>542</v>
      </c>
      <c r="I177" s="275" t="s">
        <v>473</v>
      </c>
      <c r="J177" s="275">
        <v>20</v>
      </c>
      <c r="K177" s="316"/>
    </row>
    <row r="178" spans="2:11" ht="15" customHeight="1">
      <c r="B178" s="295"/>
      <c r="C178" s="275" t="s">
        <v>126</v>
      </c>
      <c r="D178" s="275"/>
      <c r="E178" s="275"/>
      <c r="F178" s="294" t="s">
        <v>471</v>
      </c>
      <c r="G178" s="275"/>
      <c r="H178" s="275" t="s">
        <v>543</v>
      </c>
      <c r="I178" s="275" t="s">
        <v>473</v>
      </c>
      <c r="J178" s="275">
        <v>255</v>
      </c>
      <c r="K178" s="316"/>
    </row>
    <row r="179" spans="2:11" ht="15" customHeight="1">
      <c r="B179" s="295"/>
      <c r="C179" s="275" t="s">
        <v>127</v>
      </c>
      <c r="D179" s="275"/>
      <c r="E179" s="275"/>
      <c r="F179" s="294" t="s">
        <v>471</v>
      </c>
      <c r="G179" s="275"/>
      <c r="H179" s="275" t="s">
        <v>436</v>
      </c>
      <c r="I179" s="275" t="s">
        <v>473</v>
      </c>
      <c r="J179" s="275">
        <v>10</v>
      </c>
      <c r="K179" s="316"/>
    </row>
    <row r="180" spans="2:11" ht="15" customHeight="1">
      <c r="B180" s="295"/>
      <c r="C180" s="275" t="s">
        <v>128</v>
      </c>
      <c r="D180" s="275"/>
      <c r="E180" s="275"/>
      <c r="F180" s="294" t="s">
        <v>471</v>
      </c>
      <c r="G180" s="275"/>
      <c r="H180" s="275" t="s">
        <v>544</v>
      </c>
      <c r="I180" s="275" t="s">
        <v>505</v>
      </c>
      <c r="J180" s="275"/>
      <c r="K180" s="316"/>
    </row>
    <row r="181" spans="2:11" ht="15" customHeight="1">
      <c r="B181" s="295"/>
      <c r="C181" s="275" t="s">
        <v>545</v>
      </c>
      <c r="D181" s="275"/>
      <c r="E181" s="275"/>
      <c r="F181" s="294" t="s">
        <v>471</v>
      </c>
      <c r="G181" s="275"/>
      <c r="H181" s="275" t="s">
        <v>546</v>
      </c>
      <c r="I181" s="275" t="s">
        <v>505</v>
      </c>
      <c r="J181" s="275"/>
      <c r="K181" s="316"/>
    </row>
    <row r="182" spans="2:11" ht="15" customHeight="1">
      <c r="B182" s="295"/>
      <c r="C182" s="275" t="s">
        <v>534</v>
      </c>
      <c r="D182" s="275"/>
      <c r="E182" s="275"/>
      <c r="F182" s="294" t="s">
        <v>471</v>
      </c>
      <c r="G182" s="275"/>
      <c r="H182" s="275" t="s">
        <v>547</v>
      </c>
      <c r="I182" s="275" t="s">
        <v>505</v>
      </c>
      <c r="J182" s="275"/>
      <c r="K182" s="316"/>
    </row>
    <row r="183" spans="2:11" ht="15" customHeight="1">
      <c r="B183" s="295"/>
      <c r="C183" s="275" t="s">
        <v>130</v>
      </c>
      <c r="D183" s="275"/>
      <c r="E183" s="275"/>
      <c r="F183" s="294" t="s">
        <v>477</v>
      </c>
      <c r="G183" s="275"/>
      <c r="H183" s="275" t="s">
        <v>548</v>
      </c>
      <c r="I183" s="275" t="s">
        <v>473</v>
      </c>
      <c r="J183" s="275">
        <v>50</v>
      </c>
      <c r="K183" s="316"/>
    </row>
    <row r="184" spans="2:11" ht="15" customHeight="1">
      <c r="B184" s="295"/>
      <c r="C184" s="275" t="s">
        <v>549</v>
      </c>
      <c r="D184" s="275"/>
      <c r="E184" s="275"/>
      <c r="F184" s="294" t="s">
        <v>477</v>
      </c>
      <c r="G184" s="275"/>
      <c r="H184" s="275" t="s">
        <v>550</v>
      </c>
      <c r="I184" s="275" t="s">
        <v>551</v>
      </c>
      <c r="J184" s="275"/>
      <c r="K184" s="316"/>
    </row>
    <row r="185" spans="2:11" ht="15" customHeight="1">
      <c r="B185" s="295"/>
      <c r="C185" s="275" t="s">
        <v>552</v>
      </c>
      <c r="D185" s="275"/>
      <c r="E185" s="275"/>
      <c r="F185" s="294" t="s">
        <v>477</v>
      </c>
      <c r="G185" s="275"/>
      <c r="H185" s="275" t="s">
        <v>553</v>
      </c>
      <c r="I185" s="275" t="s">
        <v>551</v>
      </c>
      <c r="J185" s="275"/>
      <c r="K185" s="316"/>
    </row>
    <row r="186" spans="2:11" ht="15" customHeight="1">
      <c r="B186" s="295"/>
      <c r="C186" s="275" t="s">
        <v>554</v>
      </c>
      <c r="D186" s="275"/>
      <c r="E186" s="275"/>
      <c r="F186" s="294" t="s">
        <v>477</v>
      </c>
      <c r="G186" s="275"/>
      <c r="H186" s="275" t="s">
        <v>555</v>
      </c>
      <c r="I186" s="275" t="s">
        <v>551</v>
      </c>
      <c r="J186" s="275"/>
      <c r="K186" s="316"/>
    </row>
    <row r="187" spans="2:11" ht="15" customHeight="1">
      <c r="B187" s="295"/>
      <c r="C187" s="328" t="s">
        <v>556</v>
      </c>
      <c r="D187" s="275"/>
      <c r="E187" s="275"/>
      <c r="F187" s="294" t="s">
        <v>477</v>
      </c>
      <c r="G187" s="275"/>
      <c r="H187" s="275" t="s">
        <v>557</v>
      </c>
      <c r="I187" s="275" t="s">
        <v>558</v>
      </c>
      <c r="J187" s="329" t="s">
        <v>559</v>
      </c>
      <c r="K187" s="316"/>
    </row>
    <row r="188" spans="2:11" ht="15" customHeight="1">
      <c r="B188" s="295"/>
      <c r="C188" s="280" t="s">
        <v>40</v>
      </c>
      <c r="D188" s="275"/>
      <c r="E188" s="275"/>
      <c r="F188" s="294" t="s">
        <v>471</v>
      </c>
      <c r="G188" s="275"/>
      <c r="H188" s="271" t="s">
        <v>560</v>
      </c>
      <c r="I188" s="275" t="s">
        <v>561</v>
      </c>
      <c r="J188" s="275"/>
      <c r="K188" s="316"/>
    </row>
    <row r="189" spans="2:11" ht="15" customHeight="1">
      <c r="B189" s="295"/>
      <c r="C189" s="280" t="s">
        <v>562</v>
      </c>
      <c r="D189" s="275"/>
      <c r="E189" s="275"/>
      <c r="F189" s="294" t="s">
        <v>471</v>
      </c>
      <c r="G189" s="275"/>
      <c r="H189" s="275" t="s">
        <v>563</v>
      </c>
      <c r="I189" s="275" t="s">
        <v>505</v>
      </c>
      <c r="J189" s="275"/>
      <c r="K189" s="316"/>
    </row>
    <row r="190" spans="2:11" ht="15" customHeight="1">
      <c r="B190" s="295"/>
      <c r="C190" s="280" t="s">
        <v>564</v>
      </c>
      <c r="D190" s="275"/>
      <c r="E190" s="275"/>
      <c r="F190" s="294" t="s">
        <v>471</v>
      </c>
      <c r="G190" s="275"/>
      <c r="H190" s="275" t="s">
        <v>565</v>
      </c>
      <c r="I190" s="275" t="s">
        <v>505</v>
      </c>
      <c r="J190" s="275"/>
      <c r="K190" s="316"/>
    </row>
    <row r="191" spans="2:11" ht="15" customHeight="1">
      <c r="B191" s="295"/>
      <c r="C191" s="280" t="s">
        <v>566</v>
      </c>
      <c r="D191" s="275"/>
      <c r="E191" s="275"/>
      <c r="F191" s="294" t="s">
        <v>477</v>
      </c>
      <c r="G191" s="275"/>
      <c r="H191" s="275" t="s">
        <v>567</v>
      </c>
      <c r="I191" s="275" t="s">
        <v>505</v>
      </c>
      <c r="J191" s="275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71"/>
      <c r="C193" s="275"/>
      <c r="D193" s="275"/>
      <c r="E193" s="275"/>
      <c r="F193" s="294"/>
      <c r="G193" s="275"/>
      <c r="H193" s="275"/>
      <c r="I193" s="275"/>
      <c r="J193" s="275"/>
      <c r="K193" s="271"/>
    </row>
    <row r="194" spans="2:11" ht="18.75" customHeight="1">
      <c r="B194" s="271"/>
      <c r="C194" s="275"/>
      <c r="D194" s="275"/>
      <c r="E194" s="275"/>
      <c r="F194" s="294"/>
      <c r="G194" s="275"/>
      <c r="H194" s="275"/>
      <c r="I194" s="275"/>
      <c r="J194" s="275"/>
      <c r="K194" s="271"/>
    </row>
    <row r="195" spans="2:11" ht="18.75" customHeight="1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389" t="s">
        <v>568</v>
      </c>
      <c r="D197" s="389"/>
      <c r="E197" s="389"/>
      <c r="F197" s="389"/>
      <c r="G197" s="389"/>
      <c r="H197" s="389"/>
      <c r="I197" s="389"/>
      <c r="J197" s="389"/>
      <c r="K197" s="267"/>
    </row>
    <row r="198" spans="2:11" ht="25.5" customHeight="1">
      <c r="B198" s="266"/>
      <c r="C198" s="331" t="s">
        <v>569</v>
      </c>
      <c r="D198" s="331"/>
      <c r="E198" s="331"/>
      <c r="F198" s="331" t="s">
        <v>570</v>
      </c>
      <c r="G198" s="332"/>
      <c r="H198" s="388" t="s">
        <v>571</v>
      </c>
      <c r="I198" s="388"/>
      <c r="J198" s="388"/>
      <c r="K198" s="267"/>
    </row>
    <row r="199" spans="2:11" ht="5.25" customHeight="1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>
      <c r="B200" s="295"/>
      <c r="C200" s="275" t="s">
        <v>561</v>
      </c>
      <c r="D200" s="275"/>
      <c r="E200" s="275"/>
      <c r="F200" s="294" t="s">
        <v>41</v>
      </c>
      <c r="G200" s="275"/>
      <c r="H200" s="386" t="s">
        <v>572</v>
      </c>
      <c r="I200" s="386"/>
      <c r="J200" s="386"/>
      <c r="K200" s="316"/>
    </row>
    <row r="201" spans="2:11" ht="15" customHeight="1">
      <c r="B201" s="295"/>
      <c r="C201" s="301"/>
      <c r="D201" s="275"/>
      <c r="E201" s="275"/>
      <c r="F201" s="294" t="s">
        <v>42</v>
      </c>
      <c r="G201" s="275"/>
      <c r="H201" s="386" t="s">
        <v>573</v>
      </c>
      <c r="I201" s="386"/>
      <c r="J201" s="386"/>
      <c r="K201" s="316"/>
    </row>
    <row r="202" spans="2:11" ht="15" customHeight="1">
      <c r="B202" s="295"/>
      <c r="C202" s="301"/>
      <c r="D202" s="275"/>
      <c r="E202" s="275"/>
      <c r="F202" s="294" t="s">
        <v>45</v>
      </c>
      <c r="G202" s="275"/>
      <c r="H202" s="386" t="s">
        <v>574</v>
      </c>
      <c r="I202" s="386"/>
      <c r="J202" s="386"/>
      <c r="K202" s="316"/>
    </row>
    <row r="203" spans="2:11" ht="15" customHeight="1">
      <c r="B203" s="295"/>
      <c r="C203" s="275"/>
      <c r="D203" s="275"/>
      <c r="E203" s="275"/>
      <c r="F203" s="294" t="s">
        <v>43</v>
      </c>
      <c r="G203" s="275"/>
      <c r="H203" s="386" t="s">
        <v>575</v>
      </c>
      <c r="I203" s="386"/>
      <c r="J203" s="386"/>
      <c r="K203" s="316"/>
    </row>
    <row r="204" spans="2:11" ht="15" customHeight="1">
      <c r="B204" s="295"/>
      <c r="C204" s="275"/>
      <c r="D204" s="275"/>
      <c r="E204" s="275"/>
      <c r="F204" s="294" t="s">
        <v>44</v>
      </c>
      <c r="G204" s="275"/>
      <c r="H204" s="386" t="s">
        <v>576</v>
      </c>
      <c r="I204" s="386"/>
      <c r="J204" s="386"/>
      <c r="K204" s="316"/>
    </row>
    <row r="205" spans="2:11" ht="15" customHeight="1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>
      <c r="B206" s="295"/>
      <c r="C206" s="275" t="s">
        <v>517</v>
      </c>
      <c r="D206" s="275"/>
      <c r="E206" s="275"/>
      <c r="F206" s="294" t="s">
        <v>77</v>
      </c>
      <c r="G206" s="275"/>
      <c r="H206" s="386" t="s">
        <v>577</v>
      </c>
      <c r="I206" s="386"/>
      <c r="J206" s="386"/>
      <c r="K206" s="316"/>
    </row>
    <row r="207" spans="2:11" ht="15" customHeight="1">
      <c r="B207" s="295"/>
      <c r="C207" s="301"/>
      <c r="D207" s="275"/>
      <c r="E207" s="275"/>
      <c r="F207" s="294" t="s">
        <v>414</v>
      </c>
      <c r="G207" s="275"/>
      <c r="H207" s="386" t="s">
        <v>415</v>
      </c>
      <c r="I207" s="386"/>
      <c r="J207" s="386"/>
      <c r="K207" s="316"/>
    </row>
    <row r="208" spans="2:11" ht="15" customHeight="1">
      <c r="B208" s="295"/>
      <c r="C208" s="275"/>
      <c r="D208" s="275"/>
      <c r="E208" s="275"/>
      <c r="F208" s="294" t="s">
        <v>412</v>
      </c>
      <c r="G208" s="275"/>
      <c r="H208" s="386" t="s">
        <v>578</v>
      </c>
      <c r="I208" s="386"/>
      <c r="J208" s="386"/>
      <c r="K208" s="316"/>
    </row>
    <row r="209" spans="2:11" ht="15" customHeight="1">
      <c r="B209" s="333"/>
      <c r="C209" s="301"/>
      <c r="D209" s="301"/>
      <c r="E209" s="301"/>
      <c r="F209" s="294" t="s">
        <v>416</v>
      </c>
      <c r="G209" s="280"/>
      <c r="H209" s="387" t="s">
        <v>417</v>
      </c>
      <c r="I209" s="387"/>
      <c r="J209" s="387"/>
      <c r="K209" s="334"/>
    </row>
    <row r="210" spans="2:11" ht="15" customHeight="1">
      <c r="B210" s="333"/>
      <c r="C210" s="301"/>
      <c r="D210" s="301"/>
      <c r="E210" s="301"/>
      <c r="F210" s="294" t="s">
        <v>418</v>
      </c>
      <c r="G210" s="280"/>
      <c r="H210" s="387" t="s">
        <v>579</v>
      </c>
      <c r="I210" s="387"/>
      <c r="J210" s="387"/>
      <c r="K210" s="334"/>
    </row>
    <row r="211" spans="2:11" ht="15" customHeight="1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>
      <c r="B212" s="333"/>
      <c r="C212" s="275" t="s">
        <v>541</v>
      </c>
      <c r="D212" s="301"/>
      <c r="E212" s="301"/>
      <c r="F212" s="294">
        <v>1</v>
      </c>
      <c r="G212" s="280"/>
      <c r="H212" s="387" t="s">
        <v>580</v>
      </c>
      <c r="I212" s="387"/>
      <c r="J212" s="387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80"/>
      <c r="H213" s="387" t="s">
        <v>581</v>
      </c>
      <c r="I213" s="387"/>
      <c r="J213" s="387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80"/>
      <c r="H214" s="387" t="s">
        <v>582</v>
      </c>
      <c r="I214" s="387"/>
      <c r="J214" s="387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80"/>
      <c r="H215" s="387" t="s">
        <v>583</v>
      </c>
      <c r="I215" s="387"/>
      <c r="J215" s="387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algorithmName="SHA-512" hashValue="WL0a2TXuiGDiR7N8tnFeprLJ+IpEqDeRNoZm+CnHJk1isLA1+B/GavVM4/vXOnAblW0GXHSiM7d9LFv7T2oYqQ==" saltValue="9uicWIN982sHq32HzH1I8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Petr-PC\Petr</dc:creator>
  <cp:keywords/>
  <dc:description/>
  <cp:lastModifiedBy>Petr</cp:lastModifiedBy>
  <dcterms:created xsi:type="dcterms:W3CDTF">2017-07-10T15:42:15Z</dcterms:created>
  <dcterms:modified xsi:type="dcterms:W3CDTF">2017-07-10T15:42:26Z</dcterms:modified>
  <cp:category/>
  <cp:version/>
  <cp:contentType/>
  <cp:contentStatus/>
</cp:coreProperties>
</file>