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5-17-ph_1 - Stavební část" sheetId="2" r:id="rId2"/>
    <sheet name="5-17-ph_2 - Elektroinstalace" sheetId="3" r:id="rId3"/>
    <sheet name="5-17-ph_3 - TZB - ZTI, ÚT..." sheetId="4" r:id="rId4"/>
    <sheet name="5-17-ph_4 - Inventář" sheetId="5" r:id="rId5"/>
    <sheet name="5-17-ph_5 - VRN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'5-17-ph_1 - Stavební část'!$C$103:$K$877</definedName>
    <definedName name="_xlnm.Print_Area" localSheetId="1">'5-17-ph_1 - Stavební část'!$C$4:$J$36,'5-17-ph_1 - Stavební část'!$C$42:$J$85,'5-17-ph_1 - Stavební část'!$C$91:$K$877</definedName>
    <definedName name="_xlnm._FilterDatabase" localSheetId="2" hidden="1">'5-17-ph_2 - Elektroinstalace'!$C$77:$K$83</definedName>
    <definedName name="_xlnm.Print_Area" localSheetId="2">'5-17-ph_2 - Elektroinstalace'!$C$4:$J$36,'5-17-ph_2 - Elektroinstalace'!$C$42:$J$59,'5-17-ph_2 - Elektroinstalace'!$C$65:$K$83</definedName>
    <definedName name="_xlnm._FilterDatabase" localSheetId="3" hidden="1">'5-17-ph_3 - TZB - ZTI, ÚT...'!$C$79:$K$93</definedName>
    <definedName name="_xlnm.Print_Area" localSheetId="3">'5-17-ph_3 - TZB - ZTI, ÚT...'!$C$4:$J$36,'5-17-ph_3 - TZB - ZTI, ÚT...'!$C$42:$J$61,'5-17-ph_3 - TZB - ZTI, ÚT...'!$C$67:$K$93</definedName>
    <definedName name="_xlnm._FilterDatabase" localSheetId="4" hidden="1">'5-17-ph_4 - Inventář'!$C$78:$K$153</definedName>
    <definedName name="_xlnm.Print_Area" localSheetId="4">'5-17-ph_4 - Inventář'!$C$4:$J$36,'5-17-ph_4 - Inventář'!$C$42:$J$60,'5-17-ph_4 - Inventář'!$C$66:$K$153</definedName>
    <definedName name="_xlnm._FilterDatabase" localSheetId="5" hidden="1">'5-17-ph_5 - VRN'!$C$78:$K$105</definedName>
    <definedName name="_xlnm.Print_Area" localSheetId="5">'5-17-ph_5 - VRN'!$C$4:$J$36,'5-17-ph_5 - VRN'!$C$42:$J$60,'5-17-ph_5 - VRN'!$C$66:$K$105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'5-17-ph_1 - Stavební část'!$103:$103</definedName>
    <definedName name="_xlnm.Print_Titles" localSheetId="2">'5-17-ph_2 - Elektroinstalace'!$77:$77</definedName>
    <definedName name="_xlnm.Print_Titles" localSheetId="4">'5-17-ph_4 - Inventář'!$78:$78</definedName>
    <definedName name="_xlnm.Print_Titles" localSheetId="5">'5-17-ph_5 - VRN'!$78:$78</definedName>
  </definedNames>
  <calcPr fullCalcOnLoad="1"/>
</workbook>
</file>

<file path=xl/sharedStrings.xml><?xml version="1.0" encoding="utf-8"?>
<sst xmlns="http://schemas.openxmlformats.org/spreadsheetml/2006/main" count="10276" uniqueCount="1216">
  <si>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</si>
  <si>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</si>
  <si>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</si>
  <si>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</si>
  <si>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</si>
  <si>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</si>
  <si>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</si>
  <si>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{aed80070-3fd8-4e2b-9585-43a2a7ed6f02}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</si>
  <si>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</si>
  <si>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</si>
  <si>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</si>
  <si>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</si>
  <si>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</si>
  <si>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</si>
  <si>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</si>
  <si>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</si>
  <si>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5/17/ph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</si>
  <si>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</si>
  <si>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</si>
  <si>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SVČ KRNOV - volnočasové aktivity a herna, stavební úpravy a změna užívání</t>
  </si>
  <si>
    <t>KSO:</t>
  </si>
  <si>
    <t/>
  </si>
  <si>
    <t>CC-CZ:</t>
  </si>
  <si>
    <t>Místo:</t>
  </si>
  <si>
    <t>Dobrovského 281/16, Krnov</t>
  </si>
  <si>
    <t>Datum:</t>
  </si>
  <si>
    <t>16. 8. 2017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</si>
  <si>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</si>
  <si>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</si>
  <si>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</si>
  <si>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</si>
  <si>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</si>
  <si>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</si>
  <si>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</si>
  <si>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04948203</t>
  </si>
  <si>
    <t>Pavel Hanzel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</si>
  <si>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</si>
  <si>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</si>
  <si>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</si>
  <si>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</si>
  <si>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</si>
  <si>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</si>
  <si>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</si>
  <si>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</si>
  <si>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</si>
  <si>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</si>
  <si>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</si>
  <si>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</si>
  <si>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</si>
  <si>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</si>
  <si>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</si>
  <si>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</si>
  <si>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</si>
  <si>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</si>
  <si>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</si>
  <si>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</si>
  <si>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</si>
  <si>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</si>
  <si>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</si>
  <si>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</si>
  <si>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</si>
  <si>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</si>
  <si>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</si>
  <si>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</si>
  <si>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</si>
  <si>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</si>
  <si>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</si>
  <si>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</si>
  <si>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</si>
  <si>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</si>
  <si>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</si>
  <si>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</si>
  <si>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</si>
  <si>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</si>
  <si>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</si>
  <si>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</si>
  <si>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</si>
  <si>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5/17/ph_1</t>
  </si>
  <si>
    <t>Stavební část</t>
  </si>
  <si>
    <t>STA</t>
  </si>
  <si>
    <t>1</t>
  </si>
  <si>
    <t>{0db683fc-accb-4645-b805-5142267d68b1}</t>
  </si>
  <si>
    <t>2</t>
  </si>
  <si>
    <t>5/17/ph_2</t>
  </si>
  <si>
    <t>Elektroinstalace</t>
  </si>
  <si>
    <t>{8c6e3a85-e25d-49d3-b07b-bdc99e64146a}</t>
  </si>
  <si>
    <t>5/17/ph_3</t>
  </si>
  <si>
    <t>TZB - ZTI, ÚT, VZT</t>
  </si>
  <si>
    <t>{e8fd9e49-eee2-43a4-9ce7-6c224e54126b}</t>
  </si>
  <si>
    <t>5/17/ph_4</t>
  </si>
  <si>
    <t>Inventář</t>
  </si>
  <si>
    <t>{8a440d39-fe47-4080-9731-1dfdca71f389}</t>
  </si>
  <si>
    <t>5/17/ph_5</t>
  </si>
  <si>
    <t>VRN</t>
  </si>
  <si>
    <t>{96b09cf3-b2f4-4bc7-a63a-a467470e093c}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</si>
  <si>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</si>
  <si>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</si>
  <si>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</si>
  <si>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</si>
  <si>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</si>
  <si>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</si>
  <si>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</si>
  <si>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5/17/ph_1 -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</si>
  <si>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</si>
  <si>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</si>
  <si>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</si>
  <si>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</si>
  <si>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</si>
  <si>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</si>
  <si>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</si>
  <si>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  31 - Zdi pozemních staveb</t>
  </si>
  <si>
    <t xml:space="preserve">      34 - Stěny a příčky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</si>
  <si>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</si>
  <si>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</si>
  <si>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</si>
  <si>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</si>
  <si>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</si>
  <si>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</si>
  <si>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</si>
  <si>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</si>
  <si>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</si>
  <si>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</si>
  <si>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</si>
  <si>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</si>
  <si>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</si>
  <si>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</si>
  <si>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</si>
  <si>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</si>
  <si>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</si>
  <si>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</si>
  <si>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</si>
  <si>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</si>
  <si>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</si>
  <si>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</si>
  <si>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</si>
  <si>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</si>
  <si>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</si>
  <si>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</si>
  <si>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</si>
  <si>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</si>
  <si>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</si>
  <si>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</si>
  <si>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</si>
  <si>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</si>
  <si>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</si>
  <si>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</si>
  <si>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</si>
  <si>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</si>
  <si>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</si>
  <si>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</si>
  <si>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</si>
  <si>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</si>
  <si>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</si>
  <si>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</si>
  <si>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</si>
  <si>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31</t>
  </si>
  <si>
    <t>Zdi pozemních staveb</t>
  </si>
  <si>
    <t>K</t>
  </si>
  <si>
    <t>310237241</t>
  </si>
  <si>
    <t>Zazdívka otvorů ve zdivu nadzákladovém cihlami pálenými plochy přes 0,09 m2 do 0,25 m2, ve zdi tl. do 300 mm</t>
  </si>
  <si>
    <t>kus</t>
  </si>
  <si>
    <t>CS ÚRS 2017 02</t>
  </si>
  <si>
    <t>4</t>
  </si>
  <si>
    <t>-328448697</t>
  </si>
  <si>
    <t>VV</t>
  </si>
  <si>
    <t>m.č. 1.11</t>
  </si>
  <si>
    <t>zazdívka otvoru po zaslepení vodoinstalace</t>
  </si>
  <si>
    <t>Součet</t>
  </si>
  <si>
    <t>310237261.R1</t>
  </si>
  <si>
    <t>Zazdívka otvorů cihlami pálenými - úprava otvoru po osazení nového ventilátoru</t>
  </si>
  <si>
    <t>825499665</t>
  </si>
  <si>
    <t>úprava otvoru po osazení nového ventilátoru</t>
  </si>
  <si>
    <t>1+1</t>
  </si>
  <si>
    <t>m.č. 1.01</t>
  </si>
  <si>
    <t>317941121</t>
  </si>
  <si>
    <t>Osazování ocelových válcovaných nosníků na zdivu I nebo IE nebo U nebo UE nebo L do č. 12 nebo výšky do 120 mm</t>
  </si>
  <si>
    <t>t</t>
  </si>
  <si>
    <t>-768409797</t>
  </si>
  <si>
    <t>(((2*1,2)*4,03)*1,0)/1000</t>
  </si>
  <si>
    <t>M</t>
  </si>
  <si>
    <t>130104200</t>
  </si>
  <si>
    <t>úhelník ocelový rovnostranný, v jakosti 11 375, 50 x 50 x 5 mm</t>
  </si>
  <si>
    <t>8</t>
  </si>
  <si>
    <t>528594855</t>
  </si>
  <si>
    <t>P</t>
  </si>
  <si>
    <t>Poznámka k položce:
Hmotnost: 4,03 kg/m</t>
  </si>
  <si>
    <t>(((2*1,2)*4,03)*1,15)/1000</t>
  </si>
  <si>
    <t>34</t>
  </si>
  <si>
    <t>Stěny a příčky</t>
  </si>
  <si>
    <t>5</t>
  </si>
  <si>
    <t>342273323</t>
  </si>
  <si>
    <t>Příčky z pórobetonových přesných příčkovek [YTONG] na pero a drážku, objemové hmotnosti 500 kg/m3 na tenké maltové lože, tloušťky příčky 100 mm</t>
  </si>
  <si>
    <t>m2</t>
  </si>
  <si>
    <t>199929232</t>
  </si>
  <si>
    <t>(0,825+1,0+0,15)*3,7</t>
  </si>
  <si>
    <t>odpočet otvoru</t>
  </si>
  <si>
    <t>-(0,9*1,97)</t>
  </si>
  <si>
    <t>6</t>
  </si>
  <si>
    <t>Úpravy povrchů, podlahy a osazování výplní</t>
  </si>
  <si>
    <t>61</t>
  </si>
  <si>
    <t>Úprava povrchů vnitřních</t>
  </si>
  <si>
    <t>612131121</t>
  </si>
  <si>
    <t>Podkladní a spojovací vrstva vnitřních omítaných ploch penetrace akrylát-silikonová nanášená ručně stěn</t>
  </si>
  <si>
    <t>74835949</t>
  </si>
  <si>
    <t>první vrstva - příčkovky, druhá vrstva - lepidlo s pletivem</t>
  </si>
  <si>
    <t>m.č. 1.02</t>
  </si>
  <si>
    <t>2*((0,5+0,825+1,0+0,15+0,5)*2,62)</t>
  </si>
  <si>
    <t>2*((0,5+0,825+1,0+0,15+0,5)*3,7)</t>
  </si>
  <si>
    <t>odpočet otvorů</t>
  </si>
  <si>
    <t>-(2*2)*(0,9*1,97)</t>
  </si>
  <si>
    <t>7</t>
  </si>
  <si>
    <t>612142001</t>
  </si>
  <si>
    <t>Potažení vnitřních ploch pletivem v ploše nebo pruzích, na plném podkladu sklovláknitým vtlačením do tmelu stěn</t>
  </si>
  <si>
    <t>176534396</t>
  </si>
  <si>
    <t>(0,5+0,825+1,0+0,15+0,5)*2,62</t>
  </si>
  <si>
    <t>(0,5+0,825+1,0+0,15+0,5)*3,7</t>
  </si>
  <si>
    <t>-2*(0,9*1,97)</t>
  </si>
  <si>
    <t>612311131</t>
  </si>
  <si>
    <t>Potažení vnitřních ploch štukem tloušťky do 3 mm svislých konstrukcí stěn</t>
  </si>
  <si>
    <t>-196088544</t>
  </si>
  <si>
    <t>9</t>
  </si>
  <si>
    <t>612325223</t>
  </si>
  <si>
    <t>Vápenocementová nebo vápenná omítka jednotlivých malých ploch štuková na stěnách, plochy jednotlivě přes 0,25 do 1 m2</t>
  </si>
  <si>
    <t>2016310344</t>
  </si>
  <si>
    <t>10</t>
  </si>
  <si>
    <t>612325422</t>
  </si>
  <si>
    <t>Oprava vápenocementové nebo vápenné omítky vnitřních ploch štukové dvouvrstvé, tloušťky do 20 mm stěn, v rozsahu opravované plochy přes 10 do 30%</t>
  </si>
  <si>
    <t>1162093191</t>
  </si>
  <si>
    <t>m.č. 1.02, 1.03, 1.04</t>
  </si>
  <si>
    <t>0,62*(1,05+0,9+1,15+1,0+0,875+1,15)</t>
  </si>
  <si>
    <t>3,83*(7,27+4,9+7,27)</t>
  </si>
  <si>
    <t>-(1,975*2,62)-(0,9*1,95)-(2,4*2,74)-(2,4*2,74)-(1,0*2,19)</t>
  </si>
  <si>
    <t>m.č. 1.05</t>
  </si>
  <si>
    <t>3,73*(3,3+1,25+0,1+0,95+0,1+3,25+3,4+1,02+1,0+4,75)</t>
  </si>
  <si>
    <t>-(0,7*1,97)-(0,7*1,97)</t>
  </si>
  <si>
    <t>(2,225*2,89)+(2,2*1,9)</t>
  </si>
  <si>
    <t>(1,9+2,0)*((2,89+1,9)/2)</t>
  </si>
  <si>
    <t>m.č. 1.12</t>
  </si>
  <si>
    <t>2,38*(2,92+1,91+2,92+1,91)</t>
  </si>
  <si>
    <t>m.č. 1.13</t>
  </si>
  <si>
    <t>0,6*(2,16+1,28+0,1+1,77+2,16+1,28+0,1+1,77)</t>
  </si>
  <si>
    <t>(3,15+3,15)*(1,49/2)</t>
  </si>
  <si>
    <t>11</t>
  </si>
  <si>
    <t>612821012</t>
  </si>
  <si>
    <t>Sanační omítka vnitřních ploch stěn pro vlhké a zasolené zdivo, prováděná ve dvou vrstvách, tl. jádrové omítky do 30 mm ručně štuková</t>
  </si>
  <si>
    <t>-788783869</t>
  </si>
  <si>
    <t>částečné sanační omítky v m.č. 1.11</t>
  </si>
  <si>
    <t>0,76*1,9</t>
  </si>
  <si>
    <t>0,76*((1,9+2,89)/2)</t>
  </si>
  <si>
    <t>12</t>
  </si>
  <si>
    <t>612821031</t>
  </si>
  <si>
    <t>Sanační omítka vnitřních ploch stěn vyrovnávací vrstva, prováděná v tl. do 20 mm ručně</t>
  </si>
  <si>
    <t>-972121486</t>
  </si>
  <si>
    <t>13</t>
  </si>
  <si>
    <t>619991001</t>
  </si>
  <si>
    <t>Zakrytí vnitřních ploch před znečištěním včetně pozdějšího odkrytí podlah fólií přilepenou lepící páskou</t>
  </si>
  <si>
    <t>801180007</t>
  </si>
  <si>
    <t>m.č. 1.01, 1.02, 1.03, 1.04, 1.05, 1.06, 1.07, 1.08</t>
  </si>
  <si>
    <t>m.č. 1.09, 1.10, 1.11</t>
  </si>
  <si>
    <t>35,62+4,21+19,59+6,25+7,46+1,42+1,26+1,09+1,5+1,33+5,94</t>
  </si>
  <si>
    <t>62</t>
  </si>
  <si>
    <t>Úprava povrchů vnějších</t>
  </si>
  <si>
    <t>14</t>
  </si>
  <si>
    <t>622335223.R1</t>
  </si>
  <si>
    <t>Cementová omítka jednotlivých malých ploch štuková na stěnách, plochy jednotlivě přes 0,25 do 1 m2</t>
  </si>
  <si>
    <t>1667324641</t>
  </si>
  <si>
    <t>úprava otvoru po osazení nového ventilátoru - venkovní část</t>
  </si>
  <si>
    <t>622525105</t>
  </si>
  <si>
    <t>Omítka tenkovrstvá jednotlivých malých ploch silikátová, akrylátová, silikonová nebo silikonsilikátová stěn, plochy jednotlivě přes 1,0 do 4,0 m2</t>
  </si>
  <si>
    <t>1121364754</t>
  </si>
  <si>
    <t>63</t>
  </si>
  <si>
    <t>Podlahy a podlahové konstrukce</t>
  </si>
  <si>
    <t>16</t>
  </si>
  <si>
    <t>631362021</t>
  </si>
  <si>
    <t>Výztuž mazanin ze svařovaných sítí z drátů typu KARI</t>
  </si>
  <si>
    <t>-2135721405</t>
  </si>
  <si>
    <t>((35,62*1,98)*1,25)/1000</t>
  </si>
  <si>
    <t>17</t>
  </si>
  <si>
    <t>632453362.R1</t>
  </si>
  <si>
    <t xml:space="preserve">Litý cementový samonivelační potěr tl do 60 mm, vhodný pro podlahové vytápění </t>
  </si>
  <si>
    <t>25455950</t>
  </si>
  <si>
    <t>35,62</t>
  </si>
  <si>
    <t>18</t>
  </si>
  <si>
    <t>632453411</t>
  </si>
  <si>
    <t>Potěr průmyslový samonivelační ze suchých směsí podkladní pro středně těžký provoz, tl. 5 mm</t>
  </si>
  <si>
    <t>1411421944</t>
  </si>
  <si>
    <t>m.č. 1.03</t>
  </si>
  <si>
    <t>19,59</t>
  </si>
  <si>
    <t>5,94</t>
  </si>
  <si>
    <t>19</t>
  </si>
  <si>
    <t>634112113</t>
  </si>
  <si>
    <t>Obvodová dilatace mezi stěnou a samonivelačním potěrem podlahovým páskem výšky 80 mm</t>
  </si>
  <si>
    <t>m</t>
  </si>
  <si>
    <t>-633212768</t>
  </si>
  <si>
    <t>7,27+4,9+7,27+4,9</t>
  </si>
  <si>
    <t>4,45+4,5+3,3+1,25+1,05+3,25</t>
  </si>
  <si>
    <t>3,15+0,94+0,25+2,2+0,76+0,3+0,3+0,1</t>
  </si>
  <si>
    <t>20</t>
  </si>
  <si>
    <t>635111410.RT1</t>
  </si>
  <si>
    <t>Doplnění násypu pod dlažby, podlahy a mazaniny pískem neupraveným (s dodáním hmot), s udusáním a urovnáním povrchu násypu plochy jednotlivě do 2 m2</t>
  </si>
  <si>
    <t>m3</t>
  </si>
  <si>
    <t>1204967706</t>
  </si>
  <si>
    <t>(7,27+4,9+7,27+4,9)*0,1*0,15</t>
  </si>
  <si>
    <t>635111410.RT2</t>
  </si>
  <si>
    <t>Příplatek za ruční přesun štěrkopísku uvnitř budovy pro množství do 2m3</t>
  </si>
  <si>
    <t>1176138537</t>
  </si>
  <si>
    <t>22</t>
  </si>
  <si>
    <t>635111410.RT3</t>
  </si>
  <si>
    <t>Příplatek za dopravu kameniva, množství do 2m3</t>
  </si>
  <si>
    <t>1908340055</t>
  </si>
  <si>
    <t>Ostatní konstrukce a práce, bourání</t>
  </si>
  <si>
    <t>94</t>
  </si>
  <si>
    <t>Lešení a stavební výtahy</t>
  </si>
  <si>
    <t>23</t>
  </si>
  <si>
    <t>949101111</t>
  </si>
  <si>
    <t>Lešení pomocné pracovní pro objekty pozemních staveb pro zatížení do 150 kg/m2, o výšce lešeňové podlahy do 1,9 m</t>
  </si>
  <si>
    <t>-659291143</t>
  </si>
  <si>
    <t>95</t>
  </si>
  <si>
    <t>Různé dokončovací konstrukce a práce pozemních staveb</t>
  </si>
  <si>
    <t>24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</si>
  <si>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</si>
  <si>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</si>
  <si>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-1851032651</t>
  </si>
  <si>
    <t>96</t>
  </si>
  <si>
    <t>Bourání konstrukcí</t>
  </si>
  <si>
    <t>25</t>
  </si>
  <si>
    <t>962031132</t>
  </si>
  <si>
    <t>Bourání příček z cihel, tvárnic nebo příčkovek z cihel pálených, plných nebo dutých na maltu vápennou nebo vápenocementovou, tl. do 100 mm</t>
  </si>
  <si>
    <t>188193733</t>
  </si>
  <si>
    <t>vybourání příček m.č. 1.03, 1.04, 1.02</t>
  </si>
  <si>
    <t>2,62*(1,0+0,1+1,0+1,15)</t>
  </si>
  <si>
    <t>2,38*(0,46+0,6)</t>
  </si>
  <si>
    <t>3,285*0,7</t>
  </si>
  <si>
    <t>26</t>
  </si>
  <si>
    <t>962031133</t>
  </si>
  <si>
    <t>Bourání příček z cihel, tvárnic nebo příčkovek z cihel pálených, plných nebo dutých na maltu vápennou nebo vápenocementovou, tl. do 150 mm</t>
  </si>
  <si>
    <t>2039606017</t>
  </si>
  <si>
    <t>vybourání příček m.č. 1.01</t>
  </si>
  <si>
    <t>3,7*(0,35+2,35)</t>
  </si>
  <si>
    <t>27</t>
  </si>
  <si>
    <t>965043341</t>
  </si>
  <si>
    <t>Bourání mazanin betonových s potěrem nebo teracem tl. do 100 mm, plochy přes 4 m2</t>
  </si>
  <si>
    <t>-1799990471</t>
  </si>
  <si>
    <t>7,27*4,9*0,1</t>
  </si>
  <si>
    <t>28</t>
  </si>
  <si>
    <t>965046111</t>
  </si>
  <si>
    <t>Broušení stávajících betonových podlah úběr do 3 mm</t>
  </si>
  <si>
    <t>-422236363</t>
  </si>
  <si>
    <t>7,27*4,9</t>
  </si>
  <si>
    <t>2,08</t>
  </si>
  <si>
    <t>1,15</t>
  </si>
  <si>
    <t>m.č. 1.04</t>
  </si>
  <si>
    <t>1,01</t>
  </si>
  <si>
    <t>29</t>
  </si>
  <si>
    <t>965049111</t>
  </si>
  <si>
    <t>Bourání mazanin Příplatek k cenám za bourání mazanin betonových se svařovanou sítí, tl. do 100 mm</t>
  </si>
  <si>
    <t>-2000971011</t>
  </si>
  <si>
    <t>30</t>
  </si>
  <si>
    <t>965081213</t>
  </si>
  <si>
    <t>Bourání podlah z dlaždic bez podkladního lože nebo mazaniny, s jakoukoliv výplní spár keramických nebo xylolitových tl. do 10 mm, plochy přes 1 m2</t>
  </si>
  <si>
    <t>-357729231</t>
  </si>
  <si>
    <t>965081611</t>
  </si>
  <si>
    <t>Odsekání soklíků včetně otlučení podkladní omítky až na zdivo rovných</t>
  </si>
  <si>
    <t>1777982728</t>
  </si>
  <si>
    <t>-1,0-0,9-2,4-2,4</t>
  </si>
  <si>
    <t>0,49+0,49+0,1+0,1+0,2+0,2+0,15+0,15</t>
  </si>
  <si>
    <t>32</t>
  </si>
  <si>
    <t>968062740.RT1</t>
  </si>
  <si>
    <t>Vybourání dřevěných rámů oken s křídly, dveřních zárubní, vrat, stěn, ostění nebo obkladů stěn plných, zasklených nebo výkladních pevných nebo otevíratelných, plochy do 2 m2</t>
  </si>
  <si>
    <t>-1738198302</t>
  </si>
  <si>
    <t>foyer</t>
  </si>
  <si>
    <t>0,9*1,95</t>
  </si>
  <si>
    <t>33</t>
  </si>
  <si>
    <t>968072455</t>
  </si>
  <si>
    <t>Vybourání kovových rámů oken s křídly, dveřních zárubní, vrat, stěn, ostění nebo obkladů dveřních zárubní, plochy do 2 m2</t>
  </si>
  <si>
    <t>1350176963</t>
  </si>
  <si>
    <t>0,6*1,97</t>
  </si>
  <si>
    <t>968072876.RT1</t>
  </si>
  <si>
    <t>Vybourání mříží pl přes 2 m2</t>
  </si>
  <si>
    <t>484181285</t>
  </si>
  <si>
    <t>1,3*2,2</t>
  </si>
  <si>
    <t>97</t>
  </si>
  <si>
    <t>Prorážení otvorů a ostatní bourací práce</t>
  </si>
  <si>
    <t>35</t>
  </si>
  <si>
    <t>974042554</t>
  </si>
  <si>
    <t>Vysekání rýh v betonové nebo jiné monolitické dlažbě s betonovým podkladem do hl. 100 mm a šířky do 150 mm</t>
  </si>
  <si>
    <t>213497143</t>
  </si>
  <si>
    <t>36</t>
  </si>
  <si>
    <t>976042220.RT1</t>
  </si>
  <si>
    <t xml:space="preserve">Vybourání plastových dvířek pl do 0,1 m2 ze zdiva cihelného </t>
  </si>
  <si>
    <t>805063294</t>
  </si>
  <si>
    <t>37</t>
  </si>
  <si>
    <t>977312112</t>
  </si>
  <si>
    <t>Řezání stávajících betonových mazanin s vyztužením hloubky přes 50 do 100 mm</t>
  </si>
  <si>
    <t>772652358</t>
  </si>
  <si>
    <t>38</t>
  </si>
  <si>
    <t>978013141</t>
  </si>
  <si>
    <t>Otlučení vápenných nebo vápenocementových omítek vnitřních ploch stěn s vyškrabáním spar, s očištěním zdiva, v rozsahu přes 10 do 30 %</t>
  </si>
  <si>
    <t>1251327568</t>
  </si>
  <si>
    <t>39</t>
  </si>
  <si>
    <t>978013191</t>
  </si>
  <si>
    <t>Otlučení vápenných nebo vápenocementových omítek vnitřních ploch stěn s vyškrabáním spar, s očištěním zdiva, v rozsahu přes 50 do 100 %</t>
  </si>
  <si>
    <t>1517579535</t>
  </si>
  <si>
    <t>otlučení vlhké omítky v m.č. 1.11</t>
  </si>
  <si>
    <t>40</t>
  </si>
  <si>
    <t>978059541</t>
  </si>
  <si>
    <t>Odsekání obkladů stěn včetně otlučení podkladní omítky až na zdivo z obkládaček vnitřních, z jakýchkoliv materiálů, plochy přes 1 m2</t>
  </si>
  <si>
    <t>1852171366</t>
  </si>
  <si>
    <t>2,0*(1,05+0,9+1,15+1,0+0,875+1,15)</t>
  </si>
  <si>
    <t>1,8*(0,45+1,77+0,1+1,28+2,16+1,28+0,7)</t>
  </si>
  <si>
    <t>1,0*2,76</t>
  </si>
  <si>
    <t>997</t>
  </si>
  <si>
    <t>Přesun sutě</t>
  </si>
  <si>
    <t>41</t>
  </si>
  <si>
    <t>997013151</t>
  </si>
  <si>
    <t>Vnitrostaveništní doprava suti a vybouraných hmot vodorovně do 50 m svisle s omezením mechanizace pro budovy a haly výšky do 6 m</t>
  </si>
  <si>
    <t>1138449345</t>
  </si>
  <si>
    <t>42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</si>
  <si>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</si>
  <si>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</si>
  <si>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-1206233425</t>
  </si>
  <si>
    <t>20,063*5 'Přepočtené koeficientem množství</t>
  </si>
  <si>
    <t>43</t>
  </si>
  <si>
    <t>997013501</t>
  </si>
  <si>
    <t>Odvoz suti a vybouraných hmot na skládku nebo meziskládku se složením, na vzdálenost do 1 km</t>
  </si>
  <si>
    <t>190241856</t>
  </si>
  <si>
    <t>44</t>
  </si>
  <si>
    <t>997013509</t>
  </si>
  <si>
    <t>Odvoz suti a vybouraných hmot na skládku nebo meziskládku se složením, na vzdálenost Příplatek k ceně za každý další i započatý 1 km přes 1 km</t>
  </si>
  <si>
    <t>-1156744855</t>
  </si>
  <si>
    <t>20,063*11 'Přepočtené koeficientem množství</t>
  </si>
  <si>
    <t>45</t>
  </si>
  <si>
    <t>997013831</t>
  </si>
  <si>
    <t>Poplatek za uložení stavebního odpadu na skládce (skládkovné) směsného</t>
  </si>
  <si>
    <t>1487755512</t>
  </si>
  <si>
    <t>998</t>
  </si>
  <si>
    <t>Přesun hmot</t>
  </si>
  <si>
    <t>46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</si>
  <si>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</si>
  <si>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</si>
  <si>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102663590</t>
  </si>
  <si>
    <t>PSV</t>
  </si>
  <si>
    <t>Práce a dodávky PSV</t>
  </si>
  <si>
    <t>711</t>
  </si>
  <si>
    <t>Izolace proti vodě, vlhkosti a plynům</t>
  </si>
  <si>
    <t>47</t>
  </si>
  <si>
    <t>711111002</t>
  </si>
  <si>
    <t>Provedení izolace proti zemní vlhkosti natěradly a tmely za studena na ploše vodorovné V nátěrem lakem asfaltovým</t>
  </si>
  <si>
    <t>1528725933</t>
  </si>
  <si>
    <t>48</t>
  </si>
  <si>
    <t>111631500</t>
  </si>
  <si>
    <t>lak asfaltový penetrační (MJ t) bal 9 kg</t>
  </si>
  <si>
    <t>-991024863</t>
  </si>
  <si>
    <t>Poznámka k položce:
Spotřeba 0,3-0,4kg/m2 dle povrchu, ředidlo technický benzín</t>
  </si>
  <si>
    <t>(35,62*0,4)/1000</t>
  </si>
  <si>
    <t>49</t>
  </si>
  <si>
    <t>711141559</t>
  </si>
  <si>
    <t>Provedení izolace proti zemní vlhkosti pásy přitavením NAIP na ploše vodorovné V</t>
  </si>
  <si>
    <t>639336199</t>
  </si>
  <si>
    <t>50</t>
  </si>
  <si>
    <t>628331590</t>
  </si>
  <si>
    <t>pás těžký asfaltovaný G 200 S40</t>
  </si>
  <si>
    <t>-1656137888</t>
  </si>
  <si>
    <t>35,62*1,15</t>
  </si>
  <si>
    <t>51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</si>
  <si>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</si>
  <si>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</si>
  <si>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</si>
  <si>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-321676107</t>
  </si>
  <si>
    <t>713</t>
  </si>
  <si>
    <t>Izolace tepelné</t>
  </si>
  <si>
    <t>52</t>
  </si>
  <si>
    <t>713121111</t>
  </si>
  <si>
    <t>Montáž tepelné izolace podlah rohožemi, pásy, deskami, dílci, bloky (izolační materiál ve specifikaci) kladenými volně jednovrstvá</t>
  </si>
  <si>
    <t>1653717205</t>
  </si>
  <si>
    <t>53</t>
  </si>
  <si>
    <t>286163100.R1</t>
  </si>
  <si>
    <t>deska tepelná, systémová PIR pro podlahové topení tl. 20mm, lambda 0,027W/m*K</t>
  </si>
  <si>
    <t>-8430493</t>
  </si>
  <si>
    <t>54</t>
  </si>
  <si>
    <t>713121131.R1</t>
  </si>
  <si>
    <t>Dodávka a montáž reflexní AL folie pro podlahu tl 1,0 mm</t>
  </si>
  <si>
    <t>398187299</t>
  </si>
  <si>
    <t>55</t>
  </si>
  <si>
    <t>998713201</t>
  </si>
  <si>
    <t>Přesun hmot pro izolace tepelné stanovený procentní sazbou (%) z ceny vodorovná dopravní vzdálenost do 50 m v objektech výšky do 6 m</t>
  </si>
  <si>
    <t>-1967565443</t>
  </si>
  <si>
    <t>714</t>
  </si>
  <si>
    <t>Akustická a protiotřesová opatření</t>
  </si>
  <si>
    <t>56</t>
  </si>
  <si>
    <t>714121000.R1</t>
  </si>
  <si>
    <t>Montáž akustických minerálních panelů podstropních nárazuvzdorných zavěšených na viditelný rošt odolnosti proti nárazu třídy 2A</t>
  </si>
  <si>
    <t>1641672141</t>
  </si>
  <si>
    <t>dodávka a montáž kompletních akustických podhledů</t>
  </si>
  <si>
    <t>ve skladbě viz. detail - podhled herna, ve výkresu č. D.1.1.11</t>
  </si>
  <si>
    <t xml:space="preserve">vč. bočních lemovacích čel a </t>
  </si>
  <si>
    <t>kompletních nátěrů nebo nástřiků disperzními barvami</t>
  </si>
  <si>
    <t>do ceny zakalkulovat syté odstíny</t>
  </si>
  <si>
    <t>m.č.  1.01</t>
  </si>
  <si>
    <t>3*(4,5*1,38)</t>
  </si>
  <si>
    <t>57</t>
  </si>
  <si>
    <t>714121000.R2</t>
  </si>
  <si>
    <t>Montáž akustických minerálních panelů podstropních nárazuvzdorných zavěšených na viditelný rošt odolnosti proti nárazu třídy 1A</t>
  </si>
  <si>
    <t>1323938661</t>
  </si>
  <si>
    <t xml:space="preserve">ve skladbě viz. detail - akustické těleso posezení, </t>
  </si>
  <si>
    <t xml:space="preserve">ve výkresu č. D.1.1.11, </t>
  </si>
  <si>
    <t>m.č.  1.03</t>
  </si>
  <si>
    <t>(3+2)*2,6</t>
  </si>
  <si>
    <t>58</t>
  </si>
  <si>
    <t>998714201</t>
  </si>
  <si>
    <t>Přesun hmot pro akustická a protiotřesová opatření stanovený procentní sazbou (%) z ceny vodorovná dopravní vzdálenost do 50 m v objektech výšky do 6 m</t>
  </si>
  <si>
    <t>-282432943</t>
  </si>
  <si>
    <t>751</t>
  </si>
  <si>
    <t>Vzduchotechnika</t>
  </si>
  <si>
    <t>59</t>
  </si>
  <si>
    <t>751398021</t>
  </si>
  <si>
    <t>Montáž ostatních zařízení větrací mřížky stěnové, průřezu do 0,040 m2</t>
  </si>
  <si>
    <t>53474353</t>
  </si>
  <si>
    <t xml:space="preserve">předpoklad počtu kusů </t>
  </si>
  <si>
    <t>umístění dole a nahoře</t>
  </si>
  <si>
    <t>2*(1+7+4+3)</t>
  </si>
  <si>
    <t>60</t>
  </si>
  <si>
    <t>562456530</t>
  </si>
  <si>
    <t>mřížka větrací plast 50 bílá se síťovinou</t>
  </si>
  <si>
    <t>-1238022623</t>
  </si>
  <si>
    <t>998751201</t>
  </si>
  <si>
    <t>Přesun hmot pro vzduchotechniku stanovený procentní sazbou (%) z ceny vodorovná dopravní vzdálenost do 50 m v objektech výšky do 12 m</t>
  </si>
  <si>
    <t>1106536043</t>
  </si>
  <si>
    <t>763</t>
  </si>
  <si>
    <t>Konstrukce suché výstavby</t>
  </si>
  <si>
    <t>763111911</t>
  </si>
  <si>
    <t>Zhotovení otvorů v příčkách ze sádrokartonových desek pro prostupy (voda, elektro, topení, VZT), osvětlení, okna, revizní klapky včetně vyztužení profily pro příčku tl. do 100 mm, velikost do 0,10 m2</t>
  </si>
  <si>
    <t>-1491742584</t>
  </si>
  <si>
    <t>příprava otvorů pro odvětrání v sdk předstěně - m.č. 1.05</t>
  </si>
  <si>
    <t>763121423</t>
  </si>
  <si>
    <t>Stěna předsazená ze sádrokartonových desek s nosnou konstrukcí z ocelových profilů CW, UW jednoduše opláštěná deskou protipožární DF tl. 12,5 mm, TI tl. 40 mm, EI 30 stěna tl. 87,5 mm, profil 75</t>
  </si>
  <si>
    <t>380978622</t>
  </si>
  <si>
    <t>(1,8*(0,45+1,77+0,1+1,28+2,16+1,28+0,7))*1,15</t>
  </si>
  <si>
    <t>(1,0*2,76)*1,15</t>
  </si>
  <si>
    <t>64</t>
  </si>
  <si>
    <t>763121811</t>
  </si>
  <si>
    <t>Demontáž předsazených nebo šachtových stěn ze sádrokartonových desek s nosnou konstrukcí z ocelových profilů jednoduchých, opláštění jednoduché</t>
  </si>
  <si>
    <t>-2140193851</t>
  </si>
  <si>
    <t>demontáž poškozené SDK předstěny po demontáží obkladů</t>
  </si>
  <si>
    <t>předpoklad KCE</t>
  </si>
  <si>
    <t>65</t>
  </si>
  <si>
    <t>763121812</t>
  </si>
  <si>
    <t>Demontáž předsazených nebo šachtových stěn ze sádrokartonových desek s nosnou konstrukcí z ocelových profilů jednoduchých, opláštění dvojité</t>
  </si>
  <si>
    <t>-788153232</t>
  </si>
  <si>
    <t>demontáž zakrytí otvorů SDK - předpokládaná KCE</t>
  </si>
  <si>
    <t>66</t>
  </si>
  <si>
    <t>763122411</t>
  </si>
  <si>
    <t>Stěna šachtová ze sádrokartonových desek s nosnou konstrukcí z ocelových profilů CW, UW dvojitě opláštěná deskami protipožárními DF tl. 2 x 12,5 mm, bez TI, EI 30, stěna tl. 75 mm, profil 50</t>
  </si>
  <si>
    <t>980388774</t>
  </si>
  <si>
    <t>m.č. 1.11   "opláštění SDK pro VZT pod stropem"</t>
  </si>
  <si>
    <t>(1,0*0,6)*0,65</t>
  </si>
  <si>
    <t>67</t>
  </si>
  <si>
    <t>763131571</t>
  </si>
  <si>
    <t>Podhled ze sádrokartonových desek jednovrstvá zavěšená spodní konstrukce z ocelových profilů CD, UD jednoduše opláštěná deskou impregnovanou protipožární H2DF, tl. 12,5 mm, bez TI</t>
  </si>
  <si>
    <t>-824411451</t>
  </si>
  <si>
    <t>1,0*0,6</t>
  </si>
  <si>
    <t>68</t>
  </si>
  <si>
    <t>763131713</t>
  </si>
  <si>
    <t>Podhled ze sádrokartonových desek ostatní práce a konstrukce na podhledech ze sádrokartonových desek napojení na obvodové konstrukce profilem</t>
  </si>
  <si>
    <t>-1898827682</t>
  </si>
  <si>
    <t>0,6+1,0+0,6</t>
  </si>
  <si>
    <t>69</t>
  </si>
  <si>
    <t>998763401</t>
  </si>
  <si>
    <t>Přesun hmot pro konstrukce montované z desek stanovený procentní sazbou (%) z ceny vodorovná dopravní vzdálenost do 50 m v objektech výšky do 6 m</t>
  </si>
  <si>
    <t>1735122203</t>
  </si>
  <si>
    <t>766</t>
  </si>
  <si>
    <t>Konstrukce truhlářské</t>
  </si>
  <si>
    <t>70</t>
  </si>
  <si>
    <t>766660181</t>
  </si>
  <si>
    <t>Montáž dveřních křídel dřevěných nebo plastových otevíravých do obložkové zárubně protipožárních jednokřídlových, šířky do 800 mm</t>
  </si>
  <si>
    <t>1052246437</t>
  </si>
  <si>
    <t>T/1P</t>
  </si>
  <si>
    <t>71</t>
  </si>
  <si>
    <t>611656160.RT1</t>
  </si>
  <si>
    <t>dveře vnitřní plné masiv, odolnost EI (EW) 30 D3, 1křídlové 80 x 197 cm, vč. madla</t>
  </si>
  <si>
    <t>-1450946842</t>
  </si>
  <si>
    <t>72</t>
  </si>
  <si>
    <t>549641100</t>
  </si>
  <si>
    <t>vložka zámková cylindrická oboustranná</t>
  </si>
  <si>
    <t>363629488</t>
  </si>
  <si>
    <t>73</t>
  </si>
  <si>
    <t>766660351</t>
  </si>
  <si>
    <t>Montáž posuvných dveří jednokřídlových průchozí šířky do 800 mm do pojezdu na stěnu vč.montáže a seřízení pojezdu</t>
  </si>
  <si>
    <t>1349590916</t>
  </si>
  <si>
    <t>T/3P</t>
  </si>
  <si>
    <t>74</t>
  </si>
  <si>
    <t>611823510</t>
  </si>
  <si>
    <t>kování posuvné pro dveře posuvné na stěnu do garnyže pro š. 60,70,80,90; vč. dřevěné garnýže z masívu</t>
  </si>
  <si>
    <t>499257777</t>
  </si>
  <si>
    <t>75</t>
  </si>
  <si>
    <t>766660352.RT1</t>
  </si>
  <si>
    <t>Montáž posuvných dveří jednokřídlových průchozí šířky do 1200 mm do pojezdu na stěnu vč.montáže a seřízení pojezdu</t>
  </si>
  <si>
    <t>-1316918668</t>
  </si>
  <si>
    <t>T/2L</t>
  </si>
  <si>
    <t>76</t>
  </si>
  <si>
    <t>-722289009</t>
  </si>
  <si>
    <t>77</t>
  </si>
  <si>
    <t>766660716</t>
  </si>
  <si>
    <t>Montáž dveřních doplňků samozavírače na zárubeň dřevěnou</t>
  </si>
  <si>
    <t>-1923665996</t>
  </si>
  <si>
    <t>78</t>
  </si>
  <si>
    <t>54917265.RT1</t>
  </si>
  <si>
    <t>samozavírač dveří hydraulický v barvě bílé slonová kost, typ dle hmotnosti dveří</t>
  </si>
  <si>
    <t>1548507945</t>
  </si>
  <si>
    <t>79</t>
  </si>
  <si>
    <t>766660722.RT1</t>
  </si>
  <si>
    <t xml:space="preserve">Montáž dveřních doplňků dveřního kování </t>
  </si>
  <si>
    <t>1823679691</t>
  </si>
  <si>
    <t>80</t>
  </si>
  <si>
    <t>549146200</t>
  </si>
  <si>
    <t>kování vrchní dveřní klika včetně rozet a montážního materiálu R PZ nerez PK</t>
  </si>
  <si>
    <t>-1740017824</t>
  </si>
  <si>
    <t>Poznámka k položce:
č.zboží ACE00086 cena zahrnuje kování včetně rozet a montážního materiálu.</t>
  </si>
  <si>
    <t>1/TP</t>
  </si>
  <si>
    <t>81</t>
  </si>
  <si>
    <t>549146321.RT1</t>
  </si>
  <si>
    <t>kování zapuštěné - mušle standard s pouzdry SNi matný nikl</t>
  </si>
  <si>
    <t>959201251</t>
  </si>
  <si>
    <t>Poznámka k položce:
č.zboží 74095 cena zahrnuje kování včetně montážního materiálu</t>
  </si>
  <si>
    <t>T/2L, T/3P</t>
  </si>
  <si>
    <t>82</t>
  </si>
  <si>
    <t>766682111</t>
  </si>
  <si>
    <t>Montáž zárubní dřevěných, plastových nebo z lamina obložkových, pro dveře jednokřídlové, tloušťky stěny do 170 mm</t>
  </si>
  <si>
    <t>197492984</t>
  </si>
  <si>
    <t>zárubně T/2L</t>
  </si>
  <si>
    <t>83</t>
  </si>
  <si>
    <t>611822580.RT1</t>
  </si>
  <si>
    <t>zárubeň obložková masív pro dveře 1křídlové 60,70,80,90x197 cm, tl. 6 - 17 cm,dub,buk</t>
  </si>
  <si>
    <t>1200939089</t>
  </si>
  <si>
    <t>84</t>
  </si>
  <si>
    <t>766682211</t>
  </si>
  <si>
    <t>Montáž zárubní dřevěných, plastových nebo z lamina obložkových protipožárních, pro dveře jednokřídlové, tloušťky stěny do 170 mm</t>
  </si>
  <si>
    <t>687126210</t>
  </si>
  <si>
    <t>85</t>
  </si>
  <si>
    <t>611822630.RT1</t>
  </si>
  <si>
    <t>zárubeň obložková masív protipožární pro dveře 1křídl. 60,70,80,90x197 cm, tl. 6-17 cm fólie dub,buk,bílá</t>
  </si>
  <si>
    <t>-1282929984</t>
  </si>
  <si>
    <t>86</t>
  </si>
  <si>
    <t>766811111.RT1</t>
  </si>
  <si>
    <t>Montáž kuchyňských linek korpusu spodních skříněk šroubovaných na stěnu, šířky jednoho dílu do 600 mm</t>
  </si>
  <si>
    <t>-960343756</t>
  </si>
  <si>
    <t>Kuchyňská linka 1 ks</t>
  </si>
  <si>
    <t>spodní díl rozměry: dl. 1950mm, 600mm, v.850 - 1 ks</t>
  </si>
  <si>
    <t>horní díl rozměry: dl. 975mm, hl. 300mm, v. 600mm - 2 ks</t>
  </si>
  <si>
    <t>materiál (korpu, police, šuplíky, dvířka) - DTD tl. 18mm, hrany ABS</t>
  </si>
  <si>
    <t>hladké provedení, barva bílá matná</t>
  </si>
  <si>
    <t>záda sololit, bílá</t>
  </si>
  <si>
    <t>pracovní deska - DTD tl. 36mm, barva šedá</t>
  </si>
  <si>
    <t>krací deska u styku keramickým obkladem, barva šedá</t>
  </si>
  <si>
    <t>úchytky - oblé plastové, barva šedá</t>
  </si>
  <si>
    <t>dřez - nerez s odkapávací plochou, rozměr 790x500mm,</t>
  </si>
  <si>
    <t>vanička rozměr 340x420x160mm, dodávka vč. sifonu,</t>
  </si>
  <si>
    <t>pojezd dřezu pro imobilní, páková mísící stojánková baterie</t>
  </si>
  <si>
    <t>příslušenství - horní šuplík příborový pořadač plastový</t>
  </si>
  <si>
    <t>cena vč. dopravy</t>
  </si>
  <si>
    <t>T/4</t>
  </si>
  <si>
    <t>87</t>
  </si>
  <si>
    <t>766811112.RT1</t>
  </si>
  <si>
    <t>D+M Skříňky nízké s dvířky T/5</t>
  </si>
  <si>
    <t>520158966</t>
  </si>
  <si>
    <t>Skříňka nízká s dvířky</t>
  </si>
  <si>
    <t>rozměry: dl. 1500mm, hl. 380mm, v.500mm</t>
  </si>
  <si>
    <t>materiál: (korpus, police, dvířka) - DTD tl. 18mm, hrany ABS</t>
  </si>
  <si>
    <t>hladké provedení, barva bílá lesk</t>
  </si>
  <si>
    <t>nožky - dřevo, 50x50x20mm - 6ks</t>
  </si>
  <si>
    <t>úchytky - oblé, plastové, barva šedá</t>
  </si>
  <si>
    <t>nábytkové kování - závěsy, tlumiče dorazu</t>
  </si>
  <si>
    <t>spoje - vruty, lepidlo, kolík</t>
  </si>
  <si>
    <t>T/5</t>
  </si>
  <si>
    <t>88</t>
  </si>
  <si>
    <t>766811113.RT1</t>
  </si>
  <si>
    <t>D+M Botník T/6</t>
  </si>
  <si>
    <t>598911713</t>
  </si>
  <si>
    <t>Botník</t>
  </si>
  <si>
    <t>rozměry: dl. 1500mm, hl. 350mm, v.500mm</t>
  </si>
  <si>
    <t>materiál: (korpus, police) - DTD tl. 18mm, hrany ABS</t>
  </si>
  <si>
    <t>T/6</t>
  </si>
  <si>
    <t>89</t>
  </si>
  <si>
    <t>998766201</t>
  </si>
  <si>
    <t>Přesun hmot pro konstrukce truhlářské stanovený procentní sazbou (%) z ceny vodorovná dopravní vzdálenost do 50 m v objektech výšky do 6 m</t>
  </si>
  <si>
    <t>-1058466246</t>
  </si>
  <si>
    <t>771</t>
  </si>
  <si>
    <t>Podlahy z dlaždic</t>
  </si>
  <si>
    <t>90</t>
  </si>
  <si>
    <t>771.R1</t>
  </si>
  <si>
    <t>Oprava keramické podlahy - obřezání, vysekání dlaždice, osazení nové dlaždice, spárování,  vč. dodávky příslušné dlaždice</t>
  </si>
  <si>
    <t>112288743</t>
  </si>
  <si>
    <t>výměna dlaždiček, provedeno na kusy - předpoklad!!</t>
  </si>
  <si>
    <t>m.č. 1.06</t>
  </si>
  <si>
    <t>m.č. 1.07</t>
  </si>
  <si>
    <t>m.č. 1.08</t>
  </si>
  <si>
    <t>m.č. 1.09</t>
  </si>
  <si>
    <t>m.č. 1.10</t>
  </si>
  <si>
    <t>91</t>
  </si>
  <si>
    <t>771474113</t>
  </si>
  <si>
    <t>Montáž soklíků z dlaždic keramických lepených flexibilním lepidlem rovných výšky přes 90 do 120 mm</t>
  </si>
  <si>
    <t>-313269693</t>
  </si>
  <si>
    <t>1,975+2,13+0,15+0,825+2,13</t>
  </si>
  <si>
    <t>92</t>
  </si>
  <si>
    <t>5976141.R1</t>
  </si>
  <si>
    <t>dlaždice keramické slinuté neglazované mrazuvzdorné  29,8 x 8,0 x 0,9 cm</t>
  </si>
  <si>
    <t>-1138240488</t>
  </si>
  <si>
    <t>((1,975+2,13+0,15+0,825+2,13)/0,298)*1,15</t>
  </si>
  <si>
    <t>93</t>
  </si>
  <si>
    <t>771569195.R1</t>
  </si>
  <si>
    <t>Oprava spárování původních dlažeb vnitřních keramických šedou spárovačkou</t>
  </si>
  <si>
    <t>-802948472</t>
  </si>
  <si>
    <t>předpoklad opravované plochy</t>
  </si>
  <si>
    <t>1,42</t>
  </si>
  <si>
    <t>1,26</t>
  </si>
  <si>
    <t>1,09</t>
  </si>
  <si>
    <t>1,5</t>
  </si>
  <si>
    <t>1,33</t>
  </si>
  <si>
    <t>771574131</t>
  </si>
  <si>
    <t>Montáž podlah z dlaždic keramických lepených flexibilním lepidlem režných nebo glazovaných protiskluzných nebo reliefovaných do 50 ks/ m2</t>
  </si>
  <si>
    <t>1598200158</t>
  </si>
  <si>
    <t>4,21</t>
  </si>
  <si>
    <t>5976143.R1</t>
  </si>
  <si>
    <t>dlaždice keramické slinuté neglazované mrazuvzdorné 29,8 x 29,8 x 0,9 cm, protiskluz R11</t>
  </si>
  <si>
    <t>1804398786</t>
  </si>
  <si>
    <t>4,21*1,15</t>
  </si>
  <si>
    <t>771591111</t>
  </si>
  <si>
    <t>Podlahy - ostatní práce penetrace podkladu</t>
  </si>
  <si>
    <t>2127766728</t>
  </si>
  <si>
    <t>771591115</t>
  </si>
  <si>
    <t>Podlahy - ostatní práce spárování silikonem</t>
  </si>
  <si>
    <t>583200874</t>
  </si>
  <si>
    <t>98</t>
  </si>
  <si>
    <t>771591171</t>
  </si>
  <si>
    <t>Podlahy - ostatní práce montáž ukončujícího profilu pro plynulý přechod (dlažba-koberec apod.)</t>
  </si>
  <si>
    <t>1837737920</t>
  </si>
  <si>
    <t>m.č. 1.02/1.01</t>
  </si>
  <si>
    <t>1,0</t>
  </si>
  <si>
    <t>m.č. 1.11/1.03</t>
  </si>
  <si>
    <t>1,79</t>
  </si>
  <si>
    <t>99</t>
  </si>
  <si>
    <t>590541110</t>
  </si>
  <si>
    <t>profil přechodový s pohyblivým ramenem podlahový hliník matně eloxovaný (10 x 20 x 2500mm)</t>
  </si>
  <si>
    <t>-716801870</t>
  </si>
  <si>
    <t>1,0*1,4</t>
  </si>
  <si>
    <t>1,79*1,4</t>
  </si>
  <si>
    <t>100</t>
  </si>
  <si>
    <t>771591185</t>
  </si>
  <si>
    <t>Podlahy - ostatní práce řezání dlaždic keramických rovné</t>
  </si>
  <si>
    <t>562158214</t>
  </si>
  <si>
    <t>2,13+1,975+2,13</t>
  </si>
  <si>
    <t>101</t>
  </si>
  <si>
    <t>771990113</t>
  </si>
  <si>
    <t>Vyrovnání podkladní vrstvy samonivelační stěrkou tl. 4 mm, min. pevnosti 40 MPa</t>
  </si>
  <si>
    <t>-1229730336</t>
  </si>
  <si>
    <t>102</t>
  </si>
  <si>
    <t>998771201</t>
  </si>
  <si>
    <t>Přesun hmot pro podlahy z dlaždic stanovený procentní sazbou (%) z ceny vodorovná dopravní vzdálenost do 50 m v objektech výšky do 6 m</t>
  </si>
  <si>
    <t>1447534224</t>
  </si>
  <si>
    <t>776</t>
  </si>
  <si>
    <t>Podlahy povlakové</t>
  </si>
  <si>
    <t>103</t>
  </si>
  <si>
    <t>776410811</t>
  </si>
  <si>
    <t>Demontáž soklíků nebo lišt pryžových nebo plastových</t>
  </si>
  <si>
    <t>1151732191</t>
  </si>
  <si>
    <t>104</t>
  </si>
  <si>
    <t>776421111.R1</t>
  </si>
  <si>
    <t>Montáž lišt obvodových</t>
  </si>
  <si>
    <t>1085540411</t>
  </si>
  <si>
    <t>105</t>
  </si>
  <si>
    <t>284110.R1</t>
  </si>
  <si>
    <t>lišta speciální soklová PVC 20 x 100 mm role 50 m</t>
  </si>
  <si>
    <t>1362802969</t>
  </si>
  <si>
    <t>(7,27+4,9+7,27+4,9)*1,1</t>
  </si>
  <si>
    <t>(4,45+4,5+3,3+1,25+1,05+3,25)*1,1</t>
  </si>
  <si>
    <t>(3,15+0,94+0,25+2,2+0,76+0,3+0,3+0,1)*1,1</t>
  </si>
  <si>
    <t>106</t>
  </si>
  <si>
    <t>776591191.R1</t>
  </si>
  <si>
    <t>Montáž podložky vyrovnávací a tlumící pro podlahy na bázi polyuretanu a kaučuku</t>
  </si>
  <si>
    <t>-1131685684</t>
  </si>
  <si>
    <t>107</t>
  </si>
  <si>
    <t>284102.R1</t>
  </si>
  <si>
    <t>Elastomerová podložka tl. 9mm</t>
  </si>
  <si>
    <t>313572422</t>
  </si>
  <si>
    <t>108</t>
  </si>
  <si>
    <t>284103.R1</t>
  </si>
  <si>
    <t>Elastomerová podložka tl. 11mm</t>
  </si>
  <si>
    <t>763729459</t>
  </si>
  <si>
    <t>109</t>
  </si>
  <si>
    <t>998776201</t>
  </si>
  <si>
    <t>Přesun hmot pro podlahy povlakové stanovený procentní sazbou (%) z ceny vodorovná dopravní vzdálenost do 50 m v objektech výšky do 6 m</t>
  </si>
  <si>
    <t>-1770798344</t>
  </si>
  <si>
    <t>777</t>
  </si>
  <si>
    <t>Podlahy lité</t>
  </si>
  <si>
    <t>110</t>
  </si>
  <si>
    <t>777521106.R1</t>
  </si>
  <si>
    <t>Samonivelační stěrka tloušťky 2 mm na bázi polyuretanu a kaučuku, vč. provedení vrchní uzavírací matové vrstvy</t>
  </si>
  <si>
    <t>-1311399959</t>
  </si>
  <si>
    <t>111</t>
  </si>
  <si>
    <t>998777201</t>
  </si>
  <si>
    <t>Přesun hmot pro podlahy lité stanovený procentní sazbou (%) z ceny vodorovná dopravní vzdálenost do 50 m v objektech výšky do 6 m</t>
  </si>
  <si>
    <t>2143784061</t>
  </si>
  <si>
    <t>781</t>
  </si>
  <si>
    <t>Dokončovací práce - obklady</t>
  </si>
  <si>
    <t>112</t>
  </si>
  <si>
    <t>781.R1</t>
  </si>
  <si>
    <t>Oprava keramických obkladů - obřezání, vysekání obkladu, osazení nové obkladačky, spárování,  vč. dodávky příslušné obkladačky</t>
  </si>
  <si>
    <t>-1425229556</t>
  </si>
  <si>
    <t>113</t>
  </si>
  <si>
    <t>781419195.R1</t>
  </si>
  <si>
    <t>Oprava spárování původních obkladů vnitřních pórovinových bílou spárovačkou</t>
  </si>
  <si>
    <t>268660494</t>
  </si>
  <si>
    <t>114</t>
  </si>
  <si>
    <t>781474154</t>
  </si>
  <si>
    <t>Montáž obkladů vnitřních stěn z dlaždic keramických lepených flexibilním lepidlem velkoformátových s vysokopevnostním lepidlem přes 4 do 6 ks/m2</t>
  </si>
  <si>
    <t>217144535</t>
  </si>
  <si>
    <t>(0,6+1,975+0,6)*(0,8+0,6)</t>
  </si>
  <si>
    <t>115</t>
  </si>
  <si>
    <t>597612.R1</t>
  </si>
  <si>
    <t>dlaždice keramické - kuchyně (bílé i barevné) 19,7 x 19,7 x 0,1 cm I. j.</t>
  </si>
  <si>
    <t>1544043832</t>
  </si>
  <si>
    <t>((0,6+1,975+0,6)*(0,8+0,6))*1,15</t>
  </si>
  <si>
    <t>116</t>
  </si>
  <si>
    <t>781419191</t>
  </si>
  <si>
    <t>Montáž obkladů vnitřních stěn z obkladaček a dekorů (listel) pórovinových Příplatek k cenám obkladaček za plochu do 10 m2 jednotlivě</t>
  </si>
  <si>
    <t>1440168422</t>
  </si>
  <si>
    <t>117</t>
  </si>
  <si>
    <t>781419192</t>
  </si>
  <si>
    <t>Montáž obkladů vnitřních stěn z obkladaček a dekorů (listel) pórovinových Příplatek k cenám obkladaček za obklady v omezeném prostoru</t>
  </si>
  <si>
    <t>1568463647</t>
  </si>
  <si>
    <t>118</t>
  </si>
  <si>
    <t>781494111</t>
  </si>
  <si>
    <t>Ostatní prvky plastové profily ukončovací a dilatační lepené flexibilním lepidlem rohové</t>
  </si>
  <si>
    <t>1399897872</t>
  </si>
  <si>
    <t>(0,8+0,6)*2</t>
  </si>
  <si>
    <t>119</t>
  </si>
  <si>
    <t>781494511</t>
  </si>
  <si>
    <t>Ostatní prvky plastové profily ukončovací a dilatační lepené flexibilním lepidlem ukončovací</t>
  </si>
  <si>
    <t>-1775749008</t>
  </si>
  <si>
    <t>120</t>
  </si>
  <si>
    <t>781495111</t>
  </si>
  <si>
    <t>Ostatní prvky ostatní práce penetrace podkladu</t>
  </si>
  <si>
    <t>-1280843827</t>
  </si>
  <si>
    <t>121</t>
  </si>
  <si>
    <t>998781201</t>
  </si>
  <si>
    <t>Přesun hmot pro obklady keramické stanovený procentní sazbou (%) z ceny vodorovná dopravní vzdálenost do 50 m v objektech výšky do 6 m</t>
  </si>
  <si>
    <t>-458279932</t>
  </si>
  <si>
    <t>783</t>
  </si>
  <si>
    <t>Dokončovací práce - nátěry</t>
  </si>
  <si>
    <t>122</t>
  </si>
  <si>
    <t>783128211</t>
  </si>
  <si>
    <t>Lakovací nátěr truhlářských konstrukcí dvojnásobný s mezibroušením akrylátový</t>
  </si>
  <si>
    <t>-1581390990</t>
  </si>
  <si>
    <t>stropní trámy</t>
  </si>
  <si>
    <t>(2*2,8)*(0,15+0,32+0,32+0,15)</t>
  </si>
  <si>
    <t>(4*4,9)*(0,15+0,32+0,15+0,32)</t>
  </si>
  <si>
    <t>Mezisoučet</t>
  </si>
  <si>
    <t>nátěr výplně</t>
  </si>
  <si>
    <t>2*(2,4*(1,52+1,25))</t>
  </si>
  <si>
    <t>784</t>
  </si>
  <si>
    <t>Dokončovací práce - malby a tapety</t>
  </si>
  <si>
    <t>123</t>
  </si>
  <si>
    <t>784161401</t>
  </si>
  <si>
    <t>Celoplošné vyrovnání podkladu sádrovou stěrkou, tloušťky do 3 mm vyhlazením v místnostech výšky do 3,80 m</t>
  </si>
  <si>
    <t>1528452040</t>
  </si>
  <si>
    <t>stěny</t>
  </si>
  <si>
    <t>3,7*(7,27+4,9+7,27+4,9)</t>
  </si>
  <si>
    <t>((2,4+3,89)/2)*(3,15+2,16+3,15+2,16)</t>
  </si>
  <si>
    <t>2,38*(2,92+1,9+2,92+1,9)</t>
  </si>
  <si>
    <t>2,89*(3,15+1,79+0,94+0,25+2,2+0,76+1,03+0,1)</t>
  </si>
  <si>
    <t>3,73*(3,33+1,25+1,05+3,25+4,45+4,5)</t>
  </si>
  <si>
    <t>2,62*(2,13+1,975+2,13+1,975)</t>
  </si>
  <si>
    <t>odpočet obkladů</t>
  </si>
  <si>
    <t>-(0,8+0,6)*(0,6+1,975+0,6)</t>
  </si>
  <si>
    <t>0,48*(1,15+0,95+1,15+0,95)</t>
  </si>
  <si>
    <t>0,48*(1,3+1,15+1,3+1,15)</t>
  </si>
  <si>
    <t>0,48*(0,95+1,15+0,95+1,15)</t>
  </si>
  <si>
    <t>0,48*(1,0+1,15+1,0+1,15)</t>
  </si>
  <si>
    <t>0,48*(1,15+1,15+1,15+1,15)</t>
  </si>
  <si>
    <t>stropy</t>
  </si>
  <si>
    <t>m.č. 1.01, 1.02, 1.03, 1.04, 1.05, 1.06, 1.07, 1.08, 1.09, 1.10, 1.11</t>
  </si>
  <si>
    <t>124</t>
  </si>
  <si>
    <t>784181121</t>
  </si>
  <si>
    <t>Penetrace podkladu jednonásobná hloubková v místnostech výšky do 3,80 m</t>
  </si>
  <si>
    <t>329114081</t>
  </si>
  <si>
    <t>125</t>
  </si>
  <si>
    <t>784221111</t>
  </si>
  <si>
    <t>Malby z malířských směsí otěruvzdorných za sucha dvojnásobné, bílé za sucha otěruvzdorné středně v místnostech výšky do 3,80 m</t>
  </si>
  <si>
    <t>816198083</t>
  </si>
  <si>
    <t>5/17/ph_2 - Elektroinstalace</t>
  </si>
  <si>
    <t>M - Práce a dodávky M</t>
  </si>
  <si>
    <t xml:space="preserve">    21-M - Elektromontáže</t>
  </si>
  <si>
    <t>Práce a dodávky M</t>
  </si>
  <si>
    <t>21-M</t>
  </si>
  <si>
    <t>Elektromontáže</t>
  </si>
  <si>
    <t>210.R1</t>
  </si>
  <si>
    <t>Elektroinstalace Silnoproud - viz. přiložený položkový rozpočet</t>
  </si>
  <si>
    <t>kpl</t>
  </si>
  <si>
    <t>1356290868</t>
  </si>
  <si>
    <t>5/17/ph_3 - TZB - ZTI, ÚT, VZT</t>
  </si>
  <si>
    <t xml:space="preserve">    721 - Zdravotechnika</t>
  </si>
  <si>
    <t xml:space="preserve">    731 - Ústřední vytápění</t>
  </si>
  <si>
    <t>721</t>
  </si>
  <si>
    <t>Zdravotechnika</t>
  </si>
  <si>
    <t>721.R1</t>
  </si>
  <si>
    <t>Zdravotechnická instalace - viz. přiložený položkový rozpočet</t>
  </si>
  <si>
    <t>-190748263</t>
  </si>
  <si>
    <t>731</t>
  </si>
  <si>
    <t>Ústřední vytápění</t>
  </si>
  <si>
    <t>731.R1</t>
  </si>
  <si>
    <t>Ústřední vytápění - viz. přiložený položkový rozpočet</t>
  </si>
  <si>
    <t>1634628472</t>
  </si>
  <si>
    <t>751.R1</t>
  </si>
  <si>
    <t>Vzduchotechnika - viz. přiložený položkový rozpočet</t>
  </si>
  <si>
    <t>820556277</t>
  </si>
  <si>
    <t>5/17/ph_4 - Inventář</t>
  </si>
  <si>
    <t>Ostatní - Ostatní</t>
  </si>
  <si>
    <t xml:space="preserve">    N01 - Inventář</t>
  </si>
  <si>
    <t xml:space="preserve">    N02 - Interiér, Dekorace</t>
  </si>
  <si>
    <t>Ostatní</t>
  </si>
  <si>
    <t>N01</t>
  </si>
  <si>
    <t>NI101</t>
  </si>
  <si>
    <t>Stolek kruhový š. 800mm, deska plast bílá, nohy dřevo buk</t>
  </si>
  <si>
    <t>512</t>
  </si>
  <si>
    <t>-2081060856</t>
  </si>
  <si>
    <t>legenda inventáře - pozice 1</t>
  </si>
  <si>
    <t>NI102</t>
  </si>
  <si>
    <t>Zidle - sedák s opěrkou plast bílá, nohy dřevo kuk</t>
  </si>
  <si>
    <t>-2046234119</t>
  </si>
  <si>
    <t>legenda inventáře - pozice 2</t>
  </si>
  <si>
    <t>NI103</t>
  </si>
  <si>
    <t>Přebalovací pult sklopný - závěsný na zeď, rozměr 580x160x758mm, barva bílá, podložka 700x500mm</t>
  </si>
  <si>
    <t>167387622</t>
  </si>
  <si>
    <t>legenda inventáře - pozice 3</t>
  </si>
  <si>
    <t>NI104</t>
  </si>
  <si>
    <t>Nástěnný zásobník papírové útěrky - nerez</t>
  </si>
  <si>
    <t>-1491198928</t>
  </si>
  <si>
    <t>legenda inventáře - pozice 4</t>
  </si>
  <si>
    <t>NI105</t>
  </si>
  <si>
    <t>Odpadkový koš (komunální odpad) - 5L, nerez, nádoba plast vyjímatelná, víko ovládané pedálem</t>
  </si>
  <si>
    <t>2002352953</t>
  </si>
  <si>
    <t>legenda inventáře - pozice 5</t>
  </si>
  <si>
    <t>NI106</t>
  </si>
  <si>
    <t>Odpadkový koš (tříděný odpad - plast, papír, sklo, koc) - 4x20L, plast, bílá + barevný poklop</t>
  </si>
  <si>
    <t>842027472</t>
  </si>
  <si>
    <t>legenda inventáře - pozice 6</t>
  </si>
  <si>
    <t>NI107</t>
  </si>
  <si>
    <t>Sedací vak (pytel) - polyester, výplň EPS kuličky objem 100L, 600x600x900mm, barva zelená</t>
  </si>
  <si>
    <t>-1663543012</t>
  </si>
  <si>
    <t>legenda inventáře - pozice 7</t>
  </si>
  <si>
    <t>NI108</t>
  </si>
  <si>
    <t>Sedací vak (pytel) - polyester, výplň EPS kuličky objem 100L, 600x600x900mm, barva fialová</t>
  </si>
  <si>
    <t>622206678</t>
  </si>
  <si>
    <t>legenda inventáře - pozice 8</t>
  </si>
  <si>
    <t>NI109</t>
  </si>
  <si>
    <t>Polštářek (dekorativní) - 400x400mm, snímatelný povlak polyester, barva žlutá</t>
  </si>
  <si>
    <t>570359922</t>
  </si>
  <si>
    <t>legenda inventáře - pozice 9</t>
  </si>
  <si>
    <t>NI110</t>
  </si>
  <si>
    <t>Polštářek (dekorativní) - 400x400mm, snímatelný povlak polyester, barva zelená</t>
  </si>
  <si>
    <t>292013514</t>
  </si>
  <si>
    <t>legenda inventáře - pozice 10</t>
  </si>
  <si>
    <t>NI111</t>
  </si>
  <si>
    <t>Polštářek (dekorativní) - 400x400mm, snímatelný povlak polyester, barva fialová</t>
  </si>
  <si>
    <t>-980334080</t>
  </si>
  <si>
    <t>legenda inventáře - pozice 11</t>
  </si>
  <si>
    <t>NI112</t>
  </si>
  <si>
    <t>Taburet - tvar krychle, potah nylon, výplň EPS kuličky objem 100L, 400x400x400mm, barva Fialová</t>
  </si>
  <si>
    <t>122484949</t>
  </si>
  <si>
    <t>legenda inventáře - pozice 12</t>
  </si>
  <si>
    <t>NI113</t>
  </si>
  <si>
    <t>Věšák - stajanový - kovový, barva bílá</t>
  </si>
  <si>
    <t>147677003</t>
  </si>
  <si>
    <t>legenda inventáře - pozice 13</t>
  </si>
  <si>
    <t>NI114</t>
  </si>
  <si>
    <t>Výroba a osezení papírových ptáků, dekorace, ruční výroba, závěs silon</t>
  </si>
  <si>
    <t>-1005543798</t>
  </si>
  <si>
    <t>legenda inventáře - pozice 14</t>
  </si>
  <si>
    <t>N02</t>
  </si>
  <si>
    <t>Interiér, Dekorace</t>
  </si>
  <si>
    <t>NI201</t>
  </si>
  <si>
    <t>dekoretivní samolepící tapety dle návrhu, osazení a dodávka - posezení - tapeta stromy</t>
  </si>
  <si>
    <t>-1692296853</t>
  </si>
  <si>
    <t>NI202</t>
  </si>
  <si>
    <t>Dekorativní samolepící tapety dle návrhu, osazení a dodávka - herna - tapeta louka</t>
  </si>
  <si>
    <t>-2093823206</t>
  </si>
  <si>
    <t>NI203</t>
  </si>
  <si>
    <t>Dekorativní samolepící tapety dle návrhu, osazení a dodávka - posezení - tapeta stromy</t>
  </si>
  <si>
    <t>-851104494</t>
  </si>
  <si>
    <t>NI204</t>
  </si>
  <si>
    <t>konzultace designer, poradenství při realizaci</t>
  </si>
  <si>
    <t>hod</t>
  </si>
  <si>
    <t>-395259458</t>
  </si>
  <si>
    <t>NI205</t>
  </si>
  <si>
    <t>konzultace projektanta</t>
  </si>
  <si>
    <t>-619028230</t>
  </si>
  <si>
    <t>5/17/ph_5 - VRN</t>
  </si>
  <si>
    <t>VRN - Vedlejší rozpočtové náklady</t>
  </si>
  <si>
    <t xml:space="preserve">    VRN 3 - Zařízení staveniště</t>
  </si>
  <si>
    <t xml:space="preserve">    VRN 4 - Inženýrská činnost</t>
  </si>
  <si>
    <t>Vedlejší rozpočtové náklady</t>
  </si>
  <si>
    <t>VRN 3</t>
  </si>
  <si>
    <t>Zařízení staveniště</t>
  </si>
  <si>
    <t>032103000</t>
  </si>
  <si>
    <t>Náklady na stavební buňky</t>
  </si>
  <si>
    <t>-2075278578</t>
  </si>
  <si>
    <t>032903000</t>
  </si>
  <si>
    <t>Zařízení staveniště vybavení staveniště náklady na provoz a údržbu vybavení staveniště</t>
  </si>
  <si>
    <t>1061881789</t>
  </si>
  <si>
    <t>034103000</t>
  </si>
  <si>
    <t>Energie pro zařízení staveniště</t>
  </si>
  <si>
    <t>1685549588</t>
  </si>
  <si>
    <t>034203000</t>
  </si>
  <si>
    <t>Oplocení staveniště výšky 1,8 m</t>
  </si>
  <si>
    <t>265441617</t>
  </si>
  <si>
    <t>034303000</t>
  </si>
  <si>
    <t>Zařízení staveniště zabezpečení staveniště dopravní značení na staveništi</t>
  </si>
  <si>
    <t>1024</t>
  </si>
  <si>
    <t>1667905877</t>
  </si>
  <si>
    <t>039102900</t>
  </si>
  <si>
    <t>Dovoz a montáž zařízení staveniště</t>
  </si>
  <si>
    <t>1664759469</t>
  </si>
  <si>
    <t>039103000</t>
  </si>
  <si>
    <t>Rozebrání, bourání a odvoz zařízení staveniště</t>
  </si>
  <si>
    <t>-1522457362</t>
  </si>
  <si>
    <t>039203000</t>
  </si>
  <si>
    <t>Úprava terénu po zrušení zařízení staveniště</t>
  </si>
  <si>
    <t>998266107</t>
  </si>
  <si>
    <t>VRN 4</t>
  </si>
  <si>
    <t>Inženýrská činnost</t>
  </si>
  <si>
    <t>041105004</t>
  </si>
  <si>
    <t>Dokumentace skutečného provedení</t>
  </si>
  <si>
    <t>soubor</t>
  </si>
  <si>
    <t>467323181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</si>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</sst>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21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51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5/17/ph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SVČ KRNOV - volnočasové aktivity a herna, stavební úpravy a změna užívání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Dobrovského 281/16, Krnov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16. 8. 2017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 xml:space="preserve"> 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Pavel Hanzel</v>
      </c>
      <c r="AN46" s="77"/>
      <c r="AO46" s="77"/>
      <c r="AP46" s="77"/>
      <c r="AQ46" s="74"/>
      <c r="AR46" s="72"/>
      <c r="AS46" s="86" t="s">
        <v>52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53</v>
      </c>
      <c r="D49" s="97"/>
      <c r="E49" s="97"/>
      <c r="F49" s="97"/>
      <c r="G49" s="97"/>
      <c r="H49" s="98"/>
      <c r="I49" s="99" t="s">
        <v>54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55</v>
      </c>
      <c r="AH49" s="97"/>
      <c r="AI49" s="97"/>
      <c r="AJ49" s="97"/>
      <c r="AK49" s="97"/>
      <c r="AL49" s="97"/>
      <c r="AM49" s="97"/>
      <c r="AN49" s="99" t="s">
        <v>56</v>
      </c>
      <c r="AO49" s="97"/>
      <c r="AP49" s="97"/>
      <c r="AQ49" s="101" t="s">
        <v>57</v>
      </c>
      <c r="AR49" s="72"/>
      <c r="AS49" s="102" t="s">
        <v>58</v>
      </c>
      <c r="AT49" s="103" t="s">
        <v>59</v>
      </c>
      <c r="AU49" s="103" t="s">
        <v>60</v>
      </c>
      <c r="AV49" s="103" t="s">
        <v>61</v>
      </c>
      <c r="AW49" s="103" t="s">
        <v>62</v>
      </c>
      <c r="AX49" s="103" t="s">
        <v>63</v>
      </c>
      <c r="AY49" s="103" t="s">
        <v>64</v>
      </c>
      <c r="AZ49" s="103" t="s">
        <v>65</v>
      </c>
      <c r="BA49" s="103" t="s">
        <v>66</v>
      </c>
      <c r="BB49" s="103" t="s">
        <v>67</v>
      </c>
      <c r="BC49" s="103" t="s">
        <v>68</v>
      </c>
      <c r="BD49" s="104" t="s">
        <v>69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ROUND(SUM(AG52:AG56),2)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ROUND(SUM(AS52:AS56),2)</f>
        <v>0</v>
      </c>
      <c r="AT51" s="114">
        <f>ROUND(SUM(AV51:AW51),2)</f>
        <v>0</v>
      </c>
      <c r="AU51" s="115">
        <f>ROUND(SUM(AU52:AU56),5)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ROUND(SUM(AZ52:AZ56),2)</f>
        <v>0</v>
      </c>
      <c r="BA51" s="114">
        <f>ROUND(SUM(BA52:BA56),2)</f>
        <v>0</v>
      </c>
      <c r="BB51" s="114">
        <f>ROUND(SUM(BB52:BB56),2)</f>
        <v>0</v>
      </c>
      <c r="BC51" s="114">
        <f>ROUND(SUM(BC52:BC56),2)</f>
        <v>0</v>
      </c>
      <c r="BD51" s="116">
        <f>ROUND(SUM(BD52:BD56),2)</f>
        <v>0</v>
      </c>
      <c r="BS51" s="117" t="s">
        <v>71</v>
      </c>
      <c r="BT51" s="117" t="s">
        <v>72</v>
      </c>
      <c r="BU51" s="118" t="s">
        <v>73</v>
      </c>
      <c r="BV51" s="117" t="s">
        <v>74</v>
      </c>
      <c r="BW51" s="117" t="s">
        <v>7</v>
      </c>
      <c r="BX51" s="117" t="s">
        <v>75</v>
      </c>
      <c r="CL51" s="117" t="s">
        <v>21</v>
      </c>
    </row>
    <row r="52" spans="1:91" s="5" customFormat="1" ht="31.5" customHeight="1">
      <c r="A52" s="119" t="s">
        <v>76</v>
      </c>
      <c r="B52" s="120"/>
      <c r="C52" s="121"/>
      <c r="D52" s="122" t="s">
        <v>77</v>
      </c>
      <c r="E52" s="122"/>
      <c r="F52" s="122"/>
      <c r="G52" s="122"/>
      <c r="H52" s="122"/>
      <c r="I52" s="123"/>
      <c r="J52" s="122" t="s">
        <v>78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'5-17-ph_1 - Stavební část'!J27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79</v>
      </c>
      <c r="AR52" s="126"/>
      <c r="AS52" s="127">
        <v>0</v>
      </c>
      <c r="AT52" s="128">
        <f>ROUND(SUM(AV52:AW52),2)</f>
        <v>0</v>
      </c>
      <c r="AU52" s="129">
        <f>'5-17-ph_1 - Stavební část'!P104</f>
        <v>0</v>
      </c>
      <c r="AV52" s="128">
        <f>'5-17-ph_1 - Stavební část'!J30</f>
        <v>0</v>
      </c>
      <c r="AW52" s="128">
        <f>'5-17-ph_1 - Stavební část'!J31</f>
        <v>0</v>
      </c>
      <c r="AX52" s="128">
        <f>'5-17-ph_1 - Stavební část'!J32</f>
        <v>0</v>
      </c>
      <c r="AY52" s="128">
        <f>'5-17-ph_1 - Stavební část'!J33</f>
        <v>0</v>
      </c>
      <c r="AZ52" s="128">
        <f>'5-17-ph_1 - Stavební část'!F30</f>
        <v>0</v>
      </c>
      <c r="BA52" s="128">
        <f>'5-17-ph_1 - Stavební část'!F31</f>
        <v>0</v>
      </c>
      <c r="BB52" s="128">
        <f>'5-17-ph_1 - Stavební část'!F32</f>
        <v>0</v>
      </c>
      <c r="BC52" s="128">
        <f>'5-17-ph_1 - Stavební část'!F33</f>
        <v>0</v>
      </c>
      <c r="BD52" s="130">
        <f>'5-17-ph_1 - Stavební část'!F34</f>
        <v>0</v>
      </c>
      <c r="BT52" s="131" t="s">
        <v>80</v>
      </c>
      <c r="BV52" s="131" t="s">
        <v>74</v>
      </c>
      <c r="BW52" s="131" t="s">
        <v>81</v>
      </c>
      <c r="BX52" s="131" t="s">
        <v>7</v>
      </c>
      <c r="CL52" s="131" t="s">
        <v>21</v>
      </c>
      <c r="CM52" s="131" t="s">
        <v>82</v>
      </c>
    </row>
    <row r="53" spans="1:91" s="5" customFormat="1" ht="31.5" customHeight="1">
      <c r="A53" s="119" t="s">
        <v>76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'5-17-ph_2 - Elektroinstalace'!J27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79</v>
      </c>
      <c r="AR53" s="126"/>
      <c r="AS53" s="127">
        <v>0</v>
      </c>
      <c r="AT53" s="128">
        <f>ROUND(SUM(AV53:AW53),2)</f>
        <v>0</v>
      </c>
      <c r="AU53" s="129">
        <f>'5-17-ph_2 - Elektroinstalace'!P78</f>
        <v>0</v>
      </c>
      <c r="AV53" s="128">
        <f>'5-17-ph_2 - Elektroinstalace'!J30</f>
        <v>0</v>
      </c>
      <c r="AW53" s="128">
        <f>'5-17-ph_2 - Elektroinstalace'!J31</f>
        <v>0</v>
      </c>
      <c r="AX53" s="128">
        <f>'5-17-ph_2 - Elektroinstalace'!J32</f>
        <v>0</v>
      </c>
      <c r="AY53" s="128">
        <f>'5-17-ph_2 - Elektroinstalace'!J33</f>
        <v>0</v>
      </c>
      <c r="AZ53" s="128">
        <f>'5-17-ph_2 - Elektroinstalace'!F30</f>
        <v>0</v>
      </c>
      <c r="BA53" s="128">
        <f>'5-17-ph_2 - Elektroinstalace'!F31</f>
        <v>0</v>
      </c>
      <c r="BB53" s="128">
        <f>'5-17-ph_2 - Elektroinstalace'!F32</f>
        <v>0</v>
      </c>
      <c r="BC53" s="128">
        <f>'5-17-ph_2 - Elektroinstalace'!F33</f>
        <v>0</v>
      </c>
      <c r="BD53" s="130">
        <f>'5-17-ph_2 - Elektroinstalace'!F34</f>
        <v>0</v>
      </c>
      <c r="BT53" s="131" t="s">
        <v>80</v>
      </c>
      <c r="BV53" s="131" t="s">
        <v>74</v>
      </c>
      <c r="BW53" s="131" t="s">
        <v>85</v>
      </c>
      <c r="BX53" s="131" t="s">
        <v>7</v>
      </c>
      <c r="CL53" s="131" t="s">
        <v>21</v>
      </c>
      <c r="CM53" s="131" t="s">
        <v>82</v>
      </c>
    </row>
    <row r="54" spans="1:91" s="5" customFormat="1" ht="31.5" customHeight="1">
      <c r="A54" s="119" t="s">
        <v>76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'5-17-ph_3 - TZB - ZTI, ÚT...'!J27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79</v>
      </c>
      <c r="AR54" s="126"/>
      <c r="AS54" s="127">
        <v>0</v>
      </c>
      <c r="AT54" s="128">
        <f>ROUND(SUM(AV54:AW54),2)</f>
        <v>0</v>
      </c>
      <c r="AU54" s="129">
        <f>'5-17-ph_3 - TZB - ZTI, ÚT...'!P80</f>
        <v>0</v>
      </c>
      <c r="AV54" s="128">
        <f>'5-17-ph_3 - TZB - ZTI, ÚT...'!J30</f>
        <v>0</v>
      </c>
      <c r="AW54" s="128">
        <f>'5-17-ph_3 - TZB - ZTI, ÚT...'!J31</f>
        <v>0</v>
      </c>
      <c r="AX54" s="128">
        <f>'5-17-ph_3 - TZB - ZTI, ÚT...'!J32</f>
        <v>0</v>
      </c>
      <c r="AY54" s="128">
        <f>'5-17-ph_3 - TZB - ZTI, ÚT...'!J33</f>
        <v>0</v>
      </c>
      <c r="AZ54" s="128">
        <f>'5-17-ph_3 - TZB - ZTI, ÚT...'!F30</f>
        <v>0</v>
      </c>
      <c r="BA54" s="128">
        <f>'5-17-ph_3 - TZB - ZTI, ÚT...'!F31</f>
        <v>0</v>
      </c>
      <c r="BB54" s="128">
        <f>'5-17-ph_3 - TZB - ZTI, ÚT...'!F32</f>
        <v>0</v>
      </c>
      <c r="BC54" s="128">
        <f>'5-17-ph_3 - TZB - ZTI, ÚT...'!F33</f>
        <v>0</v>
      </c>
      <c r="BD54" s="130">
        <f>'5-17-ph_3 - TZB - ZTI, ÚT...'!F34</f>
        <v>0</v>
      </c>
      <c r="BT54" s="131" t="s">
        <v>80</v>
      </c>
      <c r="BV54" s="131" t="s">
        <v>74</v>
      </c>
      <c r="BW54" s="131" t="s">
        <v>88</v>
      </c>
      <c r="BX54" s="131" t="s">
        <v>7</v>
      </c>
      <c r="CL54" s="131" t="s">
        <v>21</v>
      </c>
      <c r="CM54" s="131" t="s">
        <v>82</v>
      </c>
    </row>
    <row r="55" spans="1:91" s="5" customFormat="1" ht="31.5" customHeight="1">
      <c r="A55" s="119" t="s">
        <v>76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'5-17-ph_4 - Inventář'!J27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79</v>
      </c>
      <c r="AR55" s="126"/>
      <c r="AS55" s="127">
        <v>0</v>
      </c>
      <c r="AT55" s="128">
        <f>ROUND(SUM(AV55:AW55),2)</f>
        <v>0</v>
      </c>
      <c r="AU55" s="129">
        <f>'5-17-ph_4 - Inventář'!P79</f>
        <v>0</v>
      </c>
      <c r="AV55" s="128">
        <f>'5-17-ph_4 - Inventář'!J30</f>
        <v>0</v>
      </c>
      <c r="AW55" s="128">
        <f>'5-17-ph_4 - Inventář'!J31</f>
        <v>0</v>
      </c>
      <c r="AX55" s="128">
        <f>'5-17-ph_4 - Inventář'!J32</f>
        <v>0</v>
      </c>
      <c r="AY55" s="128">
        <f>'5-17-ph_4 - Inventář'!J33</f>
        <v>0</v>
      </c>
      <c r="AZ55" s="128">
        <f>'5-17-ph_4 - Inventář'!F30</f>
        <v>0</v>
      </c>
      <c r="BA55" s="128">
        <f>'5-17-ph_4 - Inventář'!F31</f>
        <v>0</v>
      </c>
      <c r="BB55" s="128">
        <f>'5-17-ph_4 - Inventář'!F32</f>
        <v>0</v>
      </c>
      <c r="BC55" s="128">
        <f>'5-17-ph_4 - Inventář'!F33</f>
        <v>0</v>
      </c>
      <c r="BD55" s="130">
        <f>'5-17-ph_4 - Inventář'!F34</f>
        <v>0</v>
      </c>
      <c r="BT55" s="131" t="s">
        <v>80</v>
      </c>
      <c r="BV55" s="131" t="s">
        <v>74</v>
      </c>
      <c r="BW55" s="131" t="s">
        <v>91</v>
      </c>
      <c r="BX55" s="131" t="s">
        <v>7</v>
      </c>
      <c r="CL55" s="131" t="s">
        <v>21</v>
      </c>
      <c r="CM55" s="131" t="s">
        <v>82</v>
      </c>
    </row>
    <row r="56" spans="1:91" s="5" customFormat="1" ht="31.5" customHeight="1">
      <c r="A56" s="119" t="s">
        <v>76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'5-17-ph_5 - VRN'!J27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79</v>
      </c>
      <c r="AR56" s="126"/>
      <c r="AS56" s="132">
        <v>0</v>
      </c>
      <c r="AT56" s="133">
        <f>ROUND(SUM(AV56:AW56),2)</f>
        <v>0</v>
      </c>
      <c r="AU56" s="134">
        <f>'5-17-ph_5 - VRN'!P79</f>
        <v>0</v>
      </c>
      <c r="AV56" s="133">
        <f>'5-17-ph_5 - VRN'!J30</f>
        <v>0</v>
      </c>
      <c r="AW56" s="133">
        <f>'5-17-ph_5 - VRN'!J31</f>
        <v>0</v>
      </c>
      <c r="AX56" s="133">
        <f>'5-17-ph_5 - VRN'!J32</f>
        <v>0</v>
      </c>
      <c r="AY56" s="133">
        <f>'5-17-ph_5 - VRN'!J33</f>
        <v>0</v>
      </c>
      <c r="AZ56" s="133">
        <f>'5-17-ph_5 - VRN'!F30</f>
        <v>0</v>
      </c>
      <c r="BA56" s="133">
        <f>'5-17-ph_5 - VRN'!F31</f>
        <v>0</v>
      </c>
      <c r="BB56" s="133">
        <f>'5-17-ph_5 - VRN'!F32</f>
        <v>0</v>
      </c>
      <c r="BC56" s="133">
        <f>'5-17-ph_5 - VRN'!F33</f>
        <v>0</v>
      </c>
      <c r="BD56" s="135">
        <f>'5-17-ph_5 - VRN'!F34</f>
        <v>0</v>
      </c>
      <c r="BT56" s="131" t="s">
        <v>80</v>
      </c>
      <c r="BV56" s="131" t="s">
        <v>74</v>
      </c>
      <c r="BW56" s="131" t="s">
        <v>94</v>
      </c>
      <c r="BX56" s="131" t="s">
        <v>7</v>
      </c>
      <c r="CL56" s="131" t="s">
        <v>21</v>
      </c>
      <c r="CM56" s="131" t="s">
        <v>82</v>
      </c>
    </row>
    <row r="57" spans="2:44" s="1" customFormat="1" ht="30" customHeight="1">
      <c r="B57" s="4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2"/>
    </row>
    <row r="58" spans="2:44" s="1" customFormat="1" ht="6.95" customHeight="1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72"/>
    </row>
  </sheetData>
  <sheetProtection password="CC35" sheet="1" objects="1" scenarios="1" formatColumns="0" formatRows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5-17-ph_1 - Stavební část'!C2" display="/"/>
    <hyperlink ref="A53" location="'5-17-ph_2 - Elektroinstalace'!C2" display="/"/>
    <hyperlink ref="A54" location="'5-17-ph_3 - TZB - ZTI, ÚT...'!C2" display="/"/>
    <hyperlink ref="A55" location="'5-17-ph_4 - Inventář'!C2" display="/"/>
    <hyperlink ref="A56" location="'5-17-ph_5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SVČ KRNOV - volnočasové aktivity a herna, stavební úpravy a změna užívání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16. 8. 2017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ROUND(SUM(BE104:BE877),2)</f>
        <v>0</v>
      </c>
      <c r="G30" s="47"/>
      <c r="H30" s="47"/>
      <c r="I30" s="158">
        <v>0.21</v>
      </c>
      <c r="J30" s="157">
        <f>ROUND(ROUND((SUM(BE104:BE877)),2)*I30,2)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ROUND(SUM(BF104:BF877),2)</f>
        <v>0</v>
      </c>
      <c r="G31" s="47"/>
      <c r="H31" s="47"/>
      <c r="I31" s="158">
        <v>0.15</v>
      </c>
      <c r="J31" s="157">
        <f>ROUND(ROUND((SUM(BF104:BF877)),2)*I31,2)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ROUND(SUM(BG104:BG877),2)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ROUND(SUM(BH104:BH877),2)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ROUND(SUM(BI104:BI877),2)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SVČ KRNOV - volnočasové aktivity a herna, stavební úpravy a změna užívání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5/17/ph_1 - Stavební část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Dobrovského 281/16, Krnov</v>
      </c>
      <c r="G49" s="47"/>
      <c r="H49" s="47"/>
      <c r="I49" s="146" t="s">
        <v>25</v>
      </c>
      <c r="J49" s="147" t="str">
        <f>IF(J12="","",J12)</f>
        <v>16. 8. 2017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Pavel Hanzel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108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109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4.85" customHeight="1">
      <c r="B59" s="184"/>
      <c r="C59" s="185"/>
      <c r="D59" s="186" t="s">
        <v>110</v>
      </c>
      <c r="E59" s="187"/>
      <c r="F59" s="187"/>
      <c r="G59" s="187"/>
      <c r="H59" s="187"/>
      <c r="I59" s="188"/>
      <c r="J59" s="189">
        <f>J107</f>
        <v>0</v>
      </c>
      <c r="K59" s="190"/>
    </row>
    <row r="60" spans="2:11" s="8" customFormat="1" ht="14.85" customHeight="1">
      <c r="B60" s="184"/>
      <c r="C60" s="185"/>
      <c r="D60" s="186" t="s">
        <v>111</v>
      </c>
      <c r="E60" s="187"/>
      <c r="F60" s="187"/>
      <c r="G60" s="187"/>
      <c r="H60" s="187"/>
      <c r="I60" s="188"/>
      <c r="J60" s="189">
        <f>J128</f>
        <v>0</v>
      </c>
      <c r="K60" s="190"/>
    </row>
    <row r="61" spans="2:11" s="8" customFormat="1" ht="19.9" customHeight="1">
      <c r="B61" s="184"/>
      <c r="C61" s="185"/>
      <c r="D61" s="186" t="s">
        <v>112</v>
      </c>
      <c r="E61" s="187"/>
      <c r="F61" s="187"/>
      <c r="G61" s="187"/>
      <c r="H61" s="187"/>
      <c r="I61" s="188"/>
      <c r="J61" s="189">
        <f>J134</f>
        <v>0</v>
      </c>
      <c r="K61" s="190"/>
    </row>
    <row r="62" spans="2:11" s="8" customFormat="1" ht="14.85" customHeight="1">
      <c r="B62" s="184"/>
      <c r="C62" s="185"/>
      <c r="D62" s="186" t="s">
        <v>113</v>
      </c>
      <c r="E62" s="187"/>
      <c r="F62" s="187"/>
      <c r="G62" s="187"/>
      <c r="H62" s="187"/>
      <c r="I62" s="188"/>
      <c r="J62" s="189">
        <f>J135</f>
        <v>0</v>
      </c>
      <c r="K62" s="190"/>
    </row>
    <row r="63" spans="2:11" s="8" customFormat="1" ht="14.85" customHeight="1">
      <c r="B63" s="184"/>
      <c r="C63" s="185"/>
      <c r="D63" s="186" t="s">
        <v>114</v>
      </c>
      <c r="E63" s="187"/>
      <c r="F63" s="187"/>
      <c r="G63" s="187"/>
      <c r="H63" s="187"/>
      <c r="I63" s="188"/>
      <c r="J63" s="189">
        <f>J202</f>
        <v>0</v>
      </c>
      <c r="K63" s="190"/>
    </row>
    <row r="64" spans="2:11" s="8" customFormat="1" ht="14.85" customHeight="1">
      <c r="B64" s="184"/>
      <c r="C64" s="185"/>
      <c r="D64" s="186" t="s">
        <v>115</v>
      </c>
      <c r="E64" s="187"/>
      <c r="F64" s="187"/>
      <c r="G64" s="187"/>
      <c r="H64" s="187"/>
      <c r="I64" s="188"/>
      <c r="J64" s="189">
        <f>J213</f>
        <v>0</v>
      </c>
      <c r="K64" s="190"/>
    </row>
    <row r="65" spans="2:11" s="8" customFormat="1" ht="19.9" customHeight="1">
      <c r="B65" s="184"/>
      <c r="C65" s="185"/>
      <c r="D65" s="186" t="s">
        <v>116</v>
      </c>
      <c r="E65" s="187"/>
      <c r="F65" s="187"/>
      <c r="G65" s="187"/>
      <c r="H65" s="187"/>
      <c r="I65" s="188"/>
      <c r="J65" s="189">
        <f>J249</f>
        <v>0</v>
      </c>
      <c r="K65" s="190"/>
    </row>
    <row r="66" spans="2:11" s="8" customFormat="1" ht="14.85" customHeight="1">
      <c r="B66" s="184"/>
      <c r="C66" s="185"/>
      <c r="D66" s="186" t="s">
        <v>117</v>
      </c>
      <c r="E66" s="187"/>
      <c r="F66" s="187"/>
      <c r="G66" s="187"/>
      <c r="H66" s="187"/>
      <c r="I66" s="188"/>
      <c r="J66" s="189">
        <f>J250</f>
        <v>0</v>
      </c>
      <c r="K66" s="190"/>
    </row>
    <row r="67" spans="2:11" s="8" customFormat="1" ht="14.85" customHeight="1">
      <c r="B67" s="184"/>
      <c r="C67" s="185"/>
      <c r="D67" s="186" t="s">
        <v>118</v>
      </c>
      <c r="E67" s="187"/>
      <c r="F67" s="187"/>
      <c r="G67" s="187"/>
      <c r="H67" s="187"/>
      <c r="I67" s="188"/>
      <c r="J67" s="189">
        <f>J256</f>
        <v>0</v>
      </c>
      <c r="K67" s="190"/>
    </row>
    <row r="68" spans="2:11" s="8" customFormat="1" ht="14.85" customHeight="1">
      <c r="B68" s="184"/>
      <c r="C68" s="185"/>
      <c r="D68" s="186" t="s">
        <v>119</v>
      </c>
      <c r="E68" s="187"/>
      <c r="F68" s="187"/>
      <c r="G68" s="187"/>
      <c r="H68" s="187"/>
      <c r="I68" s="188"/>
      <c r="J68" s="189">
        <f>J262</f>
        <v>0</v>
      </c>
      <c r="K68" s="190"/>
    </row>
    <row r="69" spans="2:11" s="8" customFormat="1" ht="14.85" customHeight="1">
      <c r="B69" s="184"/>
      <c r="C69" s="185"/>
      <c r="D69" s="186" t="s">
        <v>120</v>
      </c>
      <c r="E69" s="187"/>
      <c r="F69" s="187"/>
      <c r="G69" s="187"/>
      <c r="H69" s="187"/>
      <c r="I69" s="188"/>
      <c r="J69" s="189">
        <f>J329</f>
        <v>0</v>
      </c>
      <c r="K69" s="190"/>
    </row>
    <row r="70" spans="2:11" s="8" customFormat="1" ht="19.9" customHeight="1">
      <c r="B70" s="184"/>
      <c r="C70" s="185"/>
      <c r="D70" s="186" t="s">
        <v>121</v>
      </c>
      <c r="E70" s="187"/>
      <c r="F70" s="187"/>
      <c r="G70" s="187"/>
      <c r="H70" s="187"/>
      <c r="I70" s="188"/>
      <c r="J70" s="189">
        <f>J373</f>
        <v>0</v>
      </c>
      <c r="K70" s="190"/>
    </row>
    <row r="71" spans="2:11" s="8" customFormat="1" ht="19.9" customHeight="1">
      <c r="B71" s="184"/>
      <c r="C71" s="185"/>
      <c r="D71" s="186" t="s">
        <v>122</v>
      </c>
      <c r="E71" s="187"/>
      <c r="F71" s="187"/>
      <c r="G71" s="187"/>
      <c r="H71" s="187"/>
      <c r="I71" s="188"/>
      <c r="J71" s="189">
        <f>J381</f>
        <v>0</v>
      </c>
      <c r="K71" s="190"/>
    </row>
    <row r="72" spans="2:11" s="7" customFormat="1" ht="24.95" customHeight="1">
      <c r="B72" s="177"/>
      <c r="C72" s="178"/>
      <c r="D72" s="179" t="s">
        <v>123</v>
      </c>
      <c r="E72" s="180"/>
      <c r="F72" s="180"/>
      <c r="G72" s="180"/>
      <c r="H72" s="180"/>
      <c r="I72" s="181"/>
      <c r="J72" s="182">
        <f>J383</f>
        <v>0</v>
      </c>
      <c r="K72" s="183"/>
    </row>
    <row r="73" spans="2:11" s="8" customFormat="1" ht="19.9" customHeight="1">
      <c r="B73" s="184"/>
      <c r="C73" s="185"/>
      <c r="D73" s="186" t="s">
        <v>124</v>
      </c>
      <c r="E73" s="187"/>
      <c r="F73" s="187"/>
      <c r="G73" s="187"/>
      <c r="H73" s="187"/>
      <c r="I73" s="188"/>
      <c r="J73" s="189">
        <f>J384</f>
        <v>0</v>
      </c>
      <c r="K73" s="190"/>
    </row>
    <row r="74" spans="2:11" s="8" customFormat="1" ht="19.9" customHeight="1">
      <c r="B74" s="184"/>
      <c r="C74" s="185"/>
      <c r="D74" s="186" t="s">
        <v>125</v>
      </c>
      <c r="E74" s="187"/>
      <c r="F74" s="187"/>
      <c r="G74" s="187"/>
      <c r="H74" s="187"/>
      <c r="I74" s="188"/>
      <c r="J74" s="189">
        <f>J403</f>
        <v>0</v>
      </c>
      <c r="K74" s="190"/>
    </row>
    <row r="75" spans="2:11" s="8" customFormat="1" ht="19.9" customHeight="1">
      <c r="B75" s="184"/>
      <c r="C75" s="185"/>
      <c r="D75" s="186" t="s">
        <v>126</v>
      </c>
      <c r="E75" s="187"/>
      <c r="F75" s="187"/>
      <c r="G75" s="187"/>
      <c r="H75" s="187"/>
      <c r="I75" s="188"/>
      <c r="J75" s="189">
        <f>J417</f>
        <v>0</v>
      </c>
      <c r="K75" s="190"/>
    </row>
    <row r="76" spans="2:11" s="8" customFormat="1" ht="19.9" customHeight="1">
      <c r="B76" s="184"/>
      <c r="C76" s="185"/>
      <c r="D76" s="186" t="s">
        <v>127</v>
      </c>
      <c r="E76" s="187"/>
      <c r="F76" s="187"/>
      <c r="G76" s="187"/>
      <c r="H76" s="187"/>
      <c r="I76" s="188"/>
      <c r="J76" s="189">
        <f>J437</f>
        <v>0</v>
      </c>
      <c r="K76" s="190"/>
    </row>
    <row r="77" spans="2:11" s="8" customFormat="1" ht="19.9" customHeight="1">
      <c r="B77" s="184"/>
      <c r="C77" s="185"/>
      <c r="D77" s="186" t="s">
        <v>128</v>
      </c>
      <c r="E77" s="187"/>
      <c r="F77" s="187"/>
      <c r="G77" s="187"/>
      <c r="H77" s="187"/>
      <c r="I77" s="188"/>
      <c r="J77" s="189">
        <f>J449</f>
        <v>0</v>
      </c>
      <c r="K77" s="190"/>
    </row>
    <row r="78" spans="2:11" s="8" customFormat="1" ht="19.9" customHeight="1">
      <c r="B78" s="184"/>
      <c r="C78" s="185"/>
      <c r="D78" s="186" t="s">
        <v>129</v>
      </c>
      <c r="E78" s="187"/>
      <c r="F78" s="187"/>
      <c r="G78" s="187"/>
      <c r="H78" s="187"/>
      <c r="I78" s="188"/>
      <c r="J78" s="189">
        <f>J488</f>
        <v>0</v>
      </c>
      <c r="K78" s="190"/>
    </row>
    <row r="79" spans="2:11" s="8" customFormat="1" ht="19.9" customHeight="1">
      <c r="B79" s="184"/>
      <c r="C79" s="185"/>
      <c r="D79" s="186" t="s">
        <v>130</v>
      </c>
      <c r="E79" s="187"/>
      <c r="F79" s="187"/>
      <c r="G79" s="187"/>
      <c r="H79" s="187"/>
      <c r="I79" s="188"/>
      <c r="J79" s="189">
        <f>J601</f>
        <v>0</v>
      </c>
      <c r="K79" s="190"/>
    </row>
    <row r="80" spans="2:11" s="8" customFormat="1" ht="19.9" customHeight="1">
      <c r="B80" s="184"/>
      <c r="C80" s="185"/>
      <c r="D80" s="186" t="s">
        <v>131</v>
      </c>
      <c r="E80" s="187"/>
      <c r="F80" s="187"/>
      <c r="G80" s="187"/>
      <c r="H80" s="187"/>
      <c r="I80" s="188"/>
      <c r="J80" s="189">
        <f>J668</f>
        <v>0</v>
      </c>
      <c r="K80" s="190"/>
    </row>
    <row r="81" spans="2:11" s="8" customFormat="1" ht="19.9" customHeight="1">
      <c r="B81" s="184"/>
      <c r="C81" s="185"/>
      <c r="D81" s="186" t="s">
        <v>132</v>
      </c>
      <c r="E81" s="187"/>
      <c r="F81" s="187"/>
      <c r="G81" s="187"/>
      <c r="H81" s="187"/>
      <c r="I81" s="188"/>
      <c r="J81" s="189">
        <f>J705</f>
        <v>0</v>
      </c>
      <c r="K81" s="190"/>
    </row>
    <row r="82" spans="2:11" s="8" customFormat="1" ht="19.9" customHeight="1">
      <c r="B82" s="184"/>
      <c r="C82" s="185"/>
      <c r="D82" s="186" t="s">
        <v>133</v>
      </c>
      <c r="E82" s="187"/>
      <c r="F82" s="187"/>
      <c r="G82" s="187"/>
      <c r="H82" s="187"/>
      <c r="I82" s="188"/>
      <c r="J82" s="189">
        <f>J715</f>
        <v>0</v>
      </c>
      <c r="K82" s="190"/>
    </row>
    <row r="83" spans="2:11" s="8" customFormat="1" ht="19.9" customHeight="1">
      <c r="B83" s="184"/>
      <c r="C83" s="185"/>
      <c r="D83" s="186" t="s">
        <v>134</v>
      </c>
      <c r="E83" s="187"/>
      <c r="F83" s="187"/>
      <c r="G83" s="187"/>
      <c r="H83" s="187"/>
      <c r="I83" s="188"/>
      <c r="J83" s="189">
        <f>J769</f>
        <v>0</v>
      </c>
      <c r="K83" s="190"/>
    </row>
    <row r="84" spans="2:11" s="8" customFormat="1" ht="19.9" customHeight="1">
      <c r="B84" s="184"/>
      <c r="C84" s="185"/>
      <c r="D84" s="186" t="s">
        <v>135</v>
      </c>
      <c r="E84" s="187"/>
      <c r="F84" s="187"/>
      <c r="G84" s="187"/>
      <c r="H84" s="187"/>
      <c r="I84" s="188"/>
      <c r="J84" s="189">
        <f>J781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136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SVČ KRNOV - volnočasové aktivity a herna, stavební úpravy a změna užívání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101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5/17/ph_1 - Stavební část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23</v>
      </c>
      <c r="D98" s="74"/>
      <c r="E98" s="74"/>
      <c r="F98" s="193" t="str">
        <f>F12</f>
        <v>Dobrovského 281/16, Krnov</v>
      </c>
      <c r="G98" s="74"/>
      <c r="H98" s="74"/>
      <c r="I98" s="194" t="s">
        <v>25</v>
      </c>
      <c r="J98" s="85" t="str">
        <f>IF(J12="","",J12)</f>
        <v>16. 8. 2017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27</v>
      </c>
      <c r="D100" s="74"/>
      <c r="E100" s="74"/>
      <c r="F100" s="193" t="str">
        <f>E15</f>
        <v xml:space="preserve"> </v>
      </c>
      <c r="G100" s="74"/>
      <c r="H100" s="74"/>
      <c r="I100" s="194" t="s">
        <v>33</v>
      </c>
      <c r="J100" s="193" t="str">
        <f>E21</f>
        <v>Pavel Hanzel</v>
      </c>
      <c r="K100" s="74"/>
      <c r="L100" s="72"/>
    </row>
    <row r="101" spans="2:12" s="1" customFormat="1" ht="14.4" customHeight="1">
      <c r="B101" s="46"/>
      <c r="C101" s="76" t="s">
        <v>31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137</v>
      </c>
      <c r="D103" s="197" t="s">
        <v>57</v>
      </c>
      <c r="E103" s="197" t="s">
        <v>53</v>
      </c>
      <c r="F103" s="197" t="s">
        <v>138</v>
      </c>
      <c r="G103" s="197" t="s">
        <v>139</v>
      </c>
      <c r="H103" s="197" t="s">
        <v>140</v>
      </c>
      <c r="I103" s="198" t="s">
        <v>141</v>
      </c>
      <c r="J103" s="197" t="s">
        <v>105</v>
      </c>
      <c r="K103" s="199" t="s">
        <v>142</v>
      </c>
      <c r="L103" s="200"/>
      <c r="M103" s="102" t="s">
        <v>143</v>
      </c>
      <c r="N103" s="103" t="s">
        <v>42</v>
      </c>
      <c r="O103" s="103" t="s">
        <v>144</v>
      </c>
      <c r="P103" s="103" t="s">
        <v>145</v>
      </c>
      <c r="Q103" s="103" t="s">
        <v>146</v>
      </c>
      <c r="R103" s="103" t="s">
        <v>147</v>
      </c>
      <c r="S103" s="103" t="s">
        <v>148</v>
      </c>
      <c r="T103" s="104" t="s">
        <v>149</v>
      </c>
    </row>
    <row r="104" spans="2:63" s="1" customFormat="1" ht="29.25" customHeight="1">
      <c r="B104" s="46"/>
      <c r="C104" s="108" t="s">
        <v>106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P105+P383</f>
        <v>0</v>
      </c>
      <c r="Q104" s="106"/>
      <c r="R104" s="202">
        <f>R105+R383</f>
        <v>18.142246550000003</v>
      </c>
      <c r="S104" s="106"/>
      <c r="T104" s="203">
        <f>T105+T383</f>
        <v>20.06304875</v>
      </c>
      <c r="AT104" s="24" t="s">
        <v>71</v>
      </c>
      <c r="AU104" s="24" t="s">
        <v>107</v>
      </c>
      <c r="BK104" s="204">
        <f>BK105+BK383</f>
        <v>0</v>
      </c>
    </row>
    <row r="105" spans="2:63" s="10" customFormat="1" ht="37.4" customHeight="1">
      <c r="B105" s="205"/>
      <c r="C105" s="206"/>
      <c r="D105" s="207" t="s">
        <v>71</v>
      </c>
      <c r="E105" s="208" t="s">
        <v>150</v>
      </c>
      <c r="F105" s="208" t="s">
        <v>151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P106+P134+P249+P373+P381</f>
        <v>0</v>
      </c>
      <c r="Q105" s="213"/>
      <c r="R105" s="214">
        <f>R106+R134+R249+R373+R381</f>
        <v>14.614625720000001</v>
      </c>
      <c r="S105" s="213"/>
      <c r="T105" s="215">
        <f>T106+T134+T249+T373+T381</f>
        <v>19.629431</v>
      </c>
      <c r="AR105" s="216" t="s">
        <v>80</v>
      </c>
      <c r="AT105" s="217" t="s">
        <v>71</v>
      </c>
      <c r="AU105" s="217" t="s">
        <v>72</v>
      </c>
      <c r="AY105" s="216" t="s">
        <v>152</v>
      </c>
      <c r="BK105" s="218">
        <f>BK106+BK134+BK249+BK373+BK381</f>
        <v>0</v>
      </c>
    </row>
    <row r="106" spans="2:63" s="10" customFormat="1" ht="19.9" customHeight="1">
      <c r="B106" s="205"/>
      <c r="C106" s="206"/>
      <c r="D106" s="207" t="s">
        <v>71</v>
      </c>
      <c r="E106" s="219" t="s">
        <v>153</v>
      </c>
      <c r="F106" s="219" t="s">
        <v>154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P107+P128</f>
        <v>0</v>
      </c>
      <c r="Q106" s="213"/>
      <c r="R106" s="214">
        <f>R107+R128</f>
        <v>1.47782325</v>
      </c>
      <c r="S106" s="213"/>
      <c r="T106" s="215">
        <f>T107+T128</f>
        <v>0</v>
      </c>
      <c r="AR106" s="216" t="s">
        <v>80</v>
      </c>
      <c r="AT106" s="217" t="s">
        <v>71</v>
      </c>
      <c r="AU106" s="217" t="s">
        <v>80</v>
      </c>
      <c r="AY106" s="216" t="s">
        <v>152</v>
      </c>
      <c r="BK106" s="218">
        <f>BK107+BK128</f>
        <v>0</v>
      </c>
    </row>
    <row r="107" spans="2:63" s="10" customFormat="1" ht="14.85" customHeight="1">
      <c r="B107" s="205"/>
      <c r="C107" s="206"/>
      <c r="D107" s="207" t="s">
        <v>71</v>
      </c>
      <c r="E107" s="219" t="s">
        <v>155</v>
      </c>
      <c r="F107" s="219" t="s">
        <v>156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SUM(P108:P127)</f>
        <v>0</v>
      </c>
      <c r="Q107" s="213"/>
      <c r="R107" s="214">
        <f>SUM(R108:R127)</f>
        <v>1.0930853999999999</v>
      </c>
      <c r="S107" s="213"/>
      <c r="T107" s="215">
        <f>SUM(T108:T127)</f>
        <v>0</v>
      </c>
      <c r="AR107" s="216" t="s">
        <v>80</v>
      </c>
      <c r="AT107" s="217" t="s">
        <v>71</v>
      </c>
      <c r="AU107" s="217" t="s">
        <v>82</v>
      </c>
      <c r="AY107" s="216" t="s">
        <v>152</v>
      </c>
      <c r="BK107" s="218">
        <f>SUM(BK108:BK127)</f>
        <v>0</v>
      </c>
    </row>
    <row r="108" spans="2:65" s="1" customFormat="1" ht="25.5" customHeight="1">
      <c r="B108" s="46"/>
      <c r="C108" s="221" t="s">
        <v>80</v>
      </c>
      <c r="D108" s="221" t="s">
        <v>157</v>
      </c>
      <c r="E108" s="222" t="s">
        <v>158</v>
      </c>
      <c r="F108" s="223" t="s">
        <v>159</v>
      </c>
      <c r="G108" s="224" t="s">
        <v>160</v>
      </c>
      <c r="H108" s="225">
        <v>1</v>
      </c>
      <c r="I108" s="226"/>
      <c r="J108" s="227">
        <f>ROUND(I108*H108,2)</f>
        <v>0</v>
      </c>
      <c r="K108" s="223" t="s">
        <v>161</v>
      </c>
      <c r="L108" s="72"/>
      <c r="M108" s="228" t="s">
        <v>21</v>
      </c>
      <c r="N108" s="229" t="s">
        <v>43</v>
      </c>
      <c r="O108" s="47"/>
      <c r="P108" s="230">
        <f>O108*H108</f>
        <v>0</v>
      </c>
      <c r="Q108" s="230">
        <v>0.12021</v>
      </c>
      <c r="R108" s="230">
        <f>Q108*H108</f>
        <v>0.12021</v>
      </c>
      <c r="S108" s="230">
        <v>0</v>
      </c>
      <c r="T108" s="231">
        <f>S108*H108</f>
        <v>0</v>
      </c>
      <c r="AR108" s="24" t="s">
        <v>162</v>
      </c>
      <c r="AT108" s="24" t="s">
        <v>157</v>
      </c>
      <c r="AU108" s="24" t="s">
        <v>153</v>
      </c>
      <c r="AY108" s="24" t="s">
        <v>152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80</v>
      </c>
      <c r="BK108" s="232">
        <f>ROUND(I108*H108,2)</f>
        <v>0</v>
      </c>
      <c r="BL108" s="24" t="s">
        <v>162</v>
      </c>
      <c r="BM108" s="24" t="s">
        <v>163</v>
      </c>
    </row>
    <row r="109" spans="2:51" s="11" customFormat="1" ht="13.5">
      <c r="B109" s="233"/>
      <c r="C109" s="234"/>
      <c r="D109" s="235" t="s">
        <v>164</v>
      </c>
      <c r="E109" s="236" t="s">
        <v>21</v>
      </c>
      <c r="F109" s="237" t="s">
        <v>165</v>
      </c>
      <c r="G109" s="234"/>
      <c r="H109" s="236" t="s">
        <v>21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164</v>
      </c>
      <c r="AU109" s="243" t="s">
        <v>153</v>
      </c>
      <c r="AV109" s="11" t="s">
        <v>80</v>
      </c>
      <c r="AW109" s="11" t="s">
        <v>36</v>
      </c>
      <c r="AX109" s="11" t="s">
        <v>72</v>
      </c>
      <c r="AY109" s="243" t="s">
        <v>152</v>
      </c>
    </row>
    <row r="110" spans="2:51" s="11" customFormat="1" ht="13.5">
      <c r="B110" s="233"/>
      <c r="C110" s="234"/>
      <c r="D110" s="235" t="s">
        <v>164</v>
      </c>
      <c r="E110" s="236" t="s">
        <v>21</v>
      </c>
      <c r="F110" s="237" t="s">
        <v>166</v>
      </c>
      <c r="G110" s="234"/>
      <c r="H110" s="236" t="s">
        <v>21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AT110" s="243" t="s">
        <v>164</v>
      </c>
      <c r="AU110" s="243" t="s">
        <v>153</v>
      </c>
      <c r="AV110" s="11" t="s">
        <v>80</v>
      </c>
      <c r="AW110" s="11" t="s">
        <v>36</v>
      </c>
      <c r="AX110" s="11" t="s">
        <v>72</v>
      </c>
      <c r="AY110" s="243" t="s">
        <v>152</v>
      </c>
    </row>
    <row r="111" spans="2:51" s="12" customFormat="1" ht="13.5">
      <c r="B111" s="244"/>
      <c r="C111" s="245"/>
      <c r="D111" s="235" t="s">
        <v>164</v>
      </c>
      <c r="E111" s="246" t="s">
        <v>21</v>
      </c>
      <c r="F111" s="247" t="s">
        <v>80</v>
      </c>
      <c r="G111" s="245"/>
      <c r="H111" s="248">
        <v>1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AT111" s="254" t="s">
        <v>164</v>
      </c>
      <c r="AU111" s="254" t="s">
        <v>153</v>
      </c>
      <c r="AV111" s="12" t="s">
        <v>82</v>
      </c>
      <c r="AW111" s="12" t="s">
        <v>36</v>
      </c>
      <c r="AX111" s="12" t="s">
        <v>72</v>
      </c>
      <c r="AY111" s="254" t="s">
        <v>152</v>
      </c>
    </row>
    <row r="112" spans="2:51" s="13" customFormat="1" ht="13.5">
      <c r="B112" s="255"/>
      <c r="C112" s="256"/>
      <c r="D112" s="235" t="s">
        <v>164</v>
      </c>
      <c r="E112" s="257" t="s">
        <v>21</v>
      </c>
      <c r="F112" s="258" t="s">
        <v>167</v>
      </c>
      <c r="G112" s="256"/>
      <c r="H112" s="259">
        <v>1</v>
      </c>
      <c r="I112" s="260"/>
      <c r="J112" s="256"/>
      <c r="K112" s="256"/>
      <c r="L112" s="261"/>
      <c r="M112" s="262"/>
      <c r="N112" s="263"/>
      <c r="O112" s="263"/>
      <c r="P112" s="263"/>
      <c r="Q112" s="263"/>
      <c r="R112" s="263"/>
      <c r="S112" s="263"/>
      <c r="T112" s="264"/>
      <c r="AT112" s="265" t="s">
        <v>164</v>
      </c>
      <c r="AU112" s="265" t="s">
        <v>153</v>
      </c>
      <c r="AV112" s="13" t="s">
        <v>162</v>
      </c>
      <c r="AW112" s="13" t="s">
        <v>36</v>
      </c>
      <c r="AX112" s="13" t="s">
        <v>80</v>
      </c>
      <c r="AY112" s="265" t="s">
        <v>152</v>
      </c>
    </row>
    <row r="113" spans="2:65" s="1" customFormat="1" ht="25.5" customHeight="1">
      <c r="B113" s="46"/>
      <c r="C113" s="221" t="s">
        <v>82</v>
      </c>
      <c r="D113" s="221" t="s">
        <v>157</v>
      </c>
      <c r="E113" s="222" t="s">
        <v>168</v>
      </c>
      <c r="F113" s="223" t="s">
        <v>169</v>
      </c>
      <c r="G113" s="224" t="s">
        <v>160</v>
      </c>
      <c r="H113" s="225">
        <v>4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43</v>
      </c>
      <c r="O113" s="47"/>
      <c r="P113" s="230">
        <f>O113*H113</f>
        <v>0</v>
      </c>
      <c r="Q113" s="230">
        <v>0.24042</v>
      </c>
      <c r="R113" s="230">
        <f>Q113*H113</f>
        <v>0.96168</v>
      </c>
      <c r="S113" s="230">
        <v>0</v>
      </c>
      <c r="T113" s="231">
        <f>S113*H113</f>
        <v>0</v>
      </c>
      <c r="AR113" s="24" t="s">
        <v>162</v>
      </c>
      <c r="AT113" s="24" t="s">
        <v>157</v>
      </c>
      <c r="AU113" s="24" t="s">
        <v>153</v>
      </c>
      <c r="AY113" s="24" t="s">
        <v>152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80</v>
      </c>
      <c r="BK113" s="232">
        <f>ROUND(I113*H113,2)</f>
        <v>0</v>
      </c>
      <c r="BL113" s="24" t="s">
        <v>162</v>
      </c>
      <c r="BM113" s="24" t="s">
        <v>170</v>
      </c>
    </row>
    <row r="114" spans="2:51" s="11" customFormat="1" ht="13.5">
      <c r="B114" s="233"/>
      <c r="C114" s="234"/>
      <c r="D114" s="235" t="s">
        <v>164</v>
      </c>
      <c r="E114" s="236" t="s">
        <v>21</v>
      </c>
      <c r="F114" s="237" t="s">
        <v>165</v>
      </c>
      <c r="G114" s="234"/>
      <c r="H114" s="236" t="s">
        <v>21</v>
      </c>
      <c r="I114" s="238"/>
      <c r="J114" s="234"/>
      <c r="K114" s="234"/>
      <c r="L114" s="239"/>
      <c r="M114" s="240"/>
      <c r="N114" s="241"/>
      <c r="O114" s="241"/>
      <c r="P114" s="241"/>
      <c r="Q114" s="241"/>
      <c r="R114" s="241"/>
      <c r="S114" s="241"/>
      <c r="T114" s="242"/>
      <c r="AT114" s="243" t="s">
        <v>164</v>
      </c>
      <c r="AU114" s="243" t="s">
        <v>153</v>
      </c>
      <c r="AV114" s="11" t="s">
        <v>80</v>
      </c>
      <c r="AW114" s="11" t="s">
        <v>36</v>
      </c>
      <c r="AX114" s="11" t="s">
        <v>72</v>
      </c>
      <c r="AY114" s="243" t="s">
        <v>152</v>
      </c>
    </row>
    <row r="115" spans="2:51" s="11" customFormat="1" ht="13.5">
      <c r="B115" s="233"/>
      <c r="C115" s="234"/>
      <c r="D115" s="235" t="s">
        <v>164</v>
      </c>
      <c r="E115" s="236" t="s">
        <v>21</v>
      </c>
      <c r="F115" s="237" t="s">
        <v>171</v>
      </c>
      <c r="G115" s="234"/>
      <c r="H115" s="236" t="s">
        <v>21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164</v>
      </c>
      <c r="AU115" s="243" t="s">
        <v>153</v>
      </c>
      <c r="AV115" s="11" t="s">
        <v>80</v>
      </c>
      <c r="AW115" s="11" t="s">
        <v>36</v>
      </c>
      <c r="AX115" s="11" t="s">
        <v>72</v>
      </c>
      <c r="AY115" s="243" t="s">
        <v>152</v>
      </c>
    </row>
    <row r="116" spans="2:51" s="12" customFormat="1" ht="13.5">
      <c r="B116" s="244"/>
      <c r="C116" s="245"/>
      <c r="D116" s="235" t="s">
        <v>164</v>
      </c>
      <c r="E116" s="246" t="s">
        <v>21</v>
      </c>
      <c r="F116" s="247" t="s">
        <v>172</v>
      </c>
      <c r="G116" s="245"/>
      <c r="H116" s="248">
        <v>2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164</v>
      </c>
      <c r="AU116" s="254" t="s">
        <v>153</v>
      </c>
      <c r="AV116" s="12" t="s">
        <v>82</v>
      </c>
      <c r="AW116" s="12" t="s">
        <v>36</v>
      </c>
      <c r="AX116" s="12" t="s">
        <v>72</v>
      </c>
      <c r="AY116" s="254" t="s">
        <v>152</v>
      </c>
    </row>
    <row r="117" spans="2:51" s="11" customFormat="1" ht="13.5">
      <c r="B117" s="233"/>
      <c r="C117" s="234"/>
      <c r="D117" s="235" t="s">
        <v>164</v>
      </c>
      <c r="E117" s="236" t="s">
        <v>21</v>
      </c>
      <c r="F117" s="237" t="s">
        <v>173</v>
      </c>
      <c r="G117" s="234"/>
      <c r="H117" s="236" t="s">
        <v>21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164</v>
      </c>
      <c r="AU117" s="243" t="s">
        <v>153</v>
      </c>
      <c r="AV117" s="11" t="s">
        <v>80</v>
      </c>
      <c r="AW117" s="11" t="s">
        <v>36</v>
      </c>
      <c r="AX117" s="11" t="s">
        <v>72</v>
      </c>
      <c r="AY117" s="243" t="s">
        <v>152</v>
      </c>
    </row>
    <row r="118" spans="2:51" s="11" customFormat="1" ht="13.5">
      <c r="B118" s="233"/>
      <c r="C118" s="234"/>
      <c r="D118" s="235" t="s">
        <v>164</v>
      </c>
      <c r="E118" s="236" t="s">
        <v>21</v>
      </c>
      <c r="F118" s="237" t="s">
        <v>171</v>
      </c>
      <c r="G118" s="234"/>
      <c r="H118" s="236" t="s">
        <v>21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AT118" s="243" t="s">
        <v>164</v>
      </c>
      <c r="AU118" s="243" t="s">
        <v>153</v>
      </c>
      <c r="AV118" s="11" t="s">
        <v>80</v>
      </c>
      <c r="AW118" s="11" t="s">
        <v>36</v>
      </c>
      <c r="AX118" s="11" t="s">
        <v>72</v>
      </c>
      <c r="AY118" s="243" t="s">
        <v>152</v>
      </c>
    </row>
    <row r="119" spans="2:51" s="12" customFormat="1" ht="13.5">
      <c r="B119" s="244"/>
      <c r="C119" s="245"/>
      <c r="D119" s="235" t="s">
        <v>164</v>
      </c>
      <c r="E119" s="246" t="s">
        <v>21</v>
      </c>
      <c r="F119" s="247" t="s">
        <v>172</v>
      </c>
      <c r="G119" s="245"/>
      <c r="H119" s="248">
        <v>2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164</v>
      </c>
      <c r="AU119" s="254" t="s">
        <v>153</v>
      </c>
      <c r="AV119" s="12" t="s">
        <v>82</v>
      </c>
      <c r="AW119" s="12" t="s">
        <v>36</v>
      </c>
      <c r="AX119" s="12" t="s">
        <v>72</v>
      </c>
      <c r="AY119" s="254" t="s">
        <v>152</v>
      </c>
    </row>
    <row r="120" spans="2:51" s="13" customFormat="1" ht="13.5">
      <c r="B120" s="255"/>
      <c r="C120" s="256"/>
      <c r="D120" s="235" t="s">
        <v>164</v>
      </c>
      <c r="E120" s="257" t="s">
        <v>21</v>
      </c>
      <c r="F120" s="258" t="s">
        <v>167</v>
      </c>
      <c r="G120" s="256"/>
      <c r="H120" s="259">
        <v>4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AT120" s="265" t="s">
        <v>164</v>
      </c>
      <c r="AU120" s="265" t="s">
        <v>153</v>
      </c>
      <c r="AV120" s="13" t="s">
        <v>162</v>
      </c>
      <c r="AW120" s="13" t="s">
        <v>36</v>
      </c>
      <c r="AX120" s="13" t="s">
        <v>80</v>
      </c>
      <c r="AY120" s="265" t="s">
        <v>152</v>
      </c>
    </row>
    <row r="121" spans="2:65" s="1" customFormat="1" ht="25.5" customHeight="1">
      <c r="B121" s="46"/>
      <c r="C121" s="221" t="s">
        <v>153</v>
      </c>
      <c r="D121" s="221" t="s">
        <v>157</v>
      </c>
      <c r="E121" s="222" t="s">
        <v>174</v>
      </c>
      <c r="F121" s="223" t="s">
        <v>175</v>
      </c>
      <c r="G121" s="224" t="s">
        <v>176</v>
      </c>
      <c r="H121" s="225">
        <v>0.01</v>
      </c>
      <c r="I121" s="226"/>
      <c r="J121" s="227">
        <f>ROUND(I121*H121,2)</f>
        <v>0</v>
      </c>
      <c r="K121" s="223" t="s">
        <v>161</v>
      </c>
      <c r="L121" s="72"/>
      <c r="M121" s="228" t="s">
        <v>21</v>
      </c>
      <c r="N121" s="229" t="s">
        <v>43</v>
      </c>
      <c r="O121" s="47"/>
      <c r="P121" s="230">
        <f>O121*H121</f>
        <v>0</v>
      </c>
      <c r="Q121" s="230">
        <v>0.01954</v>
      </c>
      <c r="R121" s="230">
        <f>Q121*H121</f>
        <v>0.00019539999999999998</v>
      </c>
      <c r="S121" s="230">
        <v>0</v>
      </c>
      <c r="T121" s="231">
        <f>S121*H121</f>
        <v>0</v>
      </c>
      <c r="AR121" s="24" t="s">
        <v>162</v>
      </c>
      <c r="AT121" s="24" t="s">
        <v>157</v>
      </c>
      <c r="AU121" s="24" t="s">
        <v>153</v>
      </c>
      <c r="AY121" s="24" t="s">
        <v>152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80</v>
      </c>
      <c r="BK121" s="232">
        <f>ROUND(I121*H121,2)</f>
        <v>0</v>
      </c>
      <c r="BL121" s="24" t="s">
        <v>162</v>
      </c>
      <c r="BM121" s="24" t="s">
        <v>177</v>
      </c>
    </row>
    <row r="122" spans="2:51" s="12" customFormat="1" ht="13.5">
      <c r="B122" s="244"/>
      <c r="C122" s="245"/>
      <c r="D122" s="235" t="s">
        <v>164</v>
      </c>
      <c r="E122" s="246" t="s">
        <v>21</v>
      </c>
      <c r="F122" s="247" t="s">
        <v>178</v>
      </c>
      <c r="G122" s="245"/>
      <c r="H122" s="248">
        <v>0.01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164</v>
      </c>
      <c r="AU122" s="254" t="s">
        <v>153</v>
      </c>
      <c r="AV122" s="12" t="s">
        <v>82</v>
      </c>
      <c r="AW122" s="12" t="s">
        <v>36</v>
      </c>
      <c r="AX122" s="12" t="s">
        <v>72</v>
      </c>
      <c r="AY122" s="254" t="s">
        <v>152</v>
      </c>
    </row>
    <row r="123" spans="2:51" s="13" customFormat="1" ht="13.5">
      <c r="B123" s="255"/>
      <c r="C123" s="256"/>
      <c r="D123" s="235" t="s">
        <v>164</v>
      </c>
      <c r="E123" s="257" t="s">
        <v>21</v>
      </c>
      <c r="F123" s="258" t="s">
        <v>167</v>
      </c>
      <c r="G123" s="256"/>
      <c r="H123" s="259">
        <v>0.01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AT123" s="265" t="s">
        <v>164</v>
      </c>
      <c r="AU123" s="265" t="s">
        <v>153</v>
      </c>
      <c r="AV123" s="13" t="s">
        <v>162</v>
      </c>
      <c r="AW123" s="13" t="s">
        <v>36</v>
      </c>
      <c r="AX123" s="13" t="s">
        <v>80</v>
      </c>
      <c r="AY123" s="265" t="s">
        <v>152</v>
      </c>
    </row>
    <row r="124" spans="2:65" s="1" customFormat="1" ht="16.5" customHeight="1">
      <c r="B124" s="46"/>
      <c r="C124" s="266" t="s">
        <v>162</v>
      </c>
      <c r="D124" s="266" t="s">
        <v>179</v>
      </c>
      <c r="E124" s="267" t="s">
        <v>180</v>
      </c>
      <c r="F124" s="268" t="s">
        <v>181</v>
      </c>
      <c r="G124" s="269" t="s">
        <v>176</v>
      </c>
      <c r="H124" s="270">
        <v>0.011</v>
      </c>
      <c r="I124" s="271"/>
      <c r="J124" s="272">
        <f>ROUND(I124*H124,2)</f>
        <v>0</v>
      </c>
      <c r="K124" s="268" t="s">
        <v>161</v>
      </c>
      <c r="L124" s="273"/>
      <c r="M124" s="274" t="s">
        <v>21</v>
      </c>
      <c r="N124" s="275" t="s">
        <v>43</v>
      </c>
      <c r="O124" s="47"/>
      <c r="P124" s="230">
        <f>O124*H124</f>
        <v>0</v>
      </c>
      <c r="Q124" s="230">
        <v>1</v>
      </c>
      <c r="R124" s="230">
        <f>Q124*H124</f>
        <v>0.011</v>
      </c>
      <c r="S124" s="230">
        <v>0</v>
      </c>
      <c r="T124" s="231">
        <f>S124*H124</f>
        <v>0</v>
      </c>
      <c r="AR124" s="24" t="s">
        <v>182</v>
      </c>
      <c r="AT124" s="24" t="s">
        <v>179</v>
      </c>
      <c r="AU124" s="24" t="s">
        <v>153</v>
      </c>
      <c r="AY124" s="24" t="s">
        <v>152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80</v>
      </c>
      <c r="BK124" s="232">
        <f>ROUND(I124*H124,2)</f>
        <v>0</v>
      </c>
      <c r="BL124" s="24" t="s">
        <v>162</v>
      </c>
      <c r="BM124" s="24" t="s">
        <v>183</v>
      </c>
    </row>
    <row r="125" spans="2:47" s="1" customFormat="1" ht="13.5">
      <c r="B125" s="46"/>
      <c r="C125" s="74"/>
      <c r="D125" s="235" t="s">
        <v>184</v>
      </c>
      <c r="E125" s="74"/>
      <c r="F125" s="276" t="s">
        <v>185</v>
      </c>
      <c r="G125" s="74"/>
      <c r="H125" s="74"/>
      <c r="I125" s="191"/>
      <c r="J125" s="74"/>
      <c r="K125" s="74"/>
      <c r="L125" s="72"/>
      <c r="M125" s="277"/>
      <c r="N125" s="47"/>
      <c r="O125" s="47"/>
      <c r="P125" s="47"/>
      <c r="Q125" s="47"/>
      <c r="R125" s="47"/>
      <c r="S125" s="47"/>
      <c r="T125" s="95"/>
      <c r="AT125" s="24" t="s">
        <v>184</v>
      </c>
      <c r="AU125" s="24" t="s">
        <v>153</v>
      </c>
    </row>
    <row r="126" spans="2:51" s="12" customFormat="1" ht="13.5">
      <c r="B126" s="244"/>
      <c r="C126" s="245"/>
      <c r="D126" s="235" t="s">
        <v>164</v>
      </c>
      <c r="E126" s="246" t="s">
        <v>21</v>
      </c>
      <c r="F126" s="247" t="s">
        <v>186</v>
      </c>
      <c r="G126" s="245"/>
      <c r="H126" s="248">
        <v>0.011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164</v>
      </c>
      <c r="AU126" s="254" t="s">
        <v>153</v>
      </c>
      <c r="AV126" s="12" t="s">
        <v>82</v>
      </c>
      <c r="AW126" s="12" t="s">
        <v>36</v>
      </c>
      <c r="AX126" s="12" t="s">
        <v>72</v>
      </c>
      <c r="AY126" s="254" t="s">
        <v>152</v>
      </c>
    </row>
    <row r="127" spans="2:51" s="13" customFormat="1" ht="13.5">
      <c r="B127" s="255"/>
      <c r="C127" s="256"/>
      <c r="D127" s="235" t="s">
        <v>164</v>
      </c>
      <c r="E127" s="257" t="s">
        <v>21</v>
      </c>
      <c r="F127" s="258" t="s">
        <v>167</v>
      </c>
      <c r="G127" s="256"/>
      <c r="H127" s="259">
        <v>0.011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AT127" s="265" t="s">
        <v>164</v>
      </c>
      <c r="AU127" s="265" t="s">
        <v>153</v>
      </c>
      <c r="AV127" s="13" t="s">
        <v>162</v>
      </c>
      <c r="AW127" s="13" t="s">
        <v>36</v>
      </c>
      <c r="AX127" s="13" t="s">
        <v>80</v>
      </c>
      <c r="AY127" s="265" t="s">
        <v>152</v>
      </c>
    </row>
    <row r="128" spans="2:63" s="10" customFormat="1" ht="22.3" customHeight="1">
      <c r="B128" s="205"/>
      <c r="C128" s="206"/>
      <c r="D128" s="207" t="s">
        <v>71</v>
      </c>
      <c r="E128" s="219" t="s">
        <v>187</v>
      </c>
      <c r="F128" s="219" t="s">
        <v>188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SUM(P129:P133)</f>
        <v>0</v>
      </c>
      <c r="Q128" s="213"/>
      <c r="R128" s="214">
        <f>SUM(R129:R133)</f>
        <v>0.38473785000000005</v>
      </c>
      <c r="S128" s="213"/>
      <c r="T128" s="215">
        <f>SUM(T129:T133)</f>
        <v>0</v>
      </c>
      <c r="AR128" s="216" t="s">
        <v>80</v>
      </c>
      <c r="AT128" s="217" t="s">
        <v>71</v>
      </c>
      <c r="AU128" s="217" t="s">
        <v>82</v>
      </c>
      <c r="AY128" s="216" t="s">
        <v>152</v>
      </c>
      <c r="BK128" s="218">
        <f>SUM(BK129:BK133)</f>
        <v>0</v>
      </c>
    </row>
    <row r="129" spans="2:65" s="1" customFormat="1" ht="38.25" customHeight="1">
      <c r="B129" s="46"/>
      <c r="C129" s="221" t="s">
        <v>189</v>
      </c>
      <c r="D129" s="221" t="s">
        <v>157</v>
      </c>
      <c r="E129" s="222" t="s">
        <v>190</v>
      </c>
      <c r="F129" s="223" t="s">
        <v>191</v>
      </c>
      <c r="G129" s="224" t="s">
        <v>192</v>
      </c>
      <c r="H129" s="225">
        <v>5.535</v>
      </c>
      <c r="I129" s="226"/>
      <c r="J129" s="227">
        <f>ROUND(I129*H129,2)</f>
        <v>0</v>
      </c>
      <c r="K129" s="223" t="s">
        <v>161</v>
      </c>
      <c r="L129" s="72"/>
      <c r="M129" s="228" t="s">
        <v>21</v>
      </c>
      <c r="N129" s="229" t="s">
        <v>43</v>
      </c>
      <c r="O129" s="47"/>
      <c r="P129" s="230">
        <f>O129*H129</f>
        <v>0</v>
      </c>
      <c r="Q129" s="230">
        <v>0.06951</v>
      </c>
      <c r="R129" s="230">
        <f>Q129*H129</f>
        <v>0.38473785000000005</v>
      </c>
      <c r="S129" s="230">
        <v>0</v>
      </c>
      <c r="T129" s="231">
        <f>S129*H129</f>
        <v>0</v>
      </c>
      <c r="AR129" s="24" t="s">
        <v>162</v>
      </c>
      <c r="AT129" s="24" t="s">
        <v>157</v>
      </c>
      <c r="AU129" s="24" t="s">
        <v>153</v>
      </c>
      <c r="AY129" s="24" t="s">
        <v>152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80</v>
      </c>
      <c r="BK129" s="232">
        <f>ROUND(I129*H129,2)</f>
        <v>0</v>
      </c>
      <c r="BL129" s="24" t="s">
        <v>162</v>
      </c>
      <c r="BM129" s="24" t="s">
        <v>193</v>
      </c>
    </row>
    <row r="130" spans="2:51" s="12" customFormat="1" ht="13.5">
      <c r="B130" s="244"/>
      <c r="C130" s="245"/>
      <c r="D130" s="235" t="s">
        <v>164</v>
      </c>
      <c r="E130" s="246" t="s">
        <v>21</v>
      </c>
      <c r="F130" s="247" t="s">
        <v>194</v>
      </c>
      <c r="G130" s="245"/>
      <c r="H130" s="248">
        <v>7.308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AT130" s="254" t="s">
        <v>164</v>
      </c>
      <c r="AU130" s="254" t="s">
        <v>153</v>
      </c>
      <c r="AV130" s="12" t="s">
        <v>82</v>
      </c>
      <c r="AW130" s="12" t="s">
        <v>36</v>
      </c>
      <c r="AX130" s="12" t="s">
        <v>72</v>
      </c>
      <c r="AY130" s="254" t="s">
        <v>152</v>
      </c>
    </row>
    <row r="131" spans="2:51" s="11" customFormat="1" ht="13.5">
      <c r="B131" s="233"/>
      <c r="C131" s="234"/>
      <c r="D131" s="235" t="s">
        <v>164</v>
      </c>
      <c r="E131" s="236" t="s">
        <v>21</v>
      </c>
      <c r="F131" s="237" t="s">
        <v>195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164</v>
      </c>
      <c r="AU131" s="243" t="s">
        <v>153</v>
      </c>
      <c r="AV131" s="11" t="s">
        <v>80</v>
      </c>
      <c r="AW131" s="11" t="s">
        <v>36</v>
      </c>
      <c r="AX131" s="11" t="s">
        <v>72</v>
      </c>
      <c r="AY131" s="243" t="s">
        <v>152</v>
      </c>
    </row>
    <row r="132" spans="2:51" s="12" customFormat="1" ht="13.5">
      <c r="B132" s="244"/>
      <c r="C132" s="245"/>
      <c r="D132" s="235" t="s">
        <v>164</v>
      </c>
      <c r="E132" s="246" t="s">
        <v>21</v>
      </c>
      <c r="F132" s="247" t="s">
        <v>196</v>
      </c>
      <c r="G132" s="245"/>
      <c r="H132" s="248">
        <v>-1.773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164</v>
      </c>
      <c r="AU132" s="254" t="s">
        <v>153</v>
      </c>
      <c r="AV132" s="12" t="s">
        <v>82</v>
      </c>
      <c r="AW132" s="12" t="s">
        <v>36</v>
      </c>
      <c r="AX132" s="12" t="s">
        <v>72</v>
      </c>
      <c r="AY132" s="254" t="s">
        <v>152</v>
      </c>
    </row>
    <row r="133" spans="2:51" s="13" customFormat="1" ht="13.5">
      <c r="B133" s="255"/>
      <c r="C133" s="256"/>
      <c r="D133" s="235" t="s">
        <v>164</v>
      </c>
      <c r="E133" s="257" t="s">
        <v>21</v>
      </c>
      <c r="F133" s="258" t="s">
        <v>167</v>
      </c>
      <c r="G133" s="256"/>
      <c r="H133" s="259">
        <v>5.535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AT133" s="265" t="s">
        <v>164</v>
      </c>
      <c r="AU133" s="265" t="s">
        <v>153</v>
      </c>
      <c r="AV133" s="13" t="s">
        <v>162</v>
      </c>
      <c r="AW133" s="13" t="s">
        <v>36</v>
      </c>
      <c r="AX133" s="13" t="s">
        <v>80</v>
      </c>
      <c r="AY133" s="265" t="s">
        <v>152</v>
      </c>
    </row>
    <row r="134" spans="2:63" s="10" customFormat="1" ht="29.85" customHeight="1">
      <c r="B134" s="205"/>
      <c r="C134" s="206"/>
      <c r="D134" s="207" t="s">
        <v>71</v>
      </c>
      <c r="E134" s="219" t="s">
        <v>197</v>
      </c>
      <c r="F134" s="219" t="s">
        <v>198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P135+P202+P213</f>
        <v>0</v>
      </c>
      <c r="Q134" s="213"/>
      <c r="R134" s="214">
        <f>R135+R202+R213</f>
        <v>13.12223857</v>
      </c>
      <c r="S134" s="213"/>
      <c r="T134" s="215">
        <f>T135+T202+T213</f>
        <v>0</v>
      </c>
      <c r="AR134" s="216" t="s">
        <v>80</v>
      </c>
      <c r="AT134" s="217" t="s">
        <v>71</v>
      </c>
      <c r="AU134" s="217" t="s">
        <v>80</v>
      </c>
      <c r="AY134" s="216" t="s">
        <v>152</v>
      </c>
      <c r="BK134" s="218">
        <f>BK135+BK202+BK213</f>
        <v>0</v>
      </c>
    </row>
    <row r="135" spans="2:63" s="10" customFormat="1" ht="14.85" customHeight="1">
      <c r="B135" s="205"/>
      <c r="C135" s="206"/>
      <c r="D135" s="207" t="s">
        <v>71</v>
      </c>
      <c r="E135" s="219" t="s">
        <v>199</v>
      </c>
      <c r="F135" s="219" t="s">
        <v>200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SUM(P136:P201)</f>
        <v>0</v>
      </c>
      <c r="Q135" s="213"/>
      <c r="R135" s="214">
        <f>SUM(R136:R201)</f>
        <v>3.46325625</v>
      </c>
      <c r="S135" s="213"/>
      <c r="T135" s="215">
        <f>SUM(T136:T201)</f>
        <v>0</v>
      </c>
      <c r="AR135" s="216" t="s">
        <v>80</v>
      </c>
      <c r="AT135" s="217" t="s">
        <v>71</v>
      </c>
      <c r="AU135" s="217" t="s">
        <v>82</v>
      </c>
      <c r="AY135" s="216" t="s">
        <v>152</v>
      </c>
      <c r="BK135" s="218">
        <f>SUM(BK136:BK201)</f>
        <v>0</v>
      </c>
    </row>
    <row r="136" spans="2:65" s="1" customFormat="1" ht="25.5" customHeight="1">
      <c r="B136" s="46"/>
      <c r="C136" s="221" t="s">
        <v>197</v>
      </c>
      <c r="D136" s="221" t="s">
        <v>157</v>
      </c>
      <c r="E136" s="222" t="s">
        <v>201</v>
      </c>
      <c r="F136" s="223" t="s">
        <v>202</v>
      </c>
      <c r="G136" s="224" t="s">
        <v>192</v>
      </c>
      <c r="H136" s="225">
        <v>30.512</v>
      </c>
      <c r="I136" s="226"/>
      <c r="J136" s="227">
        <f>ROUND(I136*H136,2)</f>
        <v>0</v>
      </c>
      <c r="K136" s="223" t="s">
        <v>161</v>
      </c>
      <c r="L136" s="72"/>
      <c r="M136" s="228" t="s">
        <v>21</v>
      </c>
      <c r="N136" s="229" t="s">
        <v>43</v>
      </c>
      <c r="O136" s="47"/>
      <c r="P136" s="230">
        <f>O136*H136</f>
        <v>0</v>
      </c>
      <c r="Q136" s="230">
        <v>0.00026</v>
      </c>
      <c r="R136" s="230">
        <f>Q136*H136</f>
        <v>0.00793312</v>
      </c>
      <c r="S136" s="230">
        <v>0</v>
      </c>
      <c r="T136" s="231">
        <f>S136*H136</f>
        <v>0</v>
      </c>
      <c r="AR136" s="24" t="s">
        <v>162</v>
      </c>
      <c r="AT136" s="24" t="s">
        <v>157</v>
      </c>
      <c r="AU136" s="24" t="s">
        <v>153</v>
      </c>
      <c r="AY136" s="24" t="s">
        <v>152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80</v>
      </c>
      <c r="BK136" s="232">
        <f>ROUND(I136*H136,2)</f>
        <v>0</v>
      </c>
      <c r="BL136" s="24" t="s">
        <v>162</v>
      </c>
      <c r="BM136" s="24" t="s">
        <v>203</v>
      </c>
    </row>
    <row r="137" spans="2:51" s="11" customFormat="1" ht="13.5">
      <c r="B137" s="233"/>
      <c r="C137" s="234"/>
      <c r="D137" s="235" t="s">
        <v>164</v>
      </c>
      <c r="E137" s="236" t="s">
        <v>21</v>
      </c>
      <c r="F137" s="237" t="s">
        <v>204</v>
      </c>
      <c r="G137" s="234"/>
      <c r="H137" s="236" t="s">
        <v>21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164</v>
      </c>
      <c r="AU137" s="243" t="s">
        <v>153</v>
      </c>
      <c r="AV137" s="11" t="s">
        <v>80</v>
      </c>
      <c r="AW137" s="11" t="s">
        <v>36</v>
      </c>
      <c r="AX137" s="11" t="s">
        <v>72</v>
      </c>
      <c r="AY137" s="243" t="s">
        <v>152</v>
      </c>
    </row>
    <row r="138" spans="2:51" s="11" customFormat="1" ht="13.5">
      <c r="B138" s="233"/>
      <c r="C138" s="234"/>
      <c r="D138" s="235" t="s">
        <v>164</v>
      </c>
      <c r="E138" s="236" t="s">
        <v>21</v>
      </c>
      <c r="F138" s="237" t="s">
        <v>205</v>
      </c>
      <c r="G138" s="234"/>
      <c r="H138" s="236" t="s">
        <v>21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164</v>
      </c>
      <c r="AU138" s="243" t="s">
        <v>153</v>
      </c>
      <c r="AV138" s="11" t="s">
        <v>80</v>
      </c>
      <c r="AW138" s="11" t="s">
        <v>36</v>
      </c>
      <c r="AX138" s="11" t="s">
        <v>72</v>
      </c>
      <c r="AY138" s="243" t="s">
        <v>152</v>
      </c>
    </row>
    <row r="139" spans="2:51" s="12" customFormat="1" ht="13.5">
      <c r="B139" s="244"/>
      <c r="C139" s="245"/>
      <c r="D139" s="235" t="s">
        <v>164</v>
      </c>
      <c r="E139" s="246" t="s">
        <v>21</v>
      </c>
      <c r="F139" s="247" t="s">
        <v>206</v>
      </c>
      <c r="G139" s="245"/>
      <c r="H139" s="248">
        <v>15.589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164</v>
      </c>
      <c r="AU139" s="254" t="s">
        <v>153</v>
      </c>
      <c r="AV139" s="12" t="s">
        <v>82</v>
      </c>
      <c r="AW139" s="12" t="s">
        <v>36</v>
      </c>
      <c r="AX139" s="12" t="s">
        <v>72</v>
      </c>
      <c r="AY139" s="254" t="s">
        <v>152</v>
      </c>
    </row>
    <row r="140" spans="2:51" s="11" customFormat="1" ht="13.5">
      <c r="B140" s="233"/>
      <c r="C140" s="234"/>
      <c r="D140" s="235" t="s">
        <v>164</v>
      </c>
      <c r="E140" s="236" t="s">
        <v>21</v>
      </c>
      <c r="F140" s="237" t="s">
        <v>173</v>
      </c>
      <c r="G140" s="234"/>
      <c r="H140" s="236" t="s">
        <v>21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164</v>
      </c>
      <c r="AU140" s="243" t="s">
        <v>153</v>
      </c>
      <c r="AV140" s="11" t="s">
        <v>80</v>
      </c>
      <c r="AW140" s="11" t="s">
        <v>36</v>
      </c>
      <c r="AX140" s="11" t="s">
        <v>72</v>
      </c>
      <c r="AY140" s="243" t="s">
        <v>152</v>
      </c>
    </row>
    <row r="141" spans="2:51" s="12" customFormat="1" ht="13.5">
      <c r="B141" s="244"/>
      <c r="C141" s="245"/>
      <c r="D141" s="235" t="s">
        <v>164</v>
      </c>
      <c r="E141" s="246" t="s">
        <v>21</v>
      </c>
      <c r="F141" s="247" t="s">
        <v>207</v>
      </c>
      <c r="G141" s="245"/>
      <c r="H141" s="248">
        <v>22.015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164</v>
      </c>
      <c r="AU141" s="254" t="s">
        <v>153</v>
      </c>
      <c r="AV141" s="12" t="s">
        <v>82</v>
      </c>
      <c r="AW141" s="12" t="s">
        <v>36</v>
      </c>
      <c r="AX141" s="12" t="s">
        <v>72</v>
      </c>
      <c r="AY141" s="254" t="s">
        <v>152</v>
      </c>
    </row>
    <row r="142" spans="2:51" s="11" customFormat="1" ht="13.5">
      <c r="B142" s="233"/>
      <c r="C142" s="234"/>
      <c r="D142" s="235" t="s">
        <v>164</v>
      </c>
      <c r="E142" s="236" t="s">
        <v>21</v>
      </c>
      <c r="F142" s="237" t="s">
        <v>208</v>
      </c>
      <c r="G142" s="234"/>
      <c r="H142" s="236" t="s">
        <v>21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164</v>
      </c>
      <c r="AU142" s="243" t="s">
        <v>153</v>
      </c>
      <c r="AV142" s="11" t="s">
        <v>80</v>
      </c>
      <c r="AW142" s="11" t="s">
        <v>36</v>
      </c>
      <c r="AX142" s="11" t="s">
        <v>72</v>
      </c>
      <c r="AY142" s="243" t="s">
        <v>152</v>
      </c>
    </row>
    <row r="143" spans="2:51" s="12" customFormat="1" ht="13.5">
      <c r="B143" s="244"/>
      <c r="C143" s="245"/>
      <c r="D143" s="235" t="s">
        <v>164</v>
      </c>
      <c r="E143" s="246" t="s">
        <v>21</v>
      </c>
      <c r="F143" s="247" t="s">
        <v>209</v>
      </c>
      <c r="G143" s="245"/>
      <c r="H143" s="248">
        <v>-7.092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164</v>
      </c>
      <c r="AU143" s="254" t="s">
        <v>153</v>
      </c>
      <c r="AV143" s="12" t="s">
        <v>82</v>
      </c>
      <c r="AW143" s="12" t="s">
        <v>36</v>
      </c>
      <c r="AX143" s="12" t="s">
        <v>72</v>
      </c>
      <c r="AY143" s="254" t="s">
        <v>152</v>
      </c>
    </row>
    <row r="144" spans="2:51" s="13" customFormat="1" ht="13.5">
      <c r="B144" s="255"/>
      <c r="C144" s="256"/>
      <c r="D144" s="235" t="s">
        <v>164</v>
      </c>
      <c r="E144" s="257" t="s">
        <v>21</v>
      </c>
      <c r="F144" s="258" t="s">
        <v>167</v>
      </c>
      <c r="G144" s="256"/>
      <c r="H144" s="259">
        <v>30.512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164</v>
      </c>
      <c r="AU144" s="265" t="s">
        <v>153</v>
      </c>
      <c r="AV144" s="13" t="s">
        <v>162</v>
      </c>
      <c r="AW144" s="13" t="s">
        <v>36</v>
      </c>
      <c r="AX144" s="13" t="s">
        <v>80</v>
      </c>
      <c r="AY144" s="265" t="s">
        <v>152</v>
      </c>
    </row>
    <row r="145" spans="2:65" s="1" customFormat="1" ht="25.5" customHeight="1">
      <c r="B145" s="46"/>
      <c r="C145" s="221" t="s">
        <v>210</v>
      </c>
      <c r="D145" s="221" t="s">
        <v>157</v>
      </c>
      <c r="E145" s="222" t="s">
        <v>211</v>
      </c>
      <c r="F145" s="223" t="s">
        <v>212</v>
      </c>
      <c r="G145" s="224" t="s">
        <v>192</v>
      </c>
      <c r="H145" s="225">
        <v>15.257</v>
      </c>
      <c r="I145" s="226"/>
      <c r="J145" s="227">
        <f>ROUND(I145*H145,2)</f>
        <v>0</v>
      </c>
      <c r="K145" s="223" t="s">
        <v>161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0.00489</v>
      </c>
      <c r="R145" s="230">
        <f>Q145*H145</f>
        <v>0.07460673</v>
      </c>
      <c r="S145" s="230">
        <v>0</v>
      </c>
      <c r="T145" s="231">
        <f>S145*H145</f>
        <v>0</v>
      </c>
      <c r="AR145" s="24" t="s">
        <v>162</v>
      </c>
      <c r="AT145" s="24" t="s">
        <v>157</v>
      </c>
      <c r="AU145" s="24" t="s">
        <v>153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162</v>
      </c>
      <c r="BM145" s="24" t="s">
        <v>213</v>
      </c>
    </row>
    <row r="146" spans="2:51" s="11" customFormat="1" ht="13.5">
      <c r="B146" s="233"/>
      <c r="C146" s="234"/>
      <c r="D146" s="235" t="s">
        <v>164</v>
      </c>
      <c r="E146" s="236" t="s">
        <v>21</v>
      </c>
      <c r="F146" s="237" t="s">
        <v>205</v>
      </c>
      <c r="G146" s="234"/>
      <c r="H146" s="236" t="s">
        <v>21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164</v>
      </c>
      <c r="AU146" s="243" t="s">
        <v>153</v>
      </c>
      <c r="AV146" s="11" t="s">
        <v>80</v>
      </c>
      <c r="AW146" s="11" t="s">
        <v>36</v>
      </c>
      <c r="AX146" s="11" t="s">
        <v>72</v>
      </c>
      <c r="AY146" s="243" t="s">
        <v>152</v>
      </c>
    </row>
    <row r="147" spans="2:51" s="12" customFormat="1" ht="13.5">
      <c r="B147" s="244"/>
      <c r="C147" s="245"/>
      <c r="D147" s="235" t="s">
        <v>164</v>
      </c>
      <c r="E147" s="246" t="s">
        <v>21</v>
      </c>
      <c r="F147" s="247" t="s">
        <v>214</v>
      </c>
      <c r="G147" s="245"/>
      <c r="H147" s="248">
        <v>7.795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164</v>
      </c>
      <c r="AU147" s="254" t="s">
        <v>153</v>
      </c>
      <c r="AV147" s="12" t="s">
        <v>82</v>
      </c>
      <c r="AW147" s="12" t="s">
        <v>36</v>
      </c>
      <c r="AX147" s="12" t="s">
        <v>72</v>
      </c>
      <c r="AY147" s="254" t="s">
        <v>152</v>
      </c>
    </row>
    <row r="148" spans="2:51" s="11" customFormat="1" ht="13.5">
      <c r="B148" s="233"/>
      <c r="C148" s="234"/>
      <c r="D148" s="235" t="s">
        <v>164</v>
      </c>
      <c r="E148" s="236" t="s">
        <v>21</v>
      </c>
      <c r="F148" s="237" t="s">
        <v>173</v>
      </c>
      <c r="G148" s="234"/>
      <c r="H148" s="236" t="s">
        <v>21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164</v>
      </c>
      <c r="AU148" s="243" t="s">
        <v>153</v>
      </c>
      <c r="AV148" s="11" t="s">
        <v>80</v>
      </c>
      <c r="AW148" s="11" t="s">
        <v>36</v>
      </c>
      <c r="AX148" s="11" t="s">
        <v>72</v>
      </c>
      <c r="AY148" s="243" t="s">
        <v>152</v>
      </c>
    </row>
    <row r="149" spans="2:51" s="12" customFormat="1" ht="13.5">
      <c r="B149" s="244"/>
      <c r="C149" s="245"/>
      <c r="D149" s="235" t="s">
        <v>164</v>
      </c>
      <c r="E149" s="246" t="s">
        <v>21</v>
      </c>
      <c r="F149" s="247" t="s">
        <v>215</v>
      </c>
      <c r="G149" s="245"/>
      <c r="H149" s="248">
        <v>11.008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164</v>
      </c>
      <c r="AU149" s="254" t="s">
        <v>153</v>
      </c>
      <c r="AV149" s="12" t="s">
        <v>82</v>
      </c>
      <c r="AW149" s="12" t="s">
        <v>36</v>
      </c>
      <c r="AX149" s="12" t="s">
        <v>72</v>
      </c>
      <c r="AY149" s="254" t="s">
        <v>152</v>
      </c>
    </row>
    <row r="150" spans="2:51" s="11" customFormat="1" ht="13.5">
      <c r="B150" s="233"/>
      <c r="C150" s="234"/>
      <c r="D150" s="235" t="s">
        <v>164</v>
      </c>
      <c r="E150" s="236" t="s">
        <v>21</v>
      </c>
      <c r="F150" s="237" t="s">
        <v>208</v>
      </c>
      <c r="G150" s="234"/>
      <c r="H150" s="236" t="s">
        <v>21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164</v>
      </c>
      <c r="AU150" s="243" t="s">
        <v>153</v>
      </c>
      <c r="AV150" s="11" t="s">
        <v>80</v>
      </c>
      <c r="AW150" s="11" t="s">
        <v>36</v>
      </c>
      <c r="AX150" s="11" t="s">
        <v>72</v>
      </c>
      <c r="AY150" s="243" t="s">
        <v>152</v>
      </c>
    </row>
    <row r="151" spans="2:51" s="12" customFormat="1" ht="13.5">
      <c r="B151" s="244"/>
      <c r="C151" s="245"/>
      <c r="D151" s="235" t="s">
        <v>164</v>
      </c>
      <c r="E151" s="246" t="s">
        <v>21</v>
      </c>
      <c r="F151" s="247" t="s">
        <v>216</v>
      </c>
      <c r="G151" s="245"/>
      <c r="H151" s="248">
        <v>-3.546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164</v>
      </c>
      <c r="AU151" s="254" t="s">
        <v>153</v>
      </c>
      <c r="AV151" s="12" t="s">
        <v>82</v>
      </c>
      <c r="AW151" s="12" t="s">
        <v>36</v>
      </c>
      <c r="AX151" s="12" t="s">
        <v>72</v>
      </c>
      <c r="AY151" s="254" t="s">
        <v>152</v>
      </c>
    </row>
    <row r="152" spans="2:51" s="13" customFormat="1" ht="13.5">
      <c r="B152" s="255"/>
      <c r="C152" s="256"/>
      <c r="D152" s="235" t="s">
        <v>164</v>
      </c>
      <c r="E152" s="257" t="s">
        <v>21</v>
      </c>
      <c r="F152" s="258" t="s">
        <v>167</v>
      </c>
      <c r="G152" s="256"/>
      <c r="H152" s="259">
        <v>15.257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164</v>
      </c>
      <c r="AU152" s="265" t="s">
        <v>153</v>
      </c>
      <c r="AV152" s="13" t="s">
        <v>162</v>
      </c>
      <c r="AW152" s="13" t="s">
        <v>36</v>
      </c>
      <c r="AX152" s="13" t="s">
        <v>80</v>
      </c>
      <c r="AY152" s="265" t="s">
        <v>152</v>
      </c>
    </row>
    <row r="153" spans="2:65" s="1" customFormat="1" ht="16.5" customHeight="1">
      <c r="B153" s="46"/>
      <c r="C153" s="221" t="s">
        <v>182</v>
      </c>
      <c r="D153" s="221" t="s">
        <v>157</v>
      </c>
      <c r="E153" s="222" t="s">
        <v>217</v>
      </c>
      <c r="F153" s="223" t="s">
        <v>218</v>
      </c>
      <c r="G153" s="224" t="s">
        <v>192</v>
      </c>
      <c r="H153" s="225">
        <v>15.257</v>
      </c>
      <c r="I153" s="226"/>
      <c r="J153" s="227">
        <f>ROUND(I153*H153,2)</f>
        <v>0</v>
      </c>
      <c r="K153" s="223" t="s">
        <v>161</v>
      </c>
      <c r="L153" s="72"/>
      <c r="M153" s="228" t="s">
        <v>21</v>
      </c>
      <c r="N153" s="229" t="s">
        <v>43</v>
      </c>
      <c r="O153" s="47"/>
      <c r="P153" s="230">
        <f>O153*H153</f>
        <v>0</v>
      </c>
      <c r="Q153" s="230">
        <v>0.003</v>
      </c>
      <c r="R153" s="230">
        <f>Q153*H153</f>
        <v>0.045771</v>
      </c>
      <c r="S153" s="230">
        <v>0</v>
      </c>
      <c r="T153" s="231">
        <f>S153*H153</f>
        <v>0</v>
      </c>
      <c r="AR153" s="24" t="s">
        <v>162</v>
      </c>
      <c r="AT153" s="24" t="s">
        <v>157</v>
      </c>
      <c r="AU153" s="24" t="s">
        <v>153</v>
      </c>
      <c r="AY153" s="24" t="s">
        <v>152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80</v>
      </c>
      <c r="BK153" s="232">
        <f>ROUND(I153*H153,2)</f>
        <v>0</v>
      </c>
      <c r="BL153" s="24" t="s">
        <v>162</v>
      </c>
      <c r="BM153" s="24" t="s">
        <v>219</v>
      </c>
    </row>
    <row r="154" spans="2:51" s="11" customFormat="1" ht="13.5">
      <c r="B154" s="233"/>
      <c r="C154" s="234"/>
      <c r="D154" s="235" t="s">
        <v>164</v>
      </c>
      <c r="E154" s="236" t="s">
        <v>21</v>
      </c>
      <c r="F154" s="237" t="s">
        <v>205</v>
      </c>
      <c r="G154" s="234"/>
      <c r="H154" s="236" t="s">
        <v>21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164</v>
      </c>
      <c r="AU154" s="243" t="s">
        <v>153</v>
      </c>
      <c r="AV154" s="11" t="s">
        <v>80</v>
      </c>
      <c r="AW154" s="11" t="s">
        <v>36</v>
      </c>
      <c r="AX154" s="11" t="s">
        <v>72</v>
      </c>
      <c r="AY154" s="243" t="s">
        <v>152</v>
      </c>
    </row>
    <row r="155" spans="2:51" s="12" customFormat="1" ht="13.5">
      <c r="B155" s="244"/>
      <c r="C155" s="245"/>
      <c r="D155" s="235" t="s">
        <v>164</v>
      </c>
      <c r="E155" s="246" t="s">
        <v>21</v>
      </c>
      <c r="F155" s="247" t="s">
        <v>214</v>
      </c>
      <c r="G155" s="245"/>
      <c r="H155" s="248">
        <v>7.795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164</v>
      </c>
      <c r="AU155" s="254" t="s">
        <v>153</v>
      </c>
      <c r="AV155" s="12" t="s">
        <v>82</v>
      </c>
      <c r="AW155" s="12" t="s">
        <v>36</v>
      </c>
      <c r="AX155" s="12" t="s">
        <v>72</v>
      </c>
      <c r="AY155" s="254" t="s">
        <v>152</v>
      </c>
    </row>
    <row r="156" spans="2:51" s="11" customFormat="1" ht="13.5">
      <c r="B156" s="233"/>
      <c r="C156" s="234"/>
      <c r="D156" s="235" t="s">
        <v>164</v>
      </c>
      <c r="E156" s="236" t="s">
        <v>21</v>
      </c>
      <c r="F156" s="237" t="s">
        <v>173</v>
      </c>
      <c r="G156" s="234"/>
      <c r="H156" s="236" t="s">
        <v>21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164</v>
      </c>
      <c r="AU156" s="243" t="s">
        <v>153</v>
      </c>
      <c r="AV156" s="11" t="s">
        <v>80</v>
      </c>
      <c r="AW156" s="11" t="s">
        <v>36</v>
      </c>
      <c r="AX156" s="11" t="s">
        <v>72</v>
      </c>
      <c r="AY156" s="243" t="s">
        <v>152</v>
      </c>
    </row>
    <row r="157" spans="2:51" s="12" customFormat="1" ht="13.5">
      <c r="B157" s="244"/>
      <c r="C157" s="245"/>
      <c r="D157" s="235" t="s">
        <v>164</v>
      </c>
      <c r="E157" s="246" t="s">
        <v>21</v>
      </c>
      <c r="F157" s="247" t="s">
        <v>215</v>
      </c>
      <c r="G157" s="245"/>
      <c r="H157" s="248">
        <v>11.008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164</v>
      </c>
      <c r="AU157" s="254" t="s">
        <v>153</v>
      </c>
      <c r="AV157" s="12" t="s">
        <v>82</v>
      </c>
      <c r="AW157" s="12" t="s">
        <v>36</v>
      </c>
      <c r="AX157" s="12" t="s">
        <v>72</v>
      </c>
      <c r="AY157" s="254" t="s">
        <v>152</v>
      </c>
    </row>
    <row r="158" spans="2:51" s="11" customFormat="1" ht="13.5">
      <c r="B158" s="233"/>
      <c r="C158" s="234"/>
      <c r="D158" s="235" t="s">
        <v>164</v>
      </c>
      <c r="E158" s="236" t="s">
        <v>21</v>
      </c>
      <c r="F158" s="237" t="s">
        <v>208</v>
      </c>
      <c r="G158" s="234"/>
      <c r="H158" s="236" t="s">
        <v>21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164</v>
      </c>
      <c r="AU158" s="243" t="s">
        <v>153</v>
      </c>
      <c r="AV158" s="11" t="s">
        <v>80</v>
      </c>
      <c r="AW158" s="11" t="s">
        <v>36</v>
      </c>
      <c r="AX158" s="11" t="s">
        <v>72</v>
      </c>
      <c r="AY158" s="243" t="s">
        <v>152</v>
      </c>
    </row>
    <row r="159" spans="2:51" s="12" customFormat="1" ht="13.5">
      <c r="B159" s="244"/>
      <c r="C159" s="245"/>
      <c r="D159" s="235" t="s">
        <v>164</v>
      </c>
      <c r="E159" s="246" t="s">
        <v>21</v>
      </c>
      <c r="F159" s="247" t="s">
        <v>216</v>
      </c>
      <c r="G159" s="245"/>
      <c r="H159" s="248">
        <v>-3.546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164</v>
      </c>
      <c r="AU159" s="254" t="s">
        <v>153</v>
      </c>
      <c r="AV159" s="12" t="s">
        <v>82</v>
      </c>
      <c r="AW159" s="12" t="s">
        <v>36</v>
      </c>
      <c r="AX159" s="12" t="s">
        <v>72</v>
      </c>
      <c r="AY159" s="254" t="s">
        <v>152</v>
      </c>
    </row>
    <row r="160" spans="2:51" s="13" customFormat="1" ht="13.5">
      <c r="B160" s="255"/>
      <c r="C160" s="256"/>
      <c r="D160" s="235" t="s">
        <v>164</v>
      </c>
      <c r="E160" s="257" t="s">
        <v>21</v>
      </c>
      <c r="F160" s="258" t="s">
        <v>167</v>
      </c>
      <c r="G160" s="256"/>
      <c r="H160" s="259">
        <v>15.257</v>
      </c>
      <c r="I160" s="260"/>
      <c r="J160" s="256"/>
      <c r="K160" s="256"/>
      <c r="L160" s="261"/>
      <c r="M160" s="262"/>
      <c r="N160" s="263"/>
      <c r="O160" s="263"/>
      <c r="P160" s="263"/>
      <c r="Q160" s="263"/>
      <c r="R160" s="263"/>
      <c r="S160" s="263"/>
      <c r="T160" s="264"/>
      <c r="AT160" s="265" t="s">
        <v>164</v>
      </c>
      <c r="AU160" s="265" t="s">
        <v>153</v>
      </c>
      <c r="AV160" s="13" t="s">
        <v>162</v>
      </c>
      <c r="AW160" s="13" t="s">
        <v>36</v>
      </c>
      <c r="AX160" s="13" t="s">
        <v>80</v>
      </c>
      <c r="AY160" s="265" t="s">
        <v>152</v>
      </c>
    </row>
    <row r="161" spans="2:65" s="1" customFormat="1" ht="25.5" customHeight="1">
      <c r="B161" s="46"/>
      <c r="C161" s="221" t="s">
        <v>220</v>
      </c>
      <c r="D161" s="221" t="s">
        <v>157</v>
      </c>
      <c r="E161" s="222" t="s">
        <v>221</v>
      </c>
      <c r="F161" s="223" t="s">
        <v>222</v>
      </c>
      <c r="G161" s="224" t="s">
        <v>160</v>
      </c>
      <c r="H161" s="225">
        <v>3</v>
      </c>
      <c r="I161" s="226"/>
      <c r="J161" s="227">
        <f>ROUND(I161*H161,2)</f>
        <v>0</v>
      </c>
      <c r="K161" s="223" t="s">
        <v>161</v>
      </c>
      <c r="L161" s="72"/>
      <c r="M161" s="228" t="s">
        <v>21</v>
      </c>
      <c r="N161" s="229" t="s">
        <v>43</v>
      </c>
      <c r="O161" s="47"/>
      <c r="P161" s="230">
        <f>O161*H161</f>
        <v>0</v>
      </c>
      <c r="Q161" s="230">
        <v>0.0415</v>
      </c>
      <c r="R161" s="230">
        <f>Q161*H161</f>
        <v>0.1245</v>
      </c>
      <c r="S161" s="230">
        <v>0</v>
      </c>
      <c r="T161" s="231">
        <f>S161*H161</f>
        <v>0</v>
      </c>
      <c r="AR161" s="24" t="s">
        <v>162</v>
      </c>
      <c r="AT161" s="24" t="s">
        <v>157</v>
      </c>
      <c r="AU161" s="24" t="s">
        <v>153</v>
      </c>
      <c r="AY161" s="24" t="s">
        <v>152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80</v>
      </c>
      <c r="BK161" s="232">
        <f>ROUND(I161*H161,2)</f>
        <v>0</v>
      </c>
      <c r="BL161" s="24" t="s">
        <v>162</v>
      </c>
      <c r="BM161" s="24" t="s">
        <v>223</v>
      </c>
    </row>
    <row r="162" spans="2:51" s="11" customFormat="1" ht="13.5">
      <c r="B162" s="233"/>
      <c r="C162" s="234"/>
      <c r="D162" s="235" t="s">
        <v>164</v>
      </c>
      <c r="E162" s="236" t="s">
        <v>21</v>
      </c>
      <c r="F162" s="237" t="s">
        <v>165</v>
      </c>
      <c r="G162" s="234"/>
      <c r="H162" s="236" t="s">
        <v>21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164</v>
      </c>
      <c r="AU162" s="243" t="s">
        <v>153</v>
      </c>
      <c r="AV162" s="11" t="s">
        <v>80</v>
      </c>
      <c r="AW162" s="11" t="s">
        <v>36</v>
      </c>
      <c r="AX162" s="11" t="s">
        <v>72</v>
      </c>
      <c r="AY162" s="243" t="s">
        <v>152</v>
      </c>
    </row>
    <row r="163" spans="2:51" s="11" customFormat="1" ht="13.5">
      <c r="B163" s="233"/>
      <c r="C163" s="234"/>
      <c r="D163" s="235" t="s">
        <v>164</v>
      </c>
      <c r="E163" s="236" t="s">
        <v>21</v>
      </c>
      <c r="F163" s="237" t="s">
        <v>171</v>
      </c>
      <c r="G163" s="234"/>
      <c r="H163" s="236" t="s">
        <v>21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164</v>
      </c>
      <c r="AU163" s="243" t="s">
        <v>153</v>
      </c>
      <c r="AV163" s="11" t="s">
        <v>80</v>
      </c>
      <c r="AW163" s="11" t="s">
        <v>36</v>
      </c>
      <c r="AX163" s="11" t="s">
        <v>72</v>
      </c>
      <c r="AY163" s="243" t="s">
        <v>152</v>
      </c>
    </row>
    <row r="164" spans="2:51" s="12" customFormat="1" ht="13.5">
      <c r="B164" s="244"/>
      <c r="C164" s="245"/>
      <c r="D164" s="235" t="s">
        <v>164</v>
      </c>
      <c r="E164" s="246" t="s">
        <v>21</v>
      </c>
      <c r="F164" s="247" t="s">
        <v>172</v>
      </c>
      <c r="G164" s="245"/>
      <c r="H164" s="248">
        <v>2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164</v>
      </c>
      <c r="AU164" s="254" t="s">
        <v>153</v>
      </c>
      <c r="AV164" s="12" t="s">
        <v>82</v>
      </c>
      <c r="AW164" s="12" t="s">
        <v>36</v>
      </c>
      <c r="AX164" s="12" t="s">
        <v>72</v>
      </c>
      <c r="AY164" s="254" t="s">
        <v>152</v>
      </c>
    </row>
    <row r="165" spans="2:51" s="11" customFormat="1" ht="13.5">
      <c r="B165" s="233"/>
      <c r="C165" s="234"/>
      <c r="D165" s="235" t="s">
        <v>164</v>
      </c>
      <c r="E165" s="236" t="s">
        <v>21</v>
      </c>
      <c r="F165" s="237" t="s">
        <v>173</v>
      </c>
      <c r="G165" s="234"/>
      <c r="H165" s="236" t="s">
        <v>21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164</v>
      </c>
      <c r="AU165" s="243" t="s">
        <v>153</v>
      </c>
      <c r="AV165" s="11" t="s">
        <v>80</v>
      </c>
      <c r="AW165" s="11" t="s">
        <v>36</v>
      </c>
      <c r="AX165" s="11" t="s">
        <v>72</v>
      </c>
      <c r="AY165" s="243" t="s">
        <v>152</v>
      </c>
    </row>
    <row r="166" spans="2:51" s="11" customFormat="1" ht="13.5">
      <c r="B166" s="233"/>
      <c r="C166" s="234"/>
      <c r="D166" s="235" t="s">
        <v>164</v>
      </c>
      <c r="E166" s="236" t="s">
        <v>21</v>
      </c>
      <c r="F166" s="237" t="s">
        <v>171</v>
      </c>
      <c r="G166" s="234"/>
      <c r="H166" s="236" t="s">
        <v>21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164</v>
      </c>
      <c r="AU166" s="243" t="s">
        <v>153</v>
      </c>
      <c r="AV166" s="11" t="s">
        <v>80</v>
      </c>
      <c r="AW166" s="11" t="s">
        <v>36</v>
      </c>
      <c r="AX166" s="11" t="s">
        <v>72</v>
      </c>
      <c r="AY166" s="243" t="s">
        <v>152</v>
      </c>
    </row>
    <row r="167" spans="2:51" s="12" customFormat="1" ht="13.5">
      <c r="B167" s="244"/>
      <c r="C167" s="245"/>
      <c r="D167" s="235" t="s">
        <v>164</v>
      </c>
      <c r="E167" s="246" t="s">
        <v>21</v>
      </c>
      <c r="F167" s="247" t="s">
        <v>80</v>
      </c>
      <c r="G167" s="245"/>
      <c r="H167" s="248">
        <v>1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164</v>
      </c>
      <c r="AU167" s="254" t="s">
        <v>153</v>
      </c>
      <c r="AV167" s="12" t="s">
        <v>82</v>
      </c>
      <c r="AW167" s="12" t="s">
        <v>36</v>
      </c>
      <c r="AX167" s="12" t="s">
        <v>72</v>
      </c>
      <c r="AY167" s="254" t="s">
        <v>152</v>
      </c>
    </row>
    <row r="168" spans="2:51" s="13" customFormat="1" ht="13.5">
      <c r="B168" s="255"/>
      <c r="C168" s="256"/>
      <c r="D168" s="235" t="s">
        <v>164</v>
      </c>
      <c r="E168" s="257" t="s">
        <v>21</v>
      </c>
      <c r="F168" s="258" t="s">
        <v>167</v>
      </c>
      <c r="G168" s="256"/>
      <c r="H168" s="259">
        <v>3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164</v>
      </c>
      <c r="AU168" s="265" t="s">
        <v>153</v>
      </c>
      <c r="AV168" s="13" t="s">
        <v>162</v>
      </c>
      <c r="AW168" s="13" t="s">
        <v>36</v>
      </c>
      <c r="AX168" s="13" t="s">
        <v>80</v>
      </c>
      <c r="AY168" s="265" t="s">
        <v>152</v>
      </c>
    </row>
    <row r="169" spans="2:65" s="1" customFormat="1" ht="38.25" customHeight="1">
      <c r="B169" s="46"/>
      <c r="C169" s="221" t="s">
        <v>224</v>
      </c>
      <c r="D169" s="221" t="s">
        <v>157</v>
      </c>
      <c r="E169" s="222" t="s">
        <v>225</v>
      </c>
      <c r="F169" s="223" t="s">
        <v>226</v>
      </c>
      <c r="G169" s="224" t="s">
        <v>192</v>
      </c>
      <c r="H169" s="225">
        <v>178.549</v>
      </c>
      <c r="I169" s="226"/>
      <c r="J169" s="227">
        <f>ROUND(I169*H169,2)</f>
        <v>0</v>
      </c>
      <c r="K169" s="223" t="s">
        <v>161</v>
      </c>
      <c r="L169" s="72"/>
      <c r="M169" s="228" t="s">
        <v>21</v>
      </c>
      <c r="N169" s="229" t="s">
        <v>43</v>
      </c>
      <c r="O169" s="47"/>
      <c r="P169" s="230">
        <f>O169*H169</f>
        <v>0</v>
      </c>
      <c r="Q169" s="230">
        <v>0.017</v>
      </c>
      <c r="R169" s="230">
        <f>Q169*H169</f>
        <v>3.0353330000000005</v>
      </c>
      <c r="S169" s="230">
        <v>0</v>
      </c>
      <c r="T169" s="231">
        <f>S169*H169</f>
        <v>0</v>
      </c>
      <c r="AR169" s="24" t="s">
        <v>162</v>
      </c>
      <c r="AT169" s="24" t="s">
        <v>157</v>
      </c>
      <c r="AU169" s="24" t="s">
        <v>153</v>
      </c>
      <c r="AY169" s="24" t="s">
        <v>152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80</v>
      </c>
      <c r="BK169" s="232">
        <f>ROUND(I169*H169,2)</f>
        <v>0</v>
      </c>
      <c r="BL169" s="24" t="s">
        <v>162</v>
      </c>
      <c r="BM169" s="24" t="s">
        <v>227</v>
      </c>
    </row>
    <row r="170" spans="2:51" s="11" customFormat="1" ht="13.5">
      <c r="B170" s="233"/>
      <c r="C170" s="234"/>
      <c r="D170" s="235" t="s">
        <v>164</v>
      </c>
      <c r="E170" s="236" t="s">
        <v>21</v>
      </c>
      <c r="F170" s="237" t="s">
        <v>228</v>
      </c>
      <c r="G170" s="234"/>
      <c r="H170" s="236" t="s">
        <v>21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164</v>
      </c>
      <c r="AU170" s="243" t="s">
        <v>153</v>
      </c>
      <c r="AV170" s="11" t="s">
        <v>80</v>
      </c>
      <c r="AW170" s="11" t="s">
        <v>36</v>
      </c>
      <c r="AX170" s="11" t="s">
        <v>72</v>
      </c>
      <c r="AY170" s="243" t="s">
        <v>152</v>
      </c>
    </row>
    <row r="171" spans="2:51" s="12" customFormat="1" ht="13.5">
      <c r="B171" s="244"/>
      <c r="C171" s="245"/>
      <c r="D171" s="235" t="s">
        <v>164</v>
      </c>
      <c r="E171" s="246" t="s">
        <v>21</v>
      </c>
      <c r="F171" s="247" t="s">
        <v>229</v>
      </c>
      <c r="G171" s="245"/>
      <c r="H171" s="248">
        <v>3.798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164</v>
      </c>
      <c r="AU171" s="254" t="s">
        <v>153</v>
      </c>
      <c r="AV171" s="12" t="s">
        <v>82</v>
      </c>
      <c r="AW171" s="12" t="s">
        <v>36</v>
      </c>
      <c r="AX171" s="12" t="s">
        <v>72</v>
      </c>
      <c r="AY171" s="254" t="s">
        <v>152</v>
      </c>
    </row>
    <row r="172" spans="2:51" s="11" customFormat="1" ht="13.5">
      <c r="B172" s="233"/>
      <c r="C172" s="234"/>
      <c r="D172" s="235" t="s">
        <v>164</v>
      </c>
      <c r="E172" s="236" t="s">
        <v>21</v>
      </c>
      <c r="F172" s="237" t="s">
        <v>173</v>
      </c>
      <c r="G172" s="234"/>
      <c r="H172" s="236" t="s">
        <v>21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164</v>
      </c>
      <c r="AU172" s="243" t="s">
        <v>153</v>
      </c>
      <c r="AV172" s="11" t="s">
        <v>80</v>
      </c>
      <c r="AW172" s="11" t="s">
        <v>36</v>
      </c>
      <c r="AX172" s="11" t="s">
        <v>72</v>
      </c>
      <c r="AY172" s="243" t="s">
        <v>152</v>
      </c>
    </row>
    <row r="173" spans="2:51" s="12" customFormat="1" ht="13.5">
      <c r="B173" s="244"/>
      <c r="C173" s="245"/>
      <c r="D173" s="235" t="s">
        <v>164</v>
      </c>
      <c r="E173" s="246" t="s">
        <v>21</v>
      </c>
      <c r="F173" s="247" t="s">
        <v>230</v>
      </c>
      <c r="G173" s="245"/>
      <c r="H173" s="248">
        <v>74.455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164</v>
      </c>
      <c r="AU173" s="254" t="s">
        <v>153</v>
      </c>
      <c r="AV173" s="12" t="s">
        <v>82</v>
      </c>
      <c r="AW173" s="12" t="s">
        <v>36</v>
      </c>
      <c r="AX173" s="12" t="s">
        <v>72</v>
      </c>
      <c r="AY173" s="254" t="s">
        <v>152</v>
      </c>
    </row>
    <row r="174" spans="2:51" s="12" customFormat="1" ht="13.5">
      <c r="B174" s="244"/>
      <c r="C174" s="245"/>
      <c r="D174" s="235" t="s">
        <v>164</v>
      </c>
      <c r="E174" s="246" t="s">
        <v>21</v>
      </c>
      <c r="F174" s="247" t="s">
        <v>231</v>
      </c>
      <c r="G174" s="245"/>
      <c r="H174" s="248">
        <v>-22.272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164</v>
      </c>
      <c r="AU174" s="254" t="s">
        <v>153</v>
      </c>
      <c r="AV174" s="12" t="s">
        <v>82</v>
      </c>
      <c r="AW174" s="12" t="s">
        <v>36</v>
      </c>
      <c r="AX174" s="12" t="s">
        <v>72</v>
      </c>
      <c r="AY174" s="254" t="s">
        <v>152</v>
      </c>
    </row>
    <row r="175" spans="2:51" s="11" customFormat="1" ht="13.5">
      <c r="B175" s="233"/>
      <c r="C175" s="234"/>
      <c r="D175" s="235" t="s">
        <v>164</v>
      </c>
      <c r="E175" s="236" t="s">
        <v>21</v>
      </c>
      <c r="F175" s="237" t="s">
        <v>232</v>
      </c>
      <c r="G175" s="234"/>
      <c r="H175" s="236" t="s">
        <v>21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164</v>
      </c>
      <c r="AU175" s="243" t="s">
        <v>153</v>
      </c>
      <c r="AV175" s="11" t="s">
        <v>80</v>
      </c>
      <c r="AW175" s="11" t="s">
        <v>36</v>
      </c>
      <c r="AX175" s="11" t="s">
        <v>72</v>
      </c>
      <c r="AY175" s="243" t="s">
        <v>152</v>
      </c>
    </row>
    <row r="176" spans="2:51" s="12" customFormat="1" ht="13.5">
      <c r="B176" s="244"/>
      <c r="C176" s="245"/>
      <c r="D176" s="235" t="s">
        <v>164</v>
      </c>
      <c r="E176" s="246" t="s">
        <v>21</v>
      </c>
      <c r="F176" s="247" t="s">
        <v>233</v>
      </c>
      <c r="G176" s="245"/>
      <c r="H176" s="248">
        <v>71.318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164</v>
      </c>
      <c r="AU176" s="254" t="s">
        <v>153</v>
      </c>
      <c r="AV176" s="12" t="s">
        <v>82</v>
      </c>
      <c r="AW176" s="12" t="s">
        <v>36</v>
      </c>
      <c r="AX176" s="12" t="s">
        <v>72</v>
      </c>
      <c r="AY176" s="254" t="s">
        <v>152</v>
      </c>
    </row>
    <row r="177" spans="2:51" s="12" customFormat="1" ht="13.5">
      <c r="B177" s="244"/>
      <c r="C177" s="245"/>
      <c r="D177" s="235" t="s">
        <v>164</v>
      </c>
      <c r="E177" s="246" t="s">
        <v>21</v>
      </c>
      <c r="F177" s="247" t="s">
        <v>234</v>
      </c>
      <c r="G177" s="245"/>
      <c r="H177" s="248">
        <v>-2.758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164</v>
      </c>
      <c r="AU177" s="254" t="s">
        <v>153</v>
      </c>
      <c r="AV177" s="12" t="s">
        <v>82</v>
      </c>
      <c r="AW177" s="12" t="s">
        <v>36</v>
      </c>
      <c r="AX177" s="12" t="s">
        <v>72</v>
      </c>
      <c r="AY177" s="254" t="s">
        <v>152</v>
      </c>
    </row>
    <row r="178" spans="2:51" s="11" customFormat="1" ht="13.5">
      <c r="B178" s="233"/>
      <c r="C178" s="234"/>
      <c r="D178" s="235" t="s">
        <v>164</v>
      </c>
      <c r="E178" s="236" t="s">
        <v>21</v>
      </c>
      <c r="F178" s="237" t="s">
        <v>165</v>
      </c>
      <c r="G178" s="234"/>
      <c r="H178" s="236" t="s">
        <v>21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164</v>
      </c>
      <c r="AU178" s="243" t="s">
        <v>153</v>
      </c>
      <c r="AV178" s="11" t="s">
        <v>80</v>
      </c>
      <c r="AW178" s="11" t="s">
        <v>36</v>
      </c>
      <c r="AX178" s="11" t="s">
        <v>72</v>
      </c>
      <c r="AY178" s="243" t="s">
        <v>152</v>
      </c>
    </row>
    <row r="179" spans="2:51" s="12" customFormat="1" ht="13.5">
      <c r="B179" s="244"/>
      <c r="C179" s="245"/>
      <c r="D179" s="235" t="s">
        <v>164</v>
      </c>
      <c r="E179" s="246" t="s">
        <v>21</v>
      </c>
      <c r="F179" s="247" t="s">
        <v>235</v>
      </c>
      <c r="G179" s="245"/>
      <c r="H179" s="248">
        <v>10.61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164</v>
      </c>
      <c r="AU179" s="254" t="s">
        <v>153</v>
      </c>
      <c r="AV179" s="12" t="s">
        <v>82</v>
      </c>
      <c r="AW179" s="12" t="s">
        <v>36</v>
      </c>
      <c r="AX179" s="12" t="s">
        <v>72</v>
      </c>
      <c r="AY179" s="254" t="s">
        <v>152</v>
      </c>
    </row>
    <row r="180" spans="2:51" s="12" customFormat="1" ht="13.5">
      <c r="B180" s="244"/>
      <c r="C180" s="245"/>
      <c r="D180" s="235" t="s">
        <v>164</v>
      </c>
      <c r="E180" s="246" t="s">
        <v>21</v>
      </c>
      <c r="F180" s="247" t="s">
        <v>236</v>
      </c>
      <c r="G180" s="245"/>
      <c r="H180" s="248">
        <v>9.341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164</v>
      </c>
      <c r="AU180" s="254" t="s">
        <v>153</v>
      </c>
      <c r="AV180" s="12" t="s">
        <v>82</v>
      </c>
      <c r="AW180" s="12" t="s">
        <v>36</v>
      </c>
      <c r="AX180" s="12" t="s">
        <v>72</v>
      </c>
      <c r="AY180" s="254" t="s">
        <v>152</v>
      </c>
    </row>
    <row r="181" spans="2:51" s="11" customFormat="1" ht="13.5">
      <c r="B181" s="233"/>
      <c r="C181" s="234"/>
      <c r="D181" s="235" t="s">
        <v>164</v>
      </c>
      <c r="E181" s="236" t="s">
        <v>21</v>
      </c>
      <c r="F181" s="237" t="s">
        <v>237</v>
      </c>
      <c r="G181" s="234"/>
      <c r="H181" s="236" t="s">
        <v>21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164</v>
      </c>
      <c r="AU181" s="243" t="s">
        <v>153</v>
      </c>
      <c r="AV181" s="11" t="s">
        <v>80</v>
      </c>
      <c r="AW181" s="11" t="s">
        <v>36</v>
      </c>
      <c r="AX181" s="11" t="s">
        <v>72</v>
      </c>
      <c r="AY181" s="243" t="s">
        <v>152</v>
      </c>
    </row>
    <row r="182" spans="2:51" s="12" customFormat="1" ht="13.5">
      <c r="B182" s="244"/>
      <c r="C182" s="245"/>
      <c r="D182" s="235" t="s">
        <v>164</v>
      </c>
      <c r="E182" s="246" t="s">
        <v>21</v>
      </c>
      <c r="F182" s="247" t="s">
        <v>238</v>
      </c>
      <c r="G182" s="245"/>
      <c r="H182" s="248">
        <v>22.991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164</v>
      </c>
      <c r="AU182" s="254" t="s">
        <v>153</v>
      </c>
      <c r="AV182" s="12" t="s">
        <v>82</v>
      </c>
      <c r="AW182" s="12" t="s">
        <v>36</v>
      </c>
      <c r="AX182" s="12" t="s">
        <v>72</v>
      </c>
      <c r="AY182" s="254" t="s">
        <v>152</v>
      </c>
    </row>
    <row r="183" spans="2:51" s="11" customFormat="1" ht="13.5">
      <c r="B183" s="233"/>
      <c r="C183" s="234"/>
      <c r="D183" s="235" t="s">
        <v>164</v>
      </c>
      <c r="E183" s="236" t="s">
        <v>21</v>
      </c>
      <c r="F183" s="237" t="s">
        <v>239</v>
      </c>
      <c r="G183" s="234"/>
      <c r="H183" s="236" t="s">
        <v>21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164</v>
      </c>
      <c r="AU183" s="243" t="s">
        <v>153</v>
      </c>
      <c r="AV183" s="11" t="s">
        <v>80</v>
      </c>
      <c r="AW183" s="11" t="s">
        <v>36</v>
      </c>
      <c r="AX183" s="11" t="s">
        <v>72</v>
      </c>
      <c r="AY183" s="243" t="s">
        <v>152</v>
      </c>
    </row>
    <row r="184" spans="2:51" s="12" customFormat="1" ht="13.5">
      <c r="B184" s="244"/>
      <c r="C184" s="245"/>
      <c r="D184" s="235" t="s">
        <v>164</v>
      </c>
      <c r="E184" s="246" t="s">
        <v>21</v>
      </c>
      <c r="F184" s="247" t="s">
        <v>240</v>
      </c>
      <c r="G184" s="245"/>
      <c r="H184" s="248">
        <v>6.372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164</v>
      </c>
      <c r="AU184" s="254" t="s">
        <v>153</v>
      </c>
      <c r="AV184" s="12" t="s">
        <v>82</v>
      </c>
      <c r="AW184" s="12" t="s">
        <v>36</v>
      </c>
      <c r="AX184" s="12" t="s">
        <v>72</v>
      </c>
      <c r="AY184" s="254" t="s">
        <v>152</v>
      </c>
    </row>
    <row r="185" spans="2:51" s="12" customFormat="1" ht="13.5">
      <c r="B185" s="244"/>
      <c r="C185" s="245"/>
      <c r="D185" s="235" t="s">
        <v>164</v>
      </c>
      <c r="E185" s="246" t="s">
        <v>21</v>
      </c>
      <c r="F185" s="247" t="s">
        <v>241</v>
      </c>
      <c r="G185" s="245"/>
      <c r="H185" s="248">
        <v>4.694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164</v>
      </c>
      <c r="AU185" s="254" t="s">
        <v>153</v>
      </c>
      <c r="AV185" s="12" t="s">
        <v>82</v>
      </c>
      <c r="AW185" s="12" t="s">
        <v>36</v>
      </c>
      <c r="AX185" s="12" t="s">
        <v>72</v>
      </c>
      <c r="AY185" s="254" t="s">
        <v>152</v>
      </c>
    </row>
    <row r="186" spans="2:51" s="13" customFormat="1" ht="13.5">
      <c r="B186" s="255"/>
      <c r="C186" s="256"/>
      <c r="D186" s="235" t="s">
        <v>164</v>
      </c>
      <c r="E186" s="257" t="s">
        <v>21</v>
      </c>
      <c r="F186" s="258" t="s">
        <v>167</v>
      </c>
      <c r="G186" s="256"/>
      <c r="H186" s="259">
        <v>178.549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AT186" s="265" t="s">
        <v>164</v>
      </c>
      <c r="AU186" s="265" t="s">
        <v>153</v>
      </c>
      <c r="AV186" s="13" t="s">
        <v>162</v>
      </c>
      <c r="AW186" s="13" t="s">
        <v>36</v>
      </c>
      <c r="AX186" s="13" t="s">
        <v>80</v>
      </c>
      <c r="AY186" s="265" t="s">
        <v>152</v>
      </c>
    </row>
    <row r="187" spans="2:65" s="1" customFormat="1" ht="25.5" customHeight="1">
      <c r="B187" s="46"/>
      <c r="C187" s="221" t="s">
        <v>242</v>
      </c>
      <c r="D187" s="221" t="s">
        <v>157</v>
      </c>
      <c r="E187" s="222" t="s">
        <v>243</v>
      </c>
      <c r="F187" s="223" t="s">
        <v>244</v>
      </c>
      <c r="G187" s="224" t="s">
        <v>192</v>
      </c>
      <c r="H187" s="225">
        <v>3.264</v>
      </c>
      <c r="I187" s="226"/>
      <c r="J187" s="227">
        <f>ROUND(I187*H187,2)</f>
        <v>0</v>
      </c>
      <c r="K187" s="223" t="s">
        <v>161</v>
      </c>
      <c r="L187" s="72"/>
      <c r="M187" s="228" t="s">
        <v>21</v>
      </c>
      <c r="N187" s="229" t="s">
        <v>43</v>
      </c>
      <c r="O187" s="47"/>
      <c r="P187" s="230">
        <f>O187*H187</f>
        <v>0</v>
      </c>
      <c r="Q187" s="230">
        <v>0.0345</v>
      </c>
      <c r="R187" s="230">
        <f>Q187*H187</f>
        <v>0.112608</v>
      </c>
      <c r="S187" s="230">
        <v>0</v>
      </c>
      <c r="T187" s="231">
        <f>S187*H187</f>
        <v>0</v>
      </c>
      <c r="AR187" s="24" t="s">
        <v>162</v>
      </c>
      <c r="AT187" s="24" t="s">
        <v>157</v>
      </c>
      <c r="AU187" s="24" t="s">
        <v>153</v>
      </c>
      <c r="AY187" s="24" t="s">
        <v>152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80</v>
      </c>
      <c r="BK187" s="232">
        <f>ROUND(I187*H187,2)</f>
        <v>0</v>
      </c>
      <c r="BL187" s="24" t="s">
        <v>162</v>
      </c>
      <c r="BM187" s="24" t="s">
        <v>245</v>
      </c>
    </row>
    <row r="188" spans="2:51" s="11" customFormat="1" ht="13.5">
      <c r="B188" s="233"/>
      <c r="C188" s="234"/>
      <c r="D188" s="235" t="s">
        <v>164</v>
      </c>
      <c r="E188" s="236" t="s">
        <v>21</v>
      </c>
      <c r="F188" s="237" t="s">
        <v>246</v>
      </c>
      <c r="G188" s="234"/>
      <c r="H188" s="236" t="s">
        <v>21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164</v>
      </c>
      <c r="AU188" s="243" t="s">
        <v>153</v>
      </c>
      <c r="AV188" s="11" t="s">
        <v>80</v>
      </c>
      <c r="AW188" s="11" t="s">
        <v>36</v>
      </c>
      <c r="AX188" s="11" t="s">
        <v>72</v>
      </c>
      <c r="AY188" s="243" t="s">
        <v>152</v>
      </c>
    </row>
    <row r="189" spans="2:51" s="12" customFormat="1" ht="13.5">
      <c r="B189" s="244"/>
      <c r="C189" s="245"/>
      <c r="D189" s="235" t="s">
        <v>164</v>
      </c>
      <c r="E189" s="246" t="s">
        <v>21</v>
      </c>
      <c r="F189" s="247" t="s">
        <v>247</v>
      </c>
      <c r="G189" s="245"/>
      <c r="H189" s="248">
        <v>1.444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164</v>
      </c>
      <c r="AU189" s="254" t="s">
        <v>153</v>
      </c>
      <c r="AV189" s="12" t="s">
        <v>82</v>
      </c>
      <c r="AW189" s="12" t="s">
        <v>36</v>
      </c>
      <c r="AX189" s="12" t="s">
        <v>72</v>
      </c>
      <c r="AY189" s="254" t="s">
        <v>152</v>
      </c>
    </row>
    <row r="190" spans="2:51" s="12" customFormat="1" ht="13.5">
      <c r="B190" s="244"/>
      <c r="C190" s="245"/>
      <c r="D190" s="235" t="s">
        <v>164</v>
      </c>
      <c r="E190" s="246" t="s">
        <v>21</v>
      </c>
      <c r="F190" s="247" t="s">
        <v>248</v>
      </c>
      <c r="G190" s="245"/>
      <c r="H190" s="248">
        <v>1.82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164</v>
      </c>
      <c r="AU190" s="254" t="s">
        <v>153</v>
      </c>
      <c r="AV190" s="12" t="s">
        <v>82</v>
      </c>
      <c r="AW190" s="12" t="s">
        <v>36</v>
      </c>
      <c r="AX190" s="12" t="s">
        <v>72</v>
      </c>
      <c r="AY190" s="254" t="s">
        <v>152</v>
      </c>
    </row>
    <row r="191" spans="2:51" s="13" customFormat="1" ht="13.5">
      <c r="B191" s="255"/>
      <c r="C191" s="256"/>
      <c r="D191" s="235" t="s">
        <v>164</v>
      </c>
      <c r="E191" s="257" t="s">
        <v>21</v>
      </c>
      <c r="F191" s="258" t="s">
        <v>167</v>
      </c>
      <c r="G191" s="256"/>
      <c r="H191" s="259">
        <v>3.264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AT191" s="265" t="s">
        <v>164</v>
      </c>
      <c r="AU191" s="265" t="s">
        <v>153</v>
      </c>
      <c r="AV191" s="13" t="s">
        <v>162</v>
      </c>
      <c r="AW191" s="13" t="s">
        <v>36</v>
      </c>
      <c r="AX191" s="13" t="s">
        <v>80</v>
      </c>
      <c r="AY191" s="265" t="s">
        <v>152</v>
      </c>
    </row>
    <row r="192" spans="2:65" s="1" customFormat="1" ht="25.5" customHeight="1">
      <c r="B192" s="46"/>
      <c r="C192" s="221" t="s">
        <v>249</v>
      </c>
      <c r="D192" s="221" t="s">
        <v>157</v>
      </c>
      <c r="E192" s="222" t="s">
        <v>250</v>
      </c>
      <c r="F192" s="223" t="s">
        <v>251</v>
      </c>
      <c r="G192" s="224" t="s">
        <v>192</v>
      </c>
      <c r="H192" s="225">
        <v>3.264</v>
      </c>
      <c r="I192" s="226"/>
      <c r="J192" s="227">
        <f>ROUND(I192*H192,2)</f>
        <v>0</v>
      </c>
      <c r="K192" s="223" t="s">
        <v>161</v>
      </c>
      <c r="L192" s="72"/>
      <c r="M192" s="228" t="s">
        <v>21</v>
      </c>
      <c r="N192" s="229" t="s">
        <v>43</v>
      </c>
      <c r="O192" s="47"/>
      <c r="P192" s="230">
        <f>O192*H192</f>
        <v>0</v>
      </c>
      <c r="Q192" s="230">
        <v>0.016</v>
      </c>
      <c r="R192" s="230">
        <f>Q192*H192</f>
        <v>0.052224</v>
      </c>
      <c r="S192" s="230">
        <v>0</v>
      </c>
      <c r="T192" s="231">
        <f>S192*H192</f>
        <v>0</v>
      </c>
      <c r="AR192" s="24" t="s">
        <v>162</v>
      </c>
      <c r="AT192" s="24" t="s">
        <v>157</v>
      </c>
      <c r="AU192" s="24" t="s">
        <v>153</v>
      </c>
      <c r="AY192" s="24" t="s">
        <v>152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80</v>
      </c>
      <c r="BK192" s="232">
        <f>ROUND(I192*H192,2)</f>
        <v>0</v>
      </c>
      <c r="BL192" s="24" t="s">
        <v>162</v>
      </c>
      <c r="BM192" s="24" t="s">
        <v>252</v>
      </c>
    </row>
    <row r="193" spans="2:51" s="11" customFormat="1" ht="13.5">
      <c r="B193" s="233"/>
      <c r="C193" s="234"/>
      <c r="D193" s="235" t="s">
        <v>164</v>
      </c>
      <c r="E193" s="236" t="s">
        <v>21</v>
      </c>
      <c r="F193" s="237" t="s">
        <v>246</v>
      </c>
      <c r="G193" s="234"/>
      <c r="H193" s="236" t="s">
        <v>21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164</v>
      </c>
      <c r="AU193" s="243" t="s">
        <v>153</v>
      </c>
      <c r="AV193" s="11" t="s">
        <v>80</v>
      </c>
      <c r="AW193" s="11" t="s">
        <v>36</v>
      </c>
      <c r="AX193" s="11" t="s">
        <v>72</v>
      </c>
      <c r="AY193" s="243" t="s">
        <v>152</v>
      </c>
    </row>
    <row r="194" spans="2:51" s="12" customFormat="1" ht="13.5">
      <c r="B194" s="244"/>
      <c r="C194" s="245"/>
      <c r="D194" s="235" t="s">
        <v>164</v>
      </c>
      <c r="E194" s="246" t="s">
        <v>21</v>
      </c>
      <c r="F194" s="247" t="s">
        <v>247</v>
      </c>
      <c r="G194" s="245"/>
      <c r="H194" s="248">
        <v>1.444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164</v>
      </c>
      <c r="AU194" s="254" t="s">
        <v>153</v>
      </c>
      <c r="AV194" s="12" t="s">
        <v>82</v>
      </c>
      <c r="AW194" s="12" t="s">
        <v>36</v>
      </c>
      <c r="AX194" s="12" t="s">
        <v>72</v>
      </c>
      <c r="AY194" s="254" t="s">
        <v>152</v>
      </c>
    </row>
    <row r="195" spans="2:51" s="12" customFormat="1" ht="13.5">
      <c r="B195" s="244"/>
      <c r="C195" s="245"/>
      <c r="D195" s="235" t="s">
        <v>164</v>
      </c>
      <c r="E195" s="246" t="s">
        <v>21</v>
      </c>
      <c r="F195" s="247" t="s">
        <v>248</v>
      </c>
      <c r="G195" s="245"/>
      <c r="H195" s="248">
        <v>1.82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164</v>
      </c>
      <c r="AU195" s="254" t="s">
        <v>153</v>
      </c>
      <c r="AV195" s="12" t="s">
        <v>82</v>
      </c>
      <c r="AW195" s="12" t="s">
        <v>36</v>
      </c>
      <c r="AX195" s="12" t="s">
        <v>72</v>
      </c>
      <c r="AY195" s="254" t="s">
        <v>152</v>
      </c>
    </row>
    <row r="196" spans="2:51" s="13" customFormat="1" ht="13.5">
      <c r="B196" s="255"/>
      <c r="C196" s="256"/>
      <c r="D196" s="235" t="s">
        <v>164</v>
      </c>
      <c r="E196" s="257" t="s">
        <v>21</v>
      </c>
      <c r="F196" s="258" t="s">
        <v>167</v>
      </c>
      <c r="G196" s="256"/>
      <c r="H196" s="259">
        <v>3.264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AT196" s="265" t="s">
        <v>164</v>
      </c>
      <c r="AU196" s="265" t="s">
        <v>153</v>
      </c>
      <c r="AV196" s="13" t="s">
        <v>162</v>
      </c>
      <c r="AW196" s="13" t="s">
        <v>36</v>
      </c>
      <c r="AX196" s="13" t="s">
        <v>80</v>
      </c>
      <c r="AY196" s="265" t="s">
        <v>152</v>
      </c>
    </row>
    <row r="197" spans="2:65" s="1" customFormat="1" ht="25.5" customHeight="1">
      <c r="B197" s="46"/>
      <c r="C197" s="221" t="s">
        <v>253</v>
      </c>
      <c r="D197" s="221" t="s">
        <v>157</v>
      </c>
      <c r="E197" s="222" t="s">
        <v>254</v>
      </c>
      <c r="F197" s="223" t="s">
        <v>255</v>
      </c>
      <c r="G197" s="224" t="s">
        <v>192</v>
      </c>
      <c r="H197" s="225">
        <v>85.67</v>
      </c>
      <c r="I197" s="226"/>
      <c r="J197" s="227">
        <f>ROUND(I197*H197,2)</f>
        <v>0</v>
      </c>
      <c r="K197" s="223" t="s">
        <v>161</v>
      </c>
      <c r="L197" s="72"/>
      <c r="M197" s="228" t="s">
        <v>21</v>
      </c>
      <c r="N197" s="229" t="s">
        <v>43</v>
      </c>
      <c r="O197" s="47"/>
      <c r="P197" s="230">
        <f>O197*H197</f>
        <v>0</v>
      </c>
      <c r="Q197" s="230">
        <v>0.00012</v>
      </c>
      <c r="R197" s="230">
        <f>Q197*H197</f>
        <v>0.0102804</v>
      </c>
      <c r="S197" s="230">
        <v>0</v>
      </c>
      <c r="T197" s="231">
        <f>S197*H197</f>
        <v>0</v>
      </c>
      <c r="AR197" s="24" t="s">
        <v>162</v>
      </c>
      <c r="AT197" s="24" t="s">
        <v>157</v>
      </c>
      <c r="AU197" s="24" t="s">
        <v>153</v>
      </c>
      <c r="AY197" s="24" t="s">
        <v>152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80</v>
      </c>
      <c r="BK197" s="232">
        <f>ROUND(I197*H197,2)</f>
        <v>0</v>
      </c>
      <c r="BL197" s="24" t="s">
        <v>162</v>
      </c>
      <c r="BM197" s="24" t="s">
        <v>256</v>
      </c>
    </row>
    <row r="198" spans="2:51" s="11" customFormat="1" ht="13.5">
      <c r="B198" s="233"/>
      <c r="C198" s="234"/>
      <c r="D198" s="235" t="s">
        <v>164</v>
      </c>
      <c r="E198" s="236" t="s">
        <v>21</v>
      </c>
      <c r="F198" s="237" t="s">
        <v>257</v>
      </c>
      <c r="G198" s="234"/>
      <c r="H198" s="236" t="s">
        <v>21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164</v>
      </c>
      <c r="AU198" s="243" t="s">
        <v>153</v>
      </c>
      <c r="AV198" s="11" t="s">
        <v>80</v>
      </c>
      <c r="AW198" s="11" t="s">
        <v>36</v>
      </c>
      <c r="AX198" s="11" t="s">
        <v>72</v>
      </c>
      <c r="AY198" s="243" t="s">
        <v>152</v>
      </c>
    </row>
    <row r="199" spans="2:51" s="11" customFormat="1" ht="13.5">
      <c r="B199" s="233"/>
      <c r="C199" s="234"/>
      <c r="D199" s="235" t="s">
        <v>164</v>
      </c>
      <c r="E199" s="236" t="s">
        <v>21</v>
      </c>
      <c r="F199" s="237" t="s">
        <v>258</v>
      </c>
      <c r="G199" s="234"/>
      <c r="H199" s="236" t="s">
        <v>21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164</v>
      </c>
      <c r="AU199" s="243" t="s">
        <v>153</v>
      </c>
      <c r="AV199" s="11" t="s">
        <v>80</v>
      </c>
      <c r="AW199" s="11" t="s">
        <v>36</v>
      </c>
      <c r="AX199" s="11" t="s">
        <v>72</v>
      </c>
      <c r="AY199" s="243" t="s">
        <v>152</v>
      </c>
    </row>
    <row r="200" spans="2:51" s="12" customFormat="1" ht="13.5">
      <c r="B200" s="244"/>
      <c r="C200" s="245"/>
      <c r="D200" s="235" t="s">
        <v>164</v>
      </c>
      <c r="E200" s="246" t="s">
        <v>21</v>
      </c>
      <c r="F200" s="247" t="s">
        <v>259</v>
      </c>
      <c r="G200" s="245"/>
      <c r="H200" s="248">
        <v>85.67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164</v>
      </c>
      <c r="AU200" s="254" t="s">
        <v>153</v>
      </c>
      <c r="AV200" s="12" t="s">
        <v>82</v>
      </c>
      <c r="AW200" s="12" t="s">
        <v>36</v>
      </c>
      <c r="AX200" s="12" t="s">
        <v>72</v>
      </c>
      <c r="AY200" s="254" t="s">
        <v>152</v>
      </c>
    </row>
    <row r="201" spans="2:51" s="13" customFormat="1" ht="13.5">
      <c r="B201" s="255"/>
      <c r="C201" s="256"/>
      <c r="D201" s="235" t="s">
        <v>164</v>
      </c>
      <c r="E201" s="257" t="s">
        <v>21</v>
      </c>
      <c r="F201" s="258" t="s">
        <v>167</v>
      </c>
      <c r="G201" s="256"/>
      <c r="H201" s="259">
        <v>85.67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AT201" s="265" t="s">
        <v>164</v>
      </c>
      <c r="AU201" s="265" t="s">
        <v>153</v>
      </c>
      <c r="AV201" s="13" t="s">
        <v>162</v>
      </c>
      <c r="AW201" s="13" t="s">
        <v>36</v>
      </c>
      <c r="AX201" s="13" t="s">
        <v>80</v>
      </c>
      <c r="AY201" s="265" t="s">
        <v>152</v>
      </c>
    </row>
    <row r="202" spans="2:63" s="10" customFormat="1" ht="22.3" customHeight="1">
      <c r="B202" s="205"/>
      <c r="C202" s="206"/>
      <c r="D202" s="207" t="s">
        <v>71</v>
      </c>
      <c r="E202" s="219" t="s">
        <v>260</v>
      </c>
      <c r="F202" s="219" t="s">
        <v>261</v>
      </c>
      <c r="G202" s="206"/>
      <c r="H202" s="206"/>
      <c r="I202" s="209"/>
      <c r="J202" s="220">
        <f>BK202</f>
        <v>0</v>
      </c>
      <c r="K202" s="206"/>
      <c r="L202" s="211"/>
      <c r="M202" s="212"/>
      <c r="N202" s="213"/>
      <c r="O202" s="213"/>
      <c r="P202" s="214">
        <f>SUM(P203:P212)</f>
        <v>0</v>
      </c>
      <c r="Q202" s="213"/>
      <c r="R202" s="214">
        <f>SUM(R203:R212)</f>
        <v>0.06576</v>
      </c>
      <c r="S202" s="213"/>
      <c r="T202" s="215">
        <f>SUM(T203:T212)</f>
        <v>0</v>
      </c>
      <c r="AR202" s="216" t="s">
        <v>80</v>
      </c>
      <c r="AT202" s="217" t="s">
        <v>71</v>
      </c>
      <c r="AU202" s="217" t="s">
        <v>82</v>
      </c>
      <c r="AY202" s="216" t="s">
        <v>152</v>
      </c>
      <c r="BK202" s="218">
        <f>SUM(BK203:BK212)</f>
        <v>0</v>
      </c>
    </row>
    <row r="203" spans="2:65" s="1" customFormat="1" ht="25.5" customHeight="1">
      <c r="B203" s="46"/>
      <c r="C203" s="221" t="s">
        <v>262</v>
      </c>
      <c r="D203" s="221" t="s">
        <v>157</v>
      </c>
      <c r="E203" s="222" t="s">
        <v>263</v>
      </c>
      <c r="F203" s="223" t="s">
        <v>264</v>
      </c>
      <c r="G203" s="224" t="s">
        <v>160</v>
      </c>
      <c r="H203" s="225">
        <v>1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43</v>
      </c>
      <c r="O203" s="47"/>
      <c r="P203" s="230">
        <f>O203*H203</f>
        <v>0</v>
      </c>
      <c r="Q203" s="230">
        <v>0.0511</v>
      </c>
      <c r="R203" s="230">
        <f>Q203*H203</f>
        <v>0.0511</v>
      </c>
      <c r="S203" s="230">
        <v>0</v>
      </c>
      <c r="T203" s="231">
        <f>S203*H203</f>
        <v>0</v>
      </c>
      <c r="AR203" s="24" t="s">
        <v>162</v>
      </c>
      <c r="AT203" s="24" t="s">
        <v>157</v>
      </c>
      <c r="AU203" s="24" t="s">
        <v>153</v>
      </c>
      <c r="AY203" s="24" t="s">
        <v>152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80</v>
      </c>
      <c r="BK203" s="232">
        <f>ROUND(I203*H203,2)</f>
        <v>0</v>
      </c>
      <c r="BL203" s="24" t="s">
        <v>162</v>
      </c>
      <c r="BM203" s="24" t="s">
        <v>265</v>
      </c>
    </row>
    <row r="204" spans="2:51" s="11" customFormat="1" ht="13.5">
      <c r="B204" s="233"/>
      <c r="C204" s="234"/>
      <c r="D204" s="235" t="s">
        <v>164</v>
      </c>
      <c r="E204" s="236" t="s">
        <v>21</v>
      </c>
      <c r="F204" s="237" t="s">
        <v>173</v>
      </c>
      <c r="G204" s="234"/>
      <c r="H204" s="236" t="s">
        <v>21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164</v>
      </c>
      <c r="AU204" s="243" t="s">
        <v>153</v>
      </c>
      <c r="AV204" s="11" t="s">
        <v>80</v>
      </c>
      <c r="AW204" s="11" t="s">
        <v>36</v>
      </c>
      <c r="AX204" s="11" t="s">
        <v>72</v>
      </c>
      <c r="AY204" s="243" t="s">
        <v>152</v>
      </c>
    </row>
    <row r="205" spans="2:51" s="11" customFormat="1" ht="13.5">
      <c r="B205" s="233"/>
      <c r="C205" s="234"/>
      <c r="D205" s="235" t="s">
        <v>164</v>
      </c>
      <c r="E205" s="236" t="s">
        <v>21</v>
      </c>
      <c r="F205" s="237" t="s">
        <v>266</v>
      </c>
      <c r="G205" s="234"/>
      <c r="H205" s="236" t="s">
        <v>21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164</v>
      </c>
      <c r="AU205" s="243" t="s">
        <v>153</v>
      </c>
      <c r="AV205" s="11" t="s">
        <v>80</v>
      </c>
      <c r="AW205" s="11" t="s">
        <v>36</v>
      </c>
      <c r="AX205" s="11" t="s">
        <v>72</v>
      </c>
      <c r="AY205" s="243" t="s">
        <v>152</v>
      </c>
    </row>
    <row r="206" spans="2:51" s="12" customFormat="1" ht="13.5">
      <c r="B206" s="244"/>
      <c r="C206" s="245"/>
      <c r="D206" s="235" t="s">
        <v>164</v>
      </c>
      <c r="E206" s="246" t="s">
        <v>21</v>
      </c>
      <c r="F206" s="247" t="s">
        <v>80</v>
      </c>
      <c r="G206" s="245"/>
      <c r="H206" s="248">
        <v>1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164</v>
      </c>
      <c r="AU206" s="254" t="s">
        <v>153</v>
      </c>
      <c r="AV206" s="12" t="s">
        <v>82</v>
      </c>
      <c r="AW206" s="12" t="s">
        <v>36</v>
      </c>
      <c r="AX206" s="12" t="s">
        <v>72</v>
      </c>
      <c r="AY206" s="254" t="s">
        <v>152</v>
      </c>
    </row>
    <row r="207" spans="2:51" s="13" customFormat="1" ht="13.5">
      <c r="B207" s="255"/>
      <c r="C207" s="256"/>
      <c r="D207" s="235" t="s">
        <v>164</v>
      </c>
      <c r="E207" s="257" t="s">
        <v>21</v>
      </c>
      <c r="F207" s="258" t="s">
        <v>167</v>
      </c>
      <c r="G207" s="256"/>
      <c r="H207" s="259">
        <v>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AT207" s="265" t="s">
        <v>164</v>
      </c>
      <c r="AU207" s="265" t="s">
        <v>153</v>
      </c>
      <c r="AV207" s="13" t="s">
        <v>162</v>
      </c>
      <c r="AW207" s="13" t="s">
        <v>36</v>
      </c>
      <c r="AX207" s="13" t="s">
        <v>80</v>
      </c>
      <c r="AY207" s="265" t="s">
        <v>152</v>
      </c>
    </row>
    <row r="208" spans="2:65" s="1" customFormat="1" ht="25.5" customHeight="1">
      <c r="B208" s="46"/>
      <c r="C208" s="221" t="s">
        <v>10</v>
      </c>
      <c r="D208" s="221" t="s">
        <v>157</v>
      </c>
      <c r="E208" s="222" t="s">
        <v>267</v>
      </c>
      <c r="F208" s="223" t="s">
        <v>268</v>
      </c>
      <c r="G208" s="224" t="s">
        <v>160</v>
      </c>
      <c r="H208" s="225">
        <v>1</v>
      </c>
      <c r="I208" s="226"/>
      <c r="J208" s="227">
        <f>ROUND(I208*H208,2)</f>
        <v>0</v>
      </c>
      <c r="K208" s="223" t="s">
        <v>161</v>
      </c>
      <c r="L208" s="72"/>
      <c r="M208" s="228" t="s">
        <v>21</v>
      </c>
      <c r="N208" s="229" t="s">
        <v>43</v>
      </c>
      <c r="O208" s="47"/>
      <c r="P208" s="230">
        <f>O208*H208</f>
        <v>0</v>
      </c>
      <c r="Q208" s="230">
        <v>0.01466</v>
      </c>
      <c r="R208" s="230">
        <f>Q208*H208</f>
        <v>0.01466</v>
      </c>
      <c r="S208" s="230">
        <v>0</v>
      </c>
      <c r="T208" s="231">
        <f>S208*H208</f>
        <v>0</v>
      </c>
      <c r="AR208" s="24" t="s">
        <v>162</v>
      </c>
      <c r="AT208" s="24" t="s">
        <v>157</v>
      </c>
      <c r="AU208" s="24" t="s">
        <v>153</v>
      </c>
      <c r="AY208" s="24" t="s">
        <v>152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80</v>
      </c>
      <c r="BK208" s="232">
        <f>ROUND(I208*H208,2)</f>
        <v>0</v>
      </c>
      <c r="BL208" s="24" t="s">
        <v>162</v>
      </c>
      <c r="BM208" s="24" t="s">
        <v>269</v>
      </c>
    </row>
    <row r="209" spans="2:51" s="11" customFormat="1" ht="13.5">
      <c r="B209" s="233"/>
      <c r="C209" s="234"/>
      <c r="D209" s="235" t="s">
        <v>164</v>
      </c>
      <c r="E209" s="236" t="s">
        <v>21</v>
      </c>
      <c r="F209" s="237" t="s">
        <v>173</v>
      </c>
      <c r="G209" s="234"/>
      <c r="H209" s="236" t="s">
        <v>21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164</v>
      </c>
      <c r="AU209" s="243" t="s">
        <v>153</v>
      </c>
      <c r="AV209" s="11" t="s">
        <v>80</v>
      </c>
      <c r="AW209" s="11" t="s">
        <v>36</v>
      </c>
      <c r="AX209" s="11" t="s">
        <v>72</v>
      </c>
      <c r="AY209" s="243" t="s">
        <v>152</v>
      </c>
    </row>
    <row r="210" spans="2:51" s="11" customFormat="1" ht="13.5">
      <c r="B210" s="233"/>
      <c r="C210" s="234"/>
      <c r="D210" s="235" t="s">
        <v>164</v>
      </c>
      <c r="E210" s="236" t="s">
        <v>21</v>
      </c>
      <c r="F210" s="237" t="s">
        <v>266</v>
      </c>
      <c r="G210" s="234"/>
      <c r="H210" s="236" t="s">
        <v>21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AT210" s="243" t="s">
        <v>164</v>
      </c>
      <c r="AU210" s="243" t="s">
        <v>153</v>
      </c>
      <c r="AV210" s="11" t="s">
        <v>80</v>
      </c>
      <c r="AW210" s="11" t="s">
        <v>36</v>
      </c>
      <c r="AX210" s="11" t="s">
        <v>72</v>
      </c>
      <c r="AY210" s="243" t="s">
        <v>152</v>
      </c>
    </row>
    <row r="211" spans="2:51" s="12" customFormat="1" ht="13.5">
      <c r="B211" s="244"/>
      <c r="C211" s="245"/>
      <c r="D211" s="235" t="s">
        <v>164</v>
      </c>
      <c r="E211" s="246" t="s">
        <v>21</v>
      </c>
      <c r="F211" s="247" t="s">
        <v>80</v>
      </c>
      <c r="G211" s="245"/>
      <c r="H211" s="248">
        <v>1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AT211" s="254" t="s">
        <v>164</v>
      </c>
      <c r="AU211" s="254" t="s">
        <v>153</v>
      </c>
      <c r="AV211" s="12" t="s">
        <v>82</v>
      </c>
      <c r="AW211" s="12" t="s">
        <v>36</v>
      </c>
      <c r="AX211" s="12" t="s">
        <v>72</v>
      </c>
      <c r="AY211" s="254" t="s">
        <v>152</v>
      </c>
    </row>
    <row r="212" spans="2:51" s="13" customFormat="1" ht="13.5">
      <c r="B212" s="255"/>
      <c r="C212" s="256"/>
      <c r="D212" s="235" t="s">
        <v>164</v>
      </c>
      <c r="E212" s="257" t="s">
        <v>21</v>
      </c>
      <c r="F212" s="258" t="s">
        <v>167</v>
      </c>
      <c r="G212" s="256"/>
      <c r="H212" s="259">
        <v>1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AT212" s="265" t="s">
        <v>164</v>
      </c>
      <c r="AU212" s="265" t="s">
        <v>153</v>
      </c>
      <c r="AV212" s="13" t="s">
        <v>162</v>
      </c>
      <c r="AW212" s="13" t="s">
        <v>36</v>
      </c>
      <c r="AX212" s="13" t="s">
        <v>80</v>
      </c>
      <c r="AY212" s="265" t="s">
        <v>152</v>
      </c>
    </row>
    <row r="213" spans="2:63" s="10" customFormat="1" ht="22.3" customHeight="1">
      <c r="B213" s="205"/>
      <c r="C213" s="206"/>
      <c r="D213" s="207" t="s">
        <v>71</v>
      </c>
      <c r="E213" s="219" t="s">
        <v>270</v>
      </c>
      <c r="F213" s="219" t="s">
        <v>271</v>
      </c>
      <c r="G213" s="206"/>
      <c r="H213" s="206"/>
      <c r="I213" s="209"/>
      <c r="J213" s="220">
        <f>BK213</f>
        <v>0</v>
      </c>
      <c r="K213" s="206"/>
      <c r="L213" s="211"/>
      <c r="M213" s="212"/>
      <c r="N213" s="213"/>
      <c r="O213" s="213"/>
      <c r="P213" s="214">
        <f>SUM(P214:P248)</f>
        <v>0</v>
      </c>
      <c r="Q213" s="213"/>
      <c r="R213" s="214">
        <f>SUM(R214:R248)</f>
        <v>9.59322232</v>
      </c>
      <c r="S213" s="213"/>
      <c r="T213" s="215">
        <f>SUM(T214:T248)</f>
        <v>0</v>
      </c>
      <c r="AR213" s="216" t="s">
        <v>80</v>
      </c>
      <c r="AT213" s="217" t="s">
        <v>71</v>
      </c>
      <c r="AU213" s="217" t="s">
        <v>82</v>
      </c>
      <c r="AY213" s="216" t="s">
        <v>152</v>
      </c>
      <c r="BK213" s="218">
        <f>SUM(BK214:BK248)</f>
        <v>0</v>
      </c>
    </row>
    <row r="214" spans="2:65" s="1" customFormat="1" ht="16.5" customHeight="1">
      <c r="B214" s="46"/>
      <c r="C214" s="221" t="s">
        <v>272</v>
      </c>
      <c r="D214" s="221" t="s">
        <v>157</v>
      </c>
      <c r="E214" s="222" t="s">
        <v>273</v>
      </c>
      <c r="F214" s="223" t="s">
        <v>274</v>
      </c>
      <c r="G214" s="224" t="s">
        <v>176</v>
      </c>
      <c r="H214" s="225">
        <v>0.088</v>
      </c>
      <c r="I214" s="226"/>
      <c r="J214" s="227">
        <f>ROUND(I214*H214,2)</f>
        <v>0</v>
      </c>
      <c r="K214" s="223" t="s">
        <v>161</v>
      </c>
      <c r="L214" s="72"/>
      <c r="M214" s="228" t="s">
        <v>21</v>
      </c>
      <c r="N214" s="229" t="s">
        <v>43</v>
      </c>
      <c r="O214" s="47"/>
      <c r="P214" s="230">
        <f>O214*H214</f>
        <v>0</v>
      </c>
      <c r="Q214" s="230">
        <v>1.05259</v>
      </c>
      <c r="R214" s="230">
        <f>Q214*H214</f>
        <v>0.09262791999999999</v>
      </c>
      <c r="S214" s="230">
        <v>0</v>
      </c>
      <c r="T214" s="231">
        <f>S214*H214</f>
        <v>0</v>
      </c>
      <c r="AR214" s="24" t="s">
        <v>162</v>
      </c>
      <c r="AT214" s="24" t="s">
        <v>157</v>
      </c>
      <c r="AU214" s="24" t="s">
        <v>153</v>
      </c>
      <c r="AY214" s="24" t="s">
        <v>152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80</v>
      </c>
      <c r="BK214" s="232">
        <f>ROUND(I214*H214,2)</f>
        <v>0</v>
      </c>
      <c r="BL214" s="24" t="s">
        <v>162</v>
      </c>
      <c r="BM214" s="24" t="s">
        <v>275</v>
      </c>
    </row>
    <row r="215" spans="2:51" s="11" customFormat="1" ht="13.5">
      <c r="B215" s="233"/>
      <c r="C215" s="234"/>
      <c r="D215" s="235" t="s">
        <v>164</v>
      </c>
      <c r="E215" s="236" t="s">
        <v>21</v>
      </c>
      <c r="F215" s="237" t="s">
        <v>173</v>
      </c>
      <c r="G215" s="234"/>
      <c r="H215" s="236" t="s">
        <v>21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164</v>
      </c>
      <c r="AU215" s="243" t="s">
        <v>153</v>
      </c>
      <c r="AV215" s="11" t="s">
        <v>80</v>
      </c>
      <c r="AW215" s="11" t="s">
        <v>36</v>
      </c>
      <c r="AX215" s="11" t="s">
        <v>72</v>
      </c>
      <c r="AY215" s="243" t="s">
        <v>152</v>
      </c>
    </row>
    <row r="216" spans="2:51" s="12" customFormat="1" ht="13.5">
      <c r="B216" s="244"/>
      <c r="C216" s="245"/>
      <c r="D216" s="235" t="s">
        <v>164</v>
      </c>
      <c r="E216" s="246" t="s">
        <v>21</v>
      </c>
      <c r="F216" s="247" t="s">
        <v>276</v>
      </c>
      <c r="G216" s="245"/>
      <c r="H216" s="248">
        <v>0.088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AT216" s="254" t="s">
        <v>164</v>
      </c>
      <c r="AU216" s="254" t="s">
        <v>153</v>
      </c>
      <c r="AV216" s="12" t="s">
        <v>82</v>
      </c>
      <c r="AW216" s="12" t="s">
        <v>36</v>
      </c>
      <c r="AX216" s="12" t="s">
        <v>72</v>
      </c>
      <c r="AY216" s="254" t="s">
        <v>152</v>
      </c>
    </row>
    <row r="217" spans="2:51" s="13" customFormat="1" ht="13.5">
      <c r="B217" s="255"/>
      <c r="C217" s="256"/>
      <c r="D217" s="235" t="s">
        <v>164</v>
      </c>
      <c r="E217" s="257" t="s">
        <v>21</v>
      </c>
      <c r="F217" s="258" t="s">
        <v>167</v>
      </c>
      <c r="G217" s="256"/>
      <c r="H217" s="259">
        <v>0.088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AT217" s="265" t="s">
        <v>164</v>
      </c>
      <c r="AU217" s="265" t="s">
        <v>153</v>
      </c>
      <c r="AV217" s="13" t="s">
        <v>162</v>
      </c>
      <c r="AW217" s="13" t="s">
        <v>36</v>
      </c>
      <c r="AX217" s="13" t="s">
        <v>80</v>
      </c>
      <c r="AY217" s="265" t="s">
        <v>152</v>
      </c>
    </row>
    <row r="218" spans="2:65" s="1" customFormat="1" ht="25.5" customHeight="1">
      <c r="B218" s="46"/>
      <c r="C218" s="221" t="s">
        <v>277</v>
      </c>
      <c r="D218" s="221" t="s">
        <v>157</v>
      </c>
      <c r="E218" s="222" t="s">
        <v>278</v>
      </c>
      <c r="F218" s="223" t="s">
        <v>279</v>
      </c>
      <c r="G218" s="224" t="s">
        <v>192</v>
      </c>
      <c r="H218" s="225">
        <v>35.62</v>
      </c>
      <c r="I218" s="226"/>
      <c r="J218" s="227">
        <f>ROUND(I218*H218,2)</f>
        <v>0</v>
      </c>
      <c r="K218" s="223" t="s">
        <v>21</v>
      </c>
      <c r="L218" s="72"/>
      <c r="M218" s="228" t="s">
        <v>21</v>
      </c>
      <c r="N218" s="229" t="s">
        <v>43</v>
      </c>
      <c r="O218" s="47"/>
      <c r="P218" s="230">
        <f>O218*H218</f>
        <v>0</v>
      </c>
      <c r="Q218" s="230">
        <v>0.23</v>
      </c>
      <c r="R218" s="230">
        <f>Q218*H218</f>
        <v>8.1926</v>
      </c>
      <c r="S218" s="230">
        <v>0</v>
      </c>
      <c r="T218" s="231">
        <f>S218*H218</f>
        <v>0</v>
      </c>
      <c r="AR218" s="24" t="s">
        <v>162</v>
      </c>
      <c r="AT218" s="24" t="s">
        <v>157</v>
      </c>
      <c r="AU218" s="24" t="s">
        <v>153</v>
      </c>
      <c r="AY218" s="24" t="s">
        <v>152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4" t="s">
        <v>80</v>
      </c>
      <c r="BK218" s="232">
        <f>ROUND(I218*H218,2)</f>
        <v>0</v>
      </c>
      <c r="BL218" s="24" t="s">
        <v>162</v>
      </c>
      <c r="BM218" s="24" t="s">
        <v>280</v>
      </c>
    </row>
    <row r="219" spans="2:51" s="11" customFormat="1" ht="13.5">
      <c r="B219" s="233"/>
      <c r="C219" s="234"/>
      <c r="D219" s="235" t="s">
        <v>164</v>
      </c>
      <c r="E219" s="236" t="s">
        <v>21</v>
      </c>
      <c r="F219" s="237" t="s">
        <v>173</v>
      </c>
      <c r="G219" s="234"/>
      <c r="H219" s="236" t="s">
        <v>21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164</v>
      </c>
      <c r="AU219" s="243" t="s">
        <v>153</v>
      </c>
      <c r="AV219" s="11" t="s">
        <v>80</v>
      </c>
      <c r="AW219" s="11" t="s">
        <v>36</v>
      </c>
      <c r="AX219" s="11" t="s">
        <v>72</v>
      </c>
      <c r="AY219" s="243" t="s">
        <v>152</v>
      </c>
    </row>
    <row r="220" spans="2:51" s="12" customFormat="1" ht="13.5">
      <c r="B220" s="244"/>
      <c r="C220" s="245"/>
      <c r="D220" s="235" t="s">
        <v>164</v>
      </c>
      <c r="E220" s="246" t="s">
        <v>21</v>
      </c>
      <c r="F220" s="247" t="s">
        <v>281</v>
      </c>
      <c r="G220" s="245"/>
      <c r="H220" s="248">
        <v>35.62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164</v>
      </c>
      <c r="AU220" s="254" t="s">
        <v>153</v>
      </c>
      <c r="AV220" s="12" t="s">
        <v>82</v>
      </c>
      <c r="AW220" s="12" t="s">
        <v>36</v>
      </c>
      <c r="AX220" s="12" t="s">
        <v>72</v>
      </c>
      <c r="AY220" s="254" t="s">
        <v>152</v>
      </c>
    </row>
    <row r="221" spans="2:51" s="13" customFormat="1" ht="13.5">
      <c r="B221" s="255"/>
      <c r="C221" s="256"/>
      <c r="D221" s="235" t="s">
        <v>164</v>
      </c>
      <c r="E221" s="257" t="s">
        <v>21</v>
      </c>
      <c r="F221" s="258" t="s">
        <v>167</v>
      </c>
      <c r="G221" s="256"/>
      <c r="H221" s="259">
        <v>35.62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AT221" s="265" t="s">
        <v>164</v>
      </c>
      <c r="AU221" s="265" t="s">
        <v>153</v>
      </c>
      <c r="AV221" s="13" t="s">
        <v>162</v>
      </c>
      <c r="AW221" s="13" t="s">
        <v>36</v>
      </c>
      <c r="AX221" s="13" t="s">
        <v>80</v>
      </c>
      <c r="AY221" s="265" t="s">
        <v>152</v>
      </c>
    </row>
    <row r="222" spans="2:65" s="1" customFormat="1" ht="25.5" customHeight="1">
      <c r="B222" s="46"/>
      <c r="C222" s="221" t="s">
        <v>282</v>
      </c>
      <c r="D222" s="221" t="s">
        <v>157</v>
      </c>
      <c r="E222" s="222" t="s">
        <v>283</v>
      </c>
      <c r="F222" s="223" t="s">
        <v>284</v>
      </c>
      <c r="G222" s="224" t="s">
        <v>192</v>
      </c>
      <c r="H222" s="225">
        <v>61.15</v>
      </c>
      <c r="I222" s="226"/>
      <c r="J222" s="227">
        <f>ROUND(I222*H222,2)</f>
        <v>0</v>
      </c>
      <c r="K222" s="223" t="s">
        <v>161</v>
      </c>
      <c r="L222" s="72"/>
      <c r="M222" s="228" t="s">
        <v>21</v>
      </c>
      <c r="N222" s="229" t="s">
        <v>43</v>
      </c>
      <c r="O222" s="47"/>
      <c r="P222" s="230">
        <f>O222*H222</f>
        <v>0</v>
      </c>
      <c r="Q222" s="230">
        <v>0.00942</v>
      </c>
      <c r="R222" s="230">
        <f>Q222*H222</f>
        <v>0.5760329999999999</v>
      </c>
      <c r="S222" s="230">
        <v>0</v>
      </c>
      <c r="T222" s="231">
        <f>S222*H222</f>
        <v>0</v>
      </c>
      <c r="AR222" s="24" t="s">
        <v>162</v>
      </c>
      <c r="AT222" s="24" t="s">
        <v>157</v>
      </c>
      <c r="AU222" s="24" t="s">
        <v>153</v>
      </c>
      <c r="AY222" s="24" t="s">
        <v>152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80</v>
      </c>
      <c r="BK222" s="232">
        <f>ROUND(I222*H222,2)</f>
        <v>0</v>
      </c>
      <c r="BL222" s="24" t="s">
        <v>162</v>
      </c>
      <c r="BM222" s="24" t="s">
        <v>285</v>
      </c>
    </row>
    <row r="223" spans="2:51" s="11" customFormat="1" ht="13.5">
      <c r="B223" s="233"/>
      <c r="C223" s="234"/>
      <c r="D223" s="235" t="s">
        <v>164</v>
      </c>
      <c r="E223" s="236" t="s">
        <v>21</v>
      </c>
      <c r="F223" s="237" t="s">
        <v>173</v>
      </c>
      <c r="G223" s="234"/>
      <c r="H223" s="236" t="s">
        <v>21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164</v>
      </c>
      <c r="AU223" s="243" t="s">
        <v>153</v>
      </c>
      <c r="AV223" s="11" t="s">
        <v>80</v>
      </c>
      <c r="AW223" s="11" t="s">
        <v>36</v>
      </c>
      <c r="AX223" s="11" t="s">
        <v>72</v>
      </c>
      <c r="AY223" s="243" t="s">
        <v>152</v>
      </c>
    </row>
    <row r="224" spans="2:51" s="12" customFormat="1" ht="13.5">
      <c r="B224" s="244"/>
      <c r="C224" s="245"/>
      <c r="D224" s="235" t="s">
        <v>164</v>
      </c>
      <c r="E224" s="246" t="s">
        <v>21</v>
      </c>
      <c r="F224" s="247" t="s">
        <v>281</v>
      </c>
      <c r="G224" s="245"/>
      <c r="H224" s="248">
        <v>35.62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164</v>
      </c>
      <c r="AU224" s="254" t="s">
        <v>153</v>
      </c>
      <c r="AV224" s="12" t="s">
        <v>82</v>
      </c>
      <c r="AW224" s="12" t="s">
        <v>36</v>
      </c>
      <c r="AX224" s="12" t="s">
        <v>72</v>
      </c>
      <c r="AY224" s="254" t="s">
        <v>152</v>
      </c>
    </row>
    <row r="225" spans="2:51" s="11" customFormat="1" ht="13.5">
      <c r="B225" s="233"/>
      <c r="C225" s="234"/>
      <c r="D225" s="235" t="s">
        <v>164</v>
      </c>
      <c r="E225" s="236" t="s">
        <v>21</v>
      </c>
      <c r="F225" s="237" t="s">
        <v>286</v>
      </c>
      <c r="G225" s="234"/>
      <c r="H225" s="236" t="s">
        <v>21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164</v>
      </c>
      <c r="AU225" s="243" t="s">
        <v>153</v>
      </c>
      <c r="AV225" s="11" t="s">
        <v>80</v>
      </c>
      <c r="AW225" s="11" t="s">
        <v>36</v>
      </c>
      <c r="AX225" s="11" t="s">
        <v>72</v>
      </c>
      <c r="AY225" s="243" t="s">
        <v>152</v>
      </c>
    </row>
    <row r="226" spans="2:51" s="12" customFormat="1" ht="13.5">
      <c r="B226" s="244"/>
      <c r="C226" s="245"/>
      <c r="D226" s="235" t="s">
        <v>164</v>
      </c>
      <c r="E226" s="246" t="s">
        <v>21</v>
      </c>
      <c r="F226" s="247" t="s">
        <v>287</v>
      </c>
      <c r="G226" s="245"/>
      <c r="H226" s="248">
        <v>19.59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AT226" s="254" t="s">
        <v>164</v>
      </c>
      <c r="AU226" s="254" t="s">
        <v>153</v>
      </c>
      <c r="AV226" s="12" t="s">
        <v>82</v>
      </c>
      <c r="AW226" s="12" t="s">
        <v>36</v>
      </c>
      <c r="AX226" s="12" t="s">
        <v>72</v>
      </c>
      <c r="AY226" s="254" t="s">
        <v>152</v>
      </c>
    </row>
    <row r="227" spans="2:51" s="12" customFormat="1" ht="13.5">
      <c r="B227" s="244"/>
      <c r="C227" s="245"/>
      <c r="D227" s="235" t="s">
        <v>164</v>
      </c>
      <c r="E227" s="246" t="s">
        <v>21</v>
      </c>
      <c r="F227" s="247" t="s">
        <v>288</v>
      </c>
      <c r="G227" s="245"/>
      <c r="H227" s="248">
        <v>5.94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164</v>
      </c>
      <c r="AU227" s="254" t="s">
        <v>153</v>
      </c>
      <c r="AV227" s="12" t="s">
        <v>82</v>
      </c>
      <c r="AW227" s="12" t="s">
        <v>36</v>
      </c>
      <c r="AX227" s="12" t="s">
        <v>72</v>
      </c>
      <c r="AY227" s="254" t="s">
        <v>152</v>
      </c>
    </row>
    <row r="228" spans="2:51" s="13" customFormat="1" ht="13.5">
      <c r="B228" s="255"/>
      <c r="C228" s="256"/>
      <c r="D228" s="235" t="s">
        <v>164</v>
      </c>
      <c r="E228" s="257" t="s">
        <v>21</v>
      </c>
      <c r="F228" s="258" t="s">
        <v>167</v>
      </c>
      <c r="G228" s="256"/>
      <c r="H228" s="259">
        <v>61.15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AT228" s="265" t="s">
        <v>164</v>
      </c>
      <c r="AU228" s="265" t="s">
        <v>153</v>
      </c>
      <c r="AV228" s="13" t="s">
        <v>162</v>
      </c>
      <c r="AW228" s="13" t="s">
        <v>36</v>
      </c>
      <c r="AX228" s="13" t="s">
        <v>80</v>
      </c>
      <c r="AY228" s="265" t="s">
        <v>152</v>
      </c>
    </row>
    <row r="229" spans="2:65" s="1" customFormat="1" ht="25.5" customHeight="1">
      <c r="B229" s="46"/>
      <c r="C229" s="221" t="s">
        <v>289</v>
      </c>
      <c r="D229" s="221" t="s">
        <v>157</v>
      </c>
      <c r="E229" s="222" t="s">
        <v>290</v>
      </c>
      <c r="F229" s="223" t="s">
        <v>291</v>
      </c>
      <c r="G229" s="224" t="s">
        <v>292</v>
      </c>
      <c r="H229" s="225">
        <v>50.14</v>
      </c>
      <c r="I229" s="226"/>
      <c r="J229" s="227">
        <f>ROUND(I229*H229,2)</f>
        <v>0</v>
      </c>
      <c r="K229" s="223" t="s">
        <v>161</v>
      </c>
      <c r="L229" s="72"/>
      <c r="M229" s="228" t="s">
        <v>21</v>
      </c>
      <c r="N229" s="229" t="s">
        <v>43</v>
      </c>
      <c r="O229" s="47"/>
      <c r="P229" s="230">
        <f>O229*H229</f>
        <v>0</v>
      </c>
      <c r="Q229" s="230">
        <v>1E-05</v>
      </c>
      <c r="R229" s="230">
        <f>Q229*H229</f>
        <v>0.0005014</v>
      </c>
      <c r="S229" s="230">
        <v>0</v>
      </c>
      <c r="T229" s="231">
        <f>S229*H229</f>
        <v>0</v>
      </c>
      <c r="AR229" s="24" t="s">
        <v>162</v>
      </c>
      <c r="AT229" s="24" t="s">
        <v>157</v>
      </c>
      <c r="AU229" s="24" t="s">
        <v>153</v>
      </c>
      <c r="AY229" s="24" t="s">
        <v>152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80</v>
      </c>
      <c r="BK229" s="232">
        <f>ROUND(I229*H229,2)</f>
        <v>0</v>
      </c>
      <c r="BL229" s="24" t="s">
        <v>162</v>
      </c>
      <c r="BM229" s="24" t="s">
        <v>293</v>
      </c>
    </row>
    <row r="230" spans="2:51" s="11" customFormat="1" ht="13.5">
      <c r="B230" s="233"/>
      <c r="C230" s="234"/>
      <c r="D230" s="235" t="s">
        <v>164</v>
      </c>
      <c r="E230" s="236" t="s">
        <v>21</v>
      </c>
      <c r="F230" s="237" t="s">
        <v>173</v>
      </c>
      <c r="G230" s="234"/>
      <c r="H230" s="236" t="s">
        <v>21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164</v>
      </c>
      <c r="AU230" s="243" t="s">
        <v>153</v>
      </c>
      <c r="AV230" s="11" t="s">
        <v>80</v>
      </c>
      <c r="AW230" s="11" t="s">
        <v>36</v>
      </c>
      <c r="AX230" s="11" t="s">
        <v>72</v>
      </c>
      <c r="AY230" s="243" t="s">
        <v>152</v>
      </c>
    </row>
    <row r="231" spans="2:51" s="12" customFormat="1" ht="13.5">
      <c r="B231" s="244"/>
      <c r="C231" s="245"/>
      <c r="D231" s="235" t="s">
        <v>164</v>
      </c>
      <c r="E231" s="246" t="s">
        <v>21</v>
      </c>
      <c r="F231" s="247" t="s">
        <v>294</v>
      </c>
      <c r="G231" s="245"/>
      <c r="H231" s="248">
        <v>24.34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164</v>
      </c>
      <c r="AU231" s="254" t="s">
        <v>153</v>
      </c>
      <c r="AV231" s="12" t="s">
        <v>82</v>
      </c>
      <c r="AW231" s="12" t="s">
        <v>36</v>
      </c>
      <c r="AX231" s="12" t="s">
        <v>72</v>
      </c>
      <c r="AY231" s="254" t="s">
        <v>152</v>
      </c>
    </row>
    <row r="232" spans="2:51" s="11" customFormat="1" ht="13.5">
      <c r="B232" s="233"/>
      <c r="C232" s="234"/>
      <c r="D232" s="235" t="s">
        <v>164</v>
      </c>
      <c r="E232" s="236" t="s">
        <v>21</v>
      </c>
      <c r="F232" s="237" t="s">
        <v>286</v>
      </c>
      <c r="G232" s="234"/>
      <c r="H232" s="236" t="s">
        <v>21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164</v>
      </c>
      <c r="AU232" s="243" t="s">
        <v>153</v>
      </c>
      <c r="AV232" s="11" t="s">
        <v>80</v>
      </c>
      <c r="AW232" s="11" t="s">
        <v>36</v>
      </c>
      <c r="AX232" s="11" t="s">
        <v>72</v>
      </c>
      <c r="AY232" s="243" t="s">
        <v>152</v>
      </c>
    </row>
    <row r="233" spans="2:51" s="12" customFormat="1" ht="13.5">
      <c r="B233" s="244"/>
      <c r="C233" s="245"/>
      <c r="D233" s="235" t="s">
        <v>164</v>
      </c>
      <c r="E233" s="246" t="s">
        <v>21</v>
      </c>
      <c r="F233" s="247" t="s">
        <v>295</v>
      </c>
      <c r="G233" s="245"/>
      <c r="H233" s="248">
        <v>17.8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AT233" s="254" t="s">
        <v>164</v>
      </c>
      <c r="AU233" s="254" t="s">
        <v>153</v>
      </c>
      <c r="AV233" s="12" t="s">
        <v>82</v>
      </c>
      <c r="AW233" s="12" t="s">
        <v>36</v>
      </c>
      <c r="AX233" s="12" t="s">
        <v>72</v>
      </c>
      <c r="AY233" s="254" t="s">
        <v>152</v>
      </c>
    </row>
    <row r="234" spans="2:51" s="11" customFormat="1" ht="13.5">
      <c r="B234" s="233"/>
      <c r="C234" s="234"/>
      <c r="D234" s="235" t="s">
        <v>164</v>
      </c>
      <c r="E234" s="236" t="s">
        <v>21</v>
      </c>
      <c r="F234" s="237" t="s">
        <v>165</v>
      </c>
      <c r="G234" s="234"/>
      <c r="H234" s="236" t="s">
        <v>21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164</v>
      </c>
      <c r="AU234" s="243" t="s">
        <v>153</v>
      </c>
      <c r="AV234" s="11" t="s">
        <v>80</v>
      </c>
      <c r="AW234" s="11" t="s">
        <v>36</v>
      </c>
      <c r="AX234" s="11" t="s">
        <v>72</v>
      </c>
      <c r="AY234" s="243" t="s">
        <v>152</v>
      </c>
    </row>
    <row r="235" spans="2:51" s="12" customFormat="1" ht="13.5">
      <c r="B235" s="244"/>
      <c r="C235" s="245"/>
      <c r="D235" s="235" t="s">
        <v>164</v>
      </c>
      <c r="E235" s="246" t="s">
        <v>21</v>
      </c>
      <c r="F235" s="247" t="s">
        <v>296</v>
      </c>
      <c r="G235" s="245"/>
      <c r="H235" s="248">
        <v>8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164</v>
      </c>
      <c r="AU235" s="254" t="s">
        <v>153</v>
      </c>
      <c r="AV235" s="12" t="s">
        <v>82</v>
      </c>
      <c r="AW235" s="12" t="s">
        <v>36</v>
      </c>
      <c r="AX235" s="12" t="s">
        <v>72</v>
      </c>
      <c r="AY235" s="254" t="s">
        <v>152</v>
      </c>
    </row>
    <row r="236" spans="2:51" s="13" customFormat="1" ht="13.5">
      <c r="B236" s="255"/>
      <c r="C236" s="256"/>
      <c r="D236" s="235" t="s">
        <v>164</v>
      </c>
      <c r="E236" s="257" t="s">
        <v>21</v>
      </c>
      <c r="F236" s="258" t="s">
        <v>167</v>
      </c>
      <c r="G236" s="256"/>
      <c r="H236" s="259">
        <v>50.14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AT236" s="265" t="s">
        <v>164</v>
      </c>
      <c r="AU236" s="265" t="s">
        <v>153</v>
      </c>
      <c r="AV236" s="13" t="s">
        <v>162</v>
      </c>
      <c r="AW236" s="13" t="s">
        <v>36</v>
      </c>
      <c r="AX236" s="13" t="s">
        <v>80</v>
      </c>
      <c r="AY236" s="265" t="s">
        <v>152</v>
      </c>
    </row>
    <row r="237" spans="2:65" s="1" customFormat="1" ht="38.25" customHeight="1">
      <c r="B237" s="46"/>
      <c r="C237" s="221" t="s">
        <v>297</v>
      </c>
      <c r="D237" s="221" t="s">
        <v>157</v>
      </c>
      <c r="E237" s="222" t="s">
        <v>298</v>
      </c>
      <c r="F237" s="223" t="s">
        <v>299</v>
      </c>
      <c r="G237" s="224" t="s">
        <v>300</v>
      </c>
      <c r="H237" s="225">
        <v>0.365</v>
      </c>
      <c r="I237" s="226"/>
      <c r="J237" s="227">
        <f>ROUND(I237*H237,2)</f>
        <v>0</v>
      </c>
      <c r="K237" s="223" t="s">
        <v>21</v>
      </c>
      <c r="L237" s="72"/>
      <c r="M237" s="228" t="s">
        <v>21</v>
      </c>
      <c r="N237" s="229" t="s">
        <v>43</v>
      </c>
      <c r="O237" s="47"/>
      <c r="P237" s="230">
        <f>O237*H237</f>
        <v>0</v>
      </c>
      <c r="Q237" s="230">
        <v>2.004</v>
      </c>
      <c r="R237" s="230">
        <f>Q237*H237</f>
        <v>0.73146</v>
      </c>
      <c r="S237" s="230">
        <v>0</v>
      </c>
      <c r="T237" s="231">
        <f>S237*H237</f>
        <v>0</v>
      </c>
      <c r="AR237" s="24" t="s">
        <v>162</v>
      </c>
      <c r="AT237" s="24" t="s">
        <v>157</v>
      </c>
      <c r="AU237" s="24" t="s">
        <v>153</v>
      </c>
      <c r="AY237" s="24" t="s">
        <v>152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80</v>
      </c>
      <c r="BK237" s="232">
        <f>ROUND(I237*H237,2)</f>
        <v>0</v>
      </c>
      <c r="BL237" s="24" t="s">
        <v>162</v>
      </c>
      <c r="BM237" s="24" t="s">
        <v>301</v>
      </c>
    </row>
    <row r="238" spans="2:51" s="11" customFormat="1" ht="13.5">
      <c r="B238" s="233"/>
      <c r="C238" s="234"/>
      <c r="D238" s="235" t="s">
        <v>164</v>
      </c>
      <c r="E238" s="236" t="s">
        <v>21</v>
      </c>
      <c r="F238" s="237" t="s">
        <v>173</v>
      </c>
      <c r="G238" s="234"/>
      <c r="H238" s="236" t="s">
        <v>21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164</v>
      </c>
      <c r="AU238" s="243" t="s">
        <v>153</v>
      </c>
      <c r="AV238" s="11" t="s">
        <v>80</v>
      </c>
      <c r="AW238" s="11" t="s">
        <v>36</v>
      </c>
      <c r="AX238" s="11" t="s">
        <v>72</v>
      </c>
      <c r="AY238" s="243" t="s">
        <v>152</v>
      </c>
    </row>
    <row r="239" spans="2:51" s="12" customFormat="1" ht="13.5">
      <c r="B239" s="244"/>
      <c r="C239" s="245"/>
      <c r="D239" s="235" t="s">
        <v>164</v>
      </c>
      <c r="E239" s="246" t="s">
        <v>21</v>
      </c>
      <c r="F239" s="247" t="s">
        <v>302</v>
      </c>
      <c r="G239" s="245"/>
      <c r="H239" s="248">
        <v>0.365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164</v>
      </c>
      <c r="AU239" s="254" t="s">
        <v>153</v>
      </c>
      <c r="AV239" s="12" t="s">
        <v>82</v>
      </c>
      <c r="AW239" s="12" t="s">
        <v>36</v>
      </c>
      <c r="AX239" s="12" t="s">
        <v>72</v>
      </c>
      <c r="AY239" s="254" t="s">
        <v>152</v>
      </c>
    </row>
    <row r="240" spans="2:51" s="13" customFormat="1" ht="13.5">
      <c r="B240" s="255"/>
      <c r="C240" s="256"/>
      <c r="D240" s="235" t="s">
        <v>164</v>
      </c>
      <c r="E240" s="257" t="s">
        <v>21</v>
      </c>
      <c r="F240" s="258" t="s">
        <v>167</v>
      </c>
      <c r="G240" s="256"/>
      <c r="H240" s="259">
        <v>0.365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AT240" s="265" t="s">
        <v>164</v>
      </c>
      <c r="AU240" s="265" t="s">
        <v>153</v>
      </c>
      <c r="AV240" s="13" t="s">
        <v>162</v>
      </c>
      <c r="AW240" s="13" t="s">
        <v>36</v>
      </c>
      <c r="AX240" s="13" t="s">
        <v>80</v>
      </c>
      <c r="AY240" s="265" t="s">
        <v>152</v>
      </c>
    </row>
    <row r="241" spans="2:65" s="1" customFormat="1" ht="16.5" customHeight="1">
      <c r="B241" s="46"/>
      <c r="C241" s="221" t="s">
        <v>9</v>
      </c>
      <c r="D241" s="221" t="s">
        <v>157</v>
      </c>
      <c r="E241" s="222" t="s">
        <v>303</v>
      </c>
      <c r="F241" s="223" t="s">
        <v>304</v>
      </c>
      <c r="G241" s="224" t="s">
        <v>300</v>
      </c>
      <c r="H241" s="225">
        <v>0.365</v>
      </c>
      <c r="I241" s="226"/>
      <c r="J241" s="227">
        <f>ROUND(I241*H241,2)</f>
        <v>0</v>
      </c>
      <c r="K241" s="223" t="s">
        <v>21</v>
      </c>
      <c r="L241" s="72"/>
      <c r="M241" s="228" t="s">
        <v>21</v>
      </c>
      <c r="N241" s="229" t="s">
        <v>43</v>
      </c>
      <c r="O241" s="47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4" t="s">
        <v>162</v>
      </c>
      <c r="AT241" s="24" t="s">
        <v>157</v>
      </c>
      <c r="AU241" s="24" t="s">
        <v>153</v>
      </c>
      <c r="AY241" s="24" t="s">
        <v>152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4" t="s">
        <v>80</v>
      </c>
      <c r="BK241" s="232">
        <f>ROUND(I241*H241,2)</f>
        <v>0</v>
      </c>
      <c r="BL241" s="24" t="s">
        <v>162</v>
      </c>
      <c r="BM241" s="24" t="s">
        <v>305</v>
      </c>
    </row>
    <row r="242" spans="2:51" s="11" customFormat="1" ht="13.5">
      <c r="B242" s="233"/>
      <c r="C242" s="234"/>
      <c r="D242" s="235" t="s">
        <v>164</v>
      </c>
      <c r="E242" s="236" t="s">
        <v>21</v>
      </c>
      <c r="F242" s="237" t="s">
        <v>173</v>
      </c>
      <c r="G242" s="234"/>
      <c r="H242" s="236" t="s">
        <v>21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164</v>
      </c>
      <c r="AU242" s="243" t="s">
        <v>153</v>
      </c>
      <c r="AV242" s="11" t="s">
        <v>80</v>
      </c>
      <c r="AW242" s="11" t="s">
        <v>36</v>
      </c>
      <c r="AX242" s="11" t="s">
        <v>72</v>
      </c>
      <c r="AY242" s="243" t="s">
        <v>152</v>
      </c>
    </row>
    <row r="243" spans="2:51" s="12" customFormat="1" ht="13.5">
      <c r="B243" s="244"/>
      <c r="C243" s="245"/>
      <c r="D243" s="235" t="s">
        <v>164</v>
      </c>
      <c r="E243" s="246" t="s">
        <v>21</v>
      </c>
      <c r="F243" s="247" t="s">
        <v>302</v>
      </c>
      <c r="G243" s="245"/>
      <c r="H243" s="248">
        <v>0.365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164</v>
      </c>
      <c r="AU243" s="254" t="s">
        <v>153</v>
      </c>
      <c r="AV243" s="12" t="s">
        <v>82</v>
      </c>
      <c r="AW243" s="12" t="s">
        <v>36</v>
      </c>
      <c r="AX243" s="12" t="s">
        <v>72</v>
      </c>
      <c r="AY243" s="254" t="s">
        <v>152</v>
      </c>
    </row>
    <row r="244" spans="2:51" s="13" customFormat="1" ht="13.5">
      <c r="B244" s="255"/>
      <c r="C244" s="256"/>
      <c r="D244" s="235" t="s">
        <v>164</v>
      </c>
      <c r="E244" s="257" t="s">
        <v>21</v>
      </c>
      <c r="F244" s="258" t="s">
        <v>167</v>
      </c>
      <c r="G244" s="256"/>
      <c r="H244" s="259">
        <v>0.365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AT244" s="265" t="s">
        <v>164</v>
      </c>
      <c r="AU244" s="265" t="s">
        <v>153</v>
      </c>
      <c r="AV244" s="13" t="s">
        <v>162</v>
      </c>
      <c r="AW244" s="13" t="s">
        <v>36</v>
      </c>
      <c r="AX244" s="13" t="s">
        <v>80</v>
      </c>
      <c r="AY244" s="265" t="s">
        <v>152</v>
      </c>
    </row>
    <row r="245" spans="2:65" s="1" customFormat="1" ht="16.5" customHeight="1">
      <c r="B245" s="46"/>
      <c r="C245" s="221" t="s">
        <v>306</v>
      </c>
      <c r="D245" s="221" t="s">
        <v>157</v>
      </c>
      <c r="E245" s="222" t="s">
        <v>307</v>
      </c>
      <c r="F245" s="223" t="s">
        <v>308</v>
      </c>
      <c r="G245" s="224" t="s">
        <v>300</v>
      </c>
      <c r="H245" s="225">
        <v>0.365</v>
      </c>
      <c r="I245" s="226"/>
      <c r="J245" s="227">
        <f>ROUND(I245*H245,2)</f>
        <v>0</v>
      </c>
      <c r="K245" s="223" t="s">
        <v>21</v>
      </c>
      <c r="L245" s="72"/>
      <c r="M245" s="228" t="s">
        <v>21</v>
      </c>
      <c r="N245" s="229" t="s">
        <v>43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162</v>
      </c>
      <c r="AT245" s="24" t="s">
        <v>157</v>
      </c>
      <c r="AU245" s="24" t="s">
        <v>153</v>
      </c>
      <c r="AY245" s="24" t="s">
        <v>152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80</v>
      </c>
      <c r="BK245" s="232">
        <f>ROUND(I245*H245,2)</f>
        <v>0</v>
      </c>
      <c r="BL245" s="24" t="s">
        <v>162</v>
      </c>
      <c r="BM245" s="24" t="s">
        <v>309</v>
      </c>
    </row>
    <row r="246" spans="2:51" s="11" customFormat="1" ht="13.5">
      <c r="B246" s="233"/>
      <c r="C246" s="234"/>
      <c r="D246" s="235" t="s">
        <v>164</v>
      </c>
      <c r="E246" s="236" t="s">
        <v>21</v>
      </c>
      <c r="F246" s="237" t="s">
        <v>173</v>
      </c>
      <c r="G246" s="234"/>
      <c r="H246" s="236" t="s">
        <v>21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164</v>
      </c>
      <c r="AU246" s="243" t="s">
        <v>153</v>
      </c>
      <c r="AV246" s="11" t="s">
        <v>80</v>
      </c>
      <c r="AW246" s="11" t="s">
        <v>36</v>
      </c>
      <c r="AX246" s="11" t="s">
        <v>72</v>
      </c>
      <c r="AY246" s="243" t="s">
        <v>152</v>
      </c>
    </row>
    <row r="247" spans="2:51" s="12" customFormat="1" ht="13.5">
      <c r="B247" s="244"/>
      <c r="C247" s="245"/>
      <c r="D247" s="235" t="s">
        <v>164</v>
      </c>
      <c r="E247" s="246" t="s">
        <v>21</v>
      </c>
      <c r="F247" s="247" t="s">
        <v>302</v>
      </c>
      <c r="G247" s="245"/>
      <c r="H247" s="248">
        <v>0.365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164</v>
      </c>
      <c r="AU247" s="254" t="s">
        <v>153</v>
      </c>
      <c r="AV247" s="12" t="s">
        <v>82</v>
      </c>
      <c r="AW247" s="12" t="s">
        <v>36</v>
      </c>
      <c r="AX247" s="12" t="s">
        <v>72</v>
      </c>
      <c r="AY247" s="254" t="s">
        <v>152</v>
      </c>
    </row>
    <row r="248" spans="2:51" s="13" customFormat="1" ht="13.5">
      <c r="B248" s="255"/>
      <c r="C248" s="256"/>
      <c r="D248" s="235" t="s">
        <v>164</v>
      </c>
      <c r="E248" s="257" t="s">
        <v>21</v>
      </c>
      <c r="F248" s="258" t="s">
        <v>167</v>
      </c>
      <c r="G248" s="256"/>
      <c r="H248" s="259">
        <v>0.365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AT248" s="265" t="s">
        <v>164</v>
      </c>
      <c r="AU248" s="265" t="s">
        <v>153</v>
      </c>
      <c r="AV248" s="13" t="s">
        <v>162</v>
      </c>
      <c r="AW248" s="13" t="s">
        <v>36</v>
      </c>
      <c r="AX248" s="13" t="s">
        <v>80</v>
      </c>
      <c r="AY248" s="265" t="s">
        <v>152</v>
      </c>
    </row>
    <row r="249" spans="2:63" s="10" customFormat="1" ht="29.85" customHeight="1">
      <c r="B249" s="205"/>
      <c r="C249" s="206"/>
      <c r="D249" s="207" t="s">
        <v>71</v>
      </c>
      <c r="E249" s="219" t="s">
        <v>220</v>
      </c>
      <c r="F249" s="219" t="s">
        <v>310</v>
      </c>
      <c r="G249" s="206"/>
      <c r="H249" s="206"/>
      <c r="I249" s="209"/>
      <c r="J249" s="220">
        <f>BK249</f>
        <v>0</v>
      </c>
      <c r="K249" s="206"/>
      <c r="L249" s="211"/>
      <c r="M249" s="212"/>
      <c r="N249" s="213"/>
      <c r="O249" s="213"/>
      <c r="P249" s="214">
        <f>P250+P256+P262+P329</f>
        <v>0</v>
      </c>
      <c r="Q249" s="213"/>
      <c r="R249" s="214">
        <f>R250+R256+R262+R329</f>
        <v>0.0145639</v>
      </c>
      <c r="S249" s="213"/>
      <c r="T249" s="215">
        <f>T250+T256+T262+T329</f>
        <v>19.629431</v>
      </c>
      <c r="AR249" s="216" t="s">
        <v>80</v>
      </c>
      <c r="AT249" s="217" t="s">
        <v>71</v>
      </c>
      <c r="AU249" s="217" t="s">
        <v>80</v>
      </c>
      <c r="AY249" s="216" t="s">
        <v>152</v>
      </c>
      <c r="BK249" s="218">
        <f>BK250+BK256+BK262+BK329</f>
        <v>0</v>
      </c>
    </row>
    <row r="250" spans="2:63" s="10" customFormat="1" ht="14.85" customHeight="1">
      <c r="B250" s="205"/>
      <c r="C250" s="206"/>
      <c r="D250" s="207" t="s">
        <v>71</v>
      </c>
      <c r="E250" s="219" t="s">
        <v>311</v>
      </c>
      <c r="F250" s="219" t="s">
        <v>312</v>
      </c>
      <c r="G250" s="206"/>
      <c r="H250" s="206"/>
      <c r="I250" s="209"/>
      <c r="J250" s="220">
        <f>BK250</f>
        <v>0</v>
      </c>
      <c r="K250" s="206"/>
      <c r="L250" s="211"/>
      <c r="M250" s="212"/>
      <c r="N250" s="213"/>
      <c r="O250" s="213"/>
      <c r="P250" s="214">
        <f>SUM(P251:P255)</f>
        <v>0</v>
      </c>
      <c r="Q250" s="213"/>
      <c r="R250" s="214">
        <f>SUM(R251:R255)</f>
        <v>0.011137099999999999</v>
      </c>
      <c r="S250" s="213"/>
      <c r="T250" s="215">
        <f>SUM(T251:T255)</f>
        <v>0</v>
      </c>
      <c r="AR250" s="216" t="s">
        <v>80</v>
      </c>
      <c r="AT250" s="217" t="s">
        <v>71</v>
      </c>
      <c r="AU250" s="217" t="s">
        <v>82</v>
      </c>
      <c r="AY250" s="216" t="s">
        <v>152</v>
      </c>
      <c r="BK250" s="218">
        <f>SUM(BK251:BK255)</f>
        <v>0</v>
      </c>
    </row>
    <row r="251" spans="2:65" s="1" customFormat="1" ht="25.5" customHeight="1">
      <c r="B251" s="46"/>
      <c r="C251" s="221" t="s">
        <v>313</v>
      </c>
      <c r="D251" s="221" t="s">
        <v>157</v>
      </c>
      <c r="E251" s="222" t="s">
        <v>314</v>
      </c>
      <c r="F251" s="223" t="s">
        <v>315</v>
      </c>
      <c r="G251" s="224" t="s">
        <v>192</v>
      </c>
      <c r="H251" s="225">
        <v>85.67</v>
      </c>
      <c r="I251" s="226"/>
      <c r="J251" s="227">
        <f>ROUND(I251*H251,2)</f>
        <v>0</v>
      </c>
      <c r="K251" s="223" t="s">
        <v>161</v>
      </c>
      <c r="L251" s="72"/>
      <c r="M251" s="228" t="s">
        <v>21</v>
      </c>
      <c r="N251" s="229" t="s">
        <v>43</v>
      </c>
      <c r="O251" s="47"/>
      <c r="P251" s="230">
        <f>O251*H251</f>
        <v>0</v>
      </c>
      <c r="Q251" s="230">
        <v>0.00013</v>
      </c>
      <c r="R251" s="230">
        <f>Q251*H251</f>
        <v>0.011137099999999999</v>
      </c>
      <c r="S251" s="230">
        <v>0</v>
      </c>
      <c r="T251" s="231">
        <f>S251*H251</f>
        <v>0</v>
      </c>
      <c r="AR251" s="24" t="s">
        <v>162</v>
      </c>
      <c r="AT251" s="24" t="s">
        <v>157</v>
      </c>
      <c r="AU251" s="24" t="s">
        <v>153</v>
      </c>
      <c r="AY251" s="24" t="s">
        <v>152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80</v>
      </c>
      <c r="BK251" s="232">
        <f>ROUND(I251*H251,2)</f>
        <v>0</v>
      </c>
      <c r="BL251" s="24" t="s">
        <v>162</v>
      </c>
      <c r="BM251" s="24" t="s">
        <v>316</v>
      </c>
    </row>
    <row r="252" spans="2:51" s="11" customFormat="1" ht="13.5">
      <c r="B252" s="233"/>
      <c r="C252" s="234"/>
      <c r="D252" s="235" t="s">
        <v>164</v>
      </c>
      <c r="E252" s="236" t="s">
        <v>21</v>
      </c>
      <c r="F252" s="237" t="s">
        <v>257</v>
      </c>
      <c r="G252" s="234"/>
      <c r="H252" s="236" t="s">
        <v>21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164</v>
      </c>
      <c r="AU252" s="243" t="s">
        <v>153</v>
      </c>
      <c r="AV252" s="11" t="s">
        <v>80</v>
      </c>
      <c r="AW252" s="11" t="s">
        <v>36</v>
      </c>
      <c r="AX252" s="11" t="s">
        <v>72</v>
      </c>
      <c r="AY252" s="243" t="s">
        <v>152</v>
      </c>
    </row>
    <row r="253" spans="2:51" s="11" customFormat="1" ht="13.5">
      <c r="B253" s="233"/>
      <c r="C253" s="234"/>
      <c r="D253" s="235" t="s">
        <v>164</v>
      </c>
      <c r="E253" s="236" t="s">
        <v>21</v>
      </c>
      <c r="F253" s="237" t="s">
        <v>258</v>
      </c>
      <c r="G253" s="234"/>
      <c r="H253" s="236" t="s">
        <v>21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164</v>
      </c>
      <c r="AU253" s="243" t="s">
        <v>153</v>
      </c>
      <c r="AV253" s="11" t="s">
        <v>80</v>
      </c>
      <c r="AW253" s="11" t="s">
        <v>36</v>
      </c>
      <c r="AX253" s="11" t="s">
        <v>72</v>
      </c>
      <c r="AY253" s="243" t="s">
        <v>152</v>
      </c>
    </row>
    <row r="254" spans="2:51" s="12" customFormat="1" ht="13.5">
      <c r="B254" s="244"/>
      <c r="C254" s="245"/>
      <c r="D254" s="235" t="s">
        <v>164</v>
      </c>
      <c r="E254" s="246" t="s">
        <v>21</v>
      </c>
      <c r="F254" s="247" t="s">
        <v>259</v>
      </c>
      <c r="G254" s="245"/>
      <c r="H254" s="248">
        <v>85.67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AT254" s="254" t="s">
        <v>164</v>
      </c>
      <c r="AU254" s="254" t="s">
        <v>153</v>
      </c>
      <c r="AV254" s="12" t="s">
        <v>82</v>
      </c>
      <c r="AW254" s="12" t="s">
        <v>36</v>
      </c>
      <c r="AX254" s="12" t="s">
        <v>72</v>
      </c>
      <c r="AY254" s="254" t="s">
        <v>152</v>
      </c>
    </row>
    <row r="255" spans="2:51" s="13" customFormat="1" ht="13.5">
      <c r="B255" s="255"/>
      <c r="C255" s="256"/>
      <c r="D255" s="235" t="s">
        <v>164</v>
      </c>
      <c r="E255" s="257" t="s">
        <v>21</v>
      </c>
      <c r="F255" s="258" t="s">
        <v>167</v>
      </c>
      <c r="G255" s="256"/>
      <c r="H255" s="259">
        <v>85.67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AT255" s="265" t="s">
        <v>164</v>
      </c>
      <c r="AU255" s="265" t="s">
        <v>153</v>
      </c>
      <c r="AV255" s="13" t="s">
        <v>162</v>
      </c>
      <c r="AW255" s="13" t="s">
        <v>36</v>
      </c>
      <c r="AX255" s="13" t="s">
        <v>80</v>
      </c>
      <c r="AY255" s="265" t="s">
        <v>152</v>
      </c>
    </row>
    <row r="256" spans="2:63" s="10" customFormat="1" ht="22.3" customHeight="1">
      <c r="B256" s="205"/>
      <c r="C256" s="206"/>
      <c r="D256" s="207" t="s">
        <v>71</v>
      </c>
      <c r="E256" s="219" t="s">
        <v>317</v>
      </c>
      <c r="F256" s="219" t="s">
        <v>318</v>
      </c>
      <c r="G256" s="206"/>
      <c r="H256" s="206"/>
      <c r="I256" s="209"/>
      <c r="J256" s="220">
        <f>BK256</f>
        <v>0</v>
      </c>
      <c r="K256" s="206"/>
      <c r="L256" s="211"/>
      <c r="M256" s="212"/>
      <c r="N256" s="213"/>
      <c r="O256" s="213"/>
      <c r="P256" s="214">
        <f>SUM(P257:P261)</f>
        <v>0</v>
      </c>
      <c r="Q256" s="213"/>
      <c r="R256" s="214">
        <f>SUM(R257:R261)</f>
        <v>0.0034268000000000002</v>
      </c>
      <c r="S256" s="213"/>
      <c r="T256" s="215">
        <f>SUM(T257:T261)</f>
        <v>0</v>
      </c>
      <c r="AR256" s="216" t="s">
        <v>80</v>
      </c>
      <c r="AT256" s="217" t="s">
        <v>71</v>
      </c>
      <c r="AU256" s="217" t="s">
        <v>82</v>
      </c>
      <c r="AY256" s="216" t="s">
        <v>152</v>
      </c>
      <c r="BK256" s="218">
        <f>SUM(BK257:BK261)</f>
        <v>0</v>
      </c>
    </row>
    <row r="257" spans="2:65" s="1" customFormat="1" ht="63.75" customHeight="1">
      <c r="B257" s="46"/>
      <c r="C257" s="221" t="s">
        <v>319</v>
      </c>
      <c r="D257" s="221" t="s">
        <v>157</v>
      </c>
      <c r="E257" s="222" t="s">
        <v>320</v>
      </c>
      <c r="F257" s="223" t="s">
        <v>321</v>
      </c>
      <c r="G257" s="224" t="s">
        <v>192</v>
      </c>
      <c r="H257" s="225">
        <v>85.67</v>
      </c>
      <c r="I257" s="226"/>
      <c r="J257" s="227">
        <f>ROUND(I257*H257,2)</f>
        <v>0</v>
      </c>
      <c r="K257" s="223" t="s">
        <v>161</v>
      </c>
      <c r="L257" s="72"/>
      <c r="M257" s="228" t="s">
        <v>21</v>
      </c>
      <c r="N257" s="229" t="s">
        <v>43</v>
      </c>
      <c r="O257" s="47"/>
      <c r="P257" s="230">
        <f>O257*H257</f>
        <v>0</v>
      </c>
      <c r="Q257" s="230">
        <v>4E-05</v>
      </c>
      <c r="R257" s="230">
        <f>Q257*H257</f>
        <v>0.0034268000000000002</v>
      </c>
      <c r="S257" s="230">
        <v>0</v>
      </c>
      <c r="T257" s="231">
        <f>S257*H257</f>
        <v>0</v>
      </c>
      <c r="AR257" s="24" t="s">
        <v>162</v>
      </c>
      <c r="AT257" s="24" t="s">
        <v>157</v>
      </c>
      <c r="AU257" s="24" t="s">
        <v>153</v>
      </c>
      <c r="AY257" s="24" t="s">
        <v>152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4" t="s">
        <v>80</v>
      </c>
      <c r="BK257" s="232">
        <f>ROUND(I257*H257,2)</f>
        <v>0</v>
      </c>
      <c r="BL257" s="24" t="s">
        <v>162</v>
      </c>
      <c r="BM257" s="24" t="s">
        <v>322</v>
      </c>
    </row>
    <row r="258" spans="2:51" s="11" customFormat="1" ht="13.5">
      <c r="B258" s="233"/>
      <c r="C258" s="234"/>
      <c r="D258" s="235" t="s">
        <v>164</v>
      </c>
      <c r="E258" s="236" t="s">
        <v>21</v>
      </c>
      <c r="F258" s="237" t="s">
        <v>257</v>
      </c>
      <c r="G258" s="234"/>
      <c r="H258" s="236" t="s">
        <v>21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164</v>
      </c>
      <c r="AU258" s="243" t="s">
        <v>153</v>
      </c>
      <c r="AV258" s="11" t="s">
        <v>80</v>
      </c>
      <c r="AW258" s="11" t="s">
        <v>36</v>
      </c>
      <c r="AX258" s="11" t="s">
        <v>72</v>
      </c>
      <c r="AY258" s="243" t="s">
        <v>152</v>
      </c>
    </row>
    <row r="259" spans="2:51" s="11" customFormat="1" ht="13.5">
      <c r="B259" s="233"/>
      <c r="C259" s="234"/>
      <c r="D259" s="235" t="s">
        <v>164</v>
      </c>
      <c r="E259" s="236" t="s">
        <v>21</v>
      </c>
      <c r="F259" s="237" t="s">
        <v>258</v>
      </c>
      <c r="G259" s="234"/>
      <c r="H259" s="236" t="s">
        <v>21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164</v>
      </c>
      <c r="AU259" s="243" t="s">
        <v>153</v>
      </c>
      <c r="AV259" s="11" t="s">
        <v>80</v>
      </c>
      <c r="AW259" s="11" t="s">
        <v>36</v>
      </c>
      <c r="AX259" s="11" t="s">
        <v>72</v>
      </c>
      <c r="AY259" s="243" t="s">
        <v>152</v>
      </c>
    </row>
    <row r="260" spans="2:51" s="12" customFormat="1" ht="13.5">
      <c r="B260" s="244"/>
      <c r="C260" s="245"/>
      <c r="D260" s="235" t="s">
        <v>164</v>
      </c>
      <c r="E260" s="246" t="s">
        <v>21</v>
      </c>
      <c r="F260" s="247" t="s">
        <v>259</v>
      </c>
      <c r="G260" s="245"/>
      <c r="H260" s="248">
        <v>85.67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164</v>
      </c>
      <c r="AU260" s="254" t="s">
        <v>153</v>
      </c>
      <c r="AV260" s="12" t="s">
        <v>82</v>
      </c>
      <c r="AW260" s="12" t="s">
        <v>36</v>
      </c>
      <c r="AX260" s="12" t="s">
        <v>72</v>
      </c>
      <c r="AY260" s="254" t="s">
        <v>152</v>
      </c>
    </row>
    <row r="261" spans="2:51" s="13" customFormat="1" ht="13.5">
      <c r="B261" s="255"/>
      <c r="C261" s="256"/>
      <c r="D261" s="235" t="s">
        <v>164</v>
      </c>
      <c r="E261" s="257" t="s">
        <v>21</v>
      </c>
      <c r="F261" s="258" t="s">
        <v>167</v>
      </c>
      <c r="G261" s="256"/>
      <c r="H261" s="259">
        <v>85.67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AT261" s="265" t="s">
        <v>164</v>
      </c>
      <c r="AU261" s="265" t="s">
        <v>153</v>
      </c>
      <c r="AV261" s="13" t="s">
        <v>162</v>
      </c>
      <c r="AW261" s="13" t="s">
        <v>36</v>
      </c>
      <c r="AX261" s="13" t="s">
        <v>80</v>
      </c>
      <c r="AY261" s="265" t="s">
        <v>152</v>
      </c>
    </row>
    <row r="262" spans="2:63" s="10" customFormat="1" ht="22.3" customHeight="1">
      <c r="B262" s="205"/>
      <c r="C262" s="206"/>
      <c r="D262" s="207" t="s">
        <v>71</v>
      </c>
      <c r="E262" s="219" t="s">
        <v>323</v>
      </c>
      <c r="F262" s="219" t="s">
        <v>324</v>
      </c>
      <c r="G262" s="206"/>
      <c r="H262" s="206"/>
      <c r="I262" s="209"/>
      <c r="J262" s="220">
        <f>BK262</f>
        <v>0</v>
      </c>
      <c r="K262" s="206"/>
      <c r="L262" s="211"/>
      <c r="M262" s="212"/>
      <c r="N262" s="213"/>
      <c r="O262" s="213"/>
      <c r="P262" s="214">
        <f>SUM(P263:P328)</f>
        <v>0</v>
      </c>
      <c r="Q262" s="213"/>
      <c r="R262" s="214">
        <f>SUM(R263:R328)</f>
        <v>0</v>
      </c>
      <c r="S262" s="213"/>
      <c r="T262" s="215">
        <f>SUM(T263:T328)</f>
        <v>14.905521</v>
      </c>
      <c r="AR262" s="216" t="s">
        <v>80</v>
      </c>
      <c r="AT262" s="217" t="s">
        <v>71</v>
      </c>
      <c r="AU262" s="217" t="s">
        <v>82</v>
      </c>
      <c r="AY262" s="216" t="s">
        <v>152</v>
      </c>
      <c r="BK262" s="218">
        <f>SUM(BK263:BK328)</f>
        <v>0</v>
      </c>
    </row>
    <row r="263" spans="2:65" s="1" customFormat="1" ht="25.5" customHeight="1">
      <c r="B263" s="46"/>
      <c r="C263" s="221" t="s">
        <v>325</v>
      </c>
      <c r="D263" s="221" t="s">
        <v>157</v>
      </c>
      <c r="E263" s="222" t="s">
        <v>326</v>
      </c>
      <c r="F263" s="223" t="s">
        <v>327</v>
      </c>
      <c r="G263" s="224" t="s">
        <v>192</v>
      </c>
      <c r="H263" s="225">
        <v>13.338</v>
      </c>
      <c r="I263" s="226"/>
      <c r="J263" s="227">
        <f>ROUND(I263*H263,2)</f>
        <v>0</v>
      </c>
      <c r="K263" s="223" t="s">
        <v>161</v>
      </c>
      <c r="L263" s="72"/>
      <c r="M263" s="228" t="s">
        <v>21</v>
      </c>
      <c r="N263" s="229" t="s">
        <v>43</v>
      </c>
      <c r="O263" s="47"/>
      <c r="P263" s="230">
        <f>O263*H263</f>
        <v>0</v>
      </c>
      <c r="Q263" s="230">
        <v>0</v>
      </c>
      <c r="R263" s="230">
        <f>Q263*H263</f>
        <v>0</v>
      </c>
      <c r="S263" s="230">
        <v>0.131</v>
      </c>
      <c r="T263" s="231">
        <f>S263*H263</f>
        <v>1.7472779999999999</v>
      </c>
      <c r="AR263" s="24" t="s">
        <v>162</v>
      </c>
      <c r="AT263" s="24" t="s">
        <v>157</v>
      </c>
      <c r="AU263" s="24" t="s">
        <v>153</v>
      </c>
      <c r="AY263" s="24" t="s">
        <v>152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80</v>
      </c>
      <c r="BK263" s="232">
        <f>ROUND(I263*H263,2)</f>
        <v>0</v>
      </c>
      <c r="BL263" s="24" t="s">
        <v>162</v>
      </c>
      <c r="BM263" s="24" t="s">
        <v>328</v>
      </c>
    </row>
    <row r="264" spans="2:51" s="11" customFormat="1" ht="13.5">
      <c r="B264" s="233"/>
      <c r="C264" s="234"/>
      <c r="D264" s="235" t="s">
        <v>164</v>
      </c>
      <c r="E264" s="236" t="s">
        <v>21</v>
      </c>
      <c r="F264" s="237" t="s">
        <v>329</v>
      </c>
      <c r="G264" s="234"/>
      <c r="H264" s="236" t="s">
        <v>21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164</v>
      </c>
      <c r="AU264" s="243" t="s">
        <v>153</v>
      </c>
      <c r="AV264" s="11" t="s">
        <v>80</v>
      </c>
      <c r="AW264" s="11" t="s">
        <v>36</v>
      </c>
      <c r="AX264" s="11" t="s">
        <v>72</v>
      </c>
      <c r="AY264" s="243" t="s">
        <v>152</v>
      </c>
    </row>
    <row r="265" spans="2:51" s="12" customFormat="1" ht="13.5">
      <c r="B265" s="244"/>
      <c r="C265" s="245"/>
      <c r="D265" s="235" t="s">
        <v>164</v>
      </c>
      <c r="E265" s="246" t="s">
        <v>21</v>
      </c>
      <c r="F265" s="247" t="s">
        <v>330</v>
      </c>
      <c r="G265" s="245"/>
      <c r="H265" s="248">
        <v>8.515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164</v>
      </c>
      <c r="AU265" s="254" t="s">
        <v>153</v>
      </c>
      <c r="AV265" s="12" t="s">
        <v>82</v>
      </c>
      <c r="AW265" s="12" t="s">
        <v>36</v>
      </c>
      <c r="AX265" s="12" t="s">
        <v>72</v>
      </c>
      <c r="AY265" s="254" t="s">
        <v>152</v>
      </c>
    </row>
    <row r="266" spans="2:51" s="11" customFormat="1" ht="13.5">
      <c r="B266" s="233"/>
      <c r="C266" s="234"/>
      <c r="D266" s="235" t="s">
        <v>164</v>
      </c>
      <c r="E266" s="236" t="s">
        <v>21</v>
      </c>
      <c r="F266" s="237" t="s">
        <v>237</v>
      </c>
      <c r="G266" s="234"/>
      <c r="H266" s="236" t="s">
        <v>21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164</v>
      </c>
      <c r="AU266" s="243" t="s">
        <v>153</v>
      </c>
      <c r="AV266" s="11" t="s">
        <v>80</v>
      </c>
      <c r="AW266" s="11" t="s">
        <v>36</v>
      </c>
      <c r="AX266" s="11" t="s">
        <v>72</v>
      </c>
      <c r="AY266" s="243" t="s">
        <v>152</v>
      </c>
    </row>
    <row r="267" spans="2:51" s="12" customFormat="1" ht="13.5">
      <c r="B267" s="244"/>
      <c r="C267" s="245"/>
      <c r="D267" s="235" t="s">
        <v>164</v>
      </c>
      <c r="E267" s="246" t="s">
        <v>21</v>
      </c>
      <c r="F267" s="247" t="s">
        <v>331</v>
      </c>
      <c r="G267" s="245"/>
      <c r="H267" s="248">
        <v>2.523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164</v>
      </c>
      <c r="AU267" s="254" t="s">
        <v>153</v>
      </c>
      <c r="AV267" s="12" t="s">
        <v>82</v>
      </c>
      <c r="AW267" s="12" t="s">
        <v>36</v>
      </c>
      <c r="AX267" s="12" t="s">
        <v>72</v>
      </c>
      <c r="AY267" s="254" t="s">
        <v>152</v>
      </c>
    </row>
    <row r="268" spans="2:51" s="11" customFormat="1" ht="13.5">
      <c r="B268" s="233"/>
      <c r="C268" s="234"/>
      <c r="D268" s="235" t="s">
        <v>164</v>
      </c>
      <c r="E268" s="236" t="s">
        <v>21</v>
      </c>
      <c r="F268" s="237" t="s">
        <v>239</v>
      </c>
      <c r="G268" s="234"/>
      <c r="H268" s="236" t="s">
        <v>21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164</v>
      </c>
      <c r="AU268" s="243" t="s">
        <v>153</v>
      </c>
      <c r="AV268" s="11" t="s">
        <v>80</v>
      </c>
      <c r="AW268" s="11" t="s">
        <v>36</v>
      </c>
      <c r="AX268" s="11" t="s">
        <v>72</v>
      </c>
      <c r="AY268" s="243" t="s">
        <v>152</v>
      </c>
    </row>
    <row r="269" spans="2:51" s="12" customFormat="1" ht="13.5">
      <c r="B269" s="244"/>
      <c r="C269" s="245"/>
      <c r="D269" s="235" t="s">
        <v>164</v>
      </c>
      <c r="E269" s="246" t="s">
        <v>21</v>
      </c>
      <c r="F269" s="247" t="s">
        <v>332</v>
      </c>
      <c r="G269" s="245"/>
      <c r="H269" s="248">
        <v>2.3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164</v>
      </c>
      <c r="AU269" s="254" t="s">
        <v>153</v>
      </c>
      <c r="AV269" s="12" t="s">
        <v>82</v>
      </c>
      <c r="AW269" s="12" t="s">
        <v>36</v>
      </c>
      <c r="AX269" s="12" t="s">
        <v>72</v>
      </c>
      <c r="AY269" s="254" t="s">
        <v>152</v>
      </c>
    </row>
    <row r="270" spans="2:51" s="13" customFormat="1" ht="13.5">
      <c r="B270" s="255"/>
      <c r="C270" s="256"/>
      <c r="D270" s="235" t="s">
        <v>164</v>
      </c>
      <c r="E270" s="257" t="s">
        <v>21</v>
      </c>
      <c r="F270" s="258" t="s">
        <v>167</v>
      </c>
      <c r="G270" s="256"/>
      <c r="H270" s="259">
        <v>13.338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AT270" s="265" t="s">
        <v>164</v>
      </c>
      <c r="AU270" s="265" t="s">
        <v>153</v>
      </c>
      <c r="AV270" s="13" t="s">
        <v>162</v>
      </c>
      <c r="AW270" s="13" t="s">
        <v>36</v>
      </c>
      <c r="AX270" s="13" t="s">
        <v>80</v>
      </c>
      <c r="AY270" s="265" t="s">
        <v>152</v>
      </c>
    </row>
    <row r="271" spans="2:65" s="1" customFormat="1" ht="25.5" customHeight="1">
      <c r="B271" s="46"/>
      <c r="C271" s="221" t="s">
        <v>333</v>
      </c>
      <c r="D271" s="221" t="s">
        <v>157</v>
      </c>
      <c r="E271" s="222" t="s">
        <v>334</v>
      </c>
      <c r="F271" s="223" t="s">
        <v>335</v>
      </c>
      <c r="G271" s="224" t="s">
        <v>192</v>
      </c>
      <c r="H271" s="225">
        <v>9.99</v>
      </c>
      <c r="I271" s="226"/>
      <c r="J271" s="227">
        <f>ROUND(I271*H271,2)</f>
        <v>0</v>
      </c>
      <c r="K271" s="223" t="s">
        <v>161</v>
      </c>
      <c r="L271" s="72"/>
      <c r="M271" s="228" t="s">
        <v>21</v>
      </c>
      <c r="N271" s="229" t="s">
        <v>43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0.261</v>
      </c>
      <c r="T271" s="231">
        <f>S271*H271</f>
        <v>2.60739</v>
      </c>
      <c r="AR271" s="24" t="s">
        <v>162</v>
      </c>
      <c r="AT271" s="24" t="s">
        <v>157</v>
      </c>
      <c r="AU271" s="24" t="s">
        <v>153</v>
      </c>
      <c r="AY271" s="24" t="s">
        <v>152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80</v>
      </c>
      <c r="BK271" s="232">
        <f>ROUND(I271*H271,2)</f>
        <v>0</v>
      </c>
      <c r="BL271" s="24" t="s">
        <v>162</v>
      </c>
      <c r="BM271" s="24" t="s">
        <v>336</v>
      </c>
    </row>
    <row r="272" spans="2:51" s="11" customFormat="1" ht="13.5">
      <c r="B272" s="233"/>
      <c r="C272" s="234"/>
      <c r="D272" s="235" t="s">
        <v>164</v>
      </c>
      <c r="E272" s="236" t="s">
        <v>21</v>
      </c>
      <c r="F272" s="237" t="s">
        <v>337</v>
      </c>
      <c r="G272" s="234"/>
      <c r="H272" s="236" t="s">
        <v>21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164</v>
      </c>
      <c r="AU272" s="243" t="s">
        <v>153</v>
      </c>
      <c r="AV272" s="11" t="s">
        <v>80</v>
      </c>
      <c r="AW272" s="11" t="s">
        <v>36</v>
      </c>
      <c r="AX272" s="11" t="s">
        <v>72</v>
      </c>
      <c r="AY272" s="243" t="s">
        <v>152</v>
      </c>
    </row>
    <row r="273" spans="2:51" s="12" customFormat="1" ht="13.5">
      <c r="B273" s="244"/>
      <c r="C273" s="245"/>
      <c r="D273" s="235" t="s">
        <v>164</v>
      </c>
      <c r="E273" s="246" t="s">
        <v>21</v>
      </c>
      <c r="F273" s="247" t="s">
        <v>338</v>
      </c>
      <c r="G273" s="245"/>
      <c r="H273" s="248">
        <v>9.99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AT273" s="254" t="s">
        <v>164</v>
      </c>
      <c r="AU273" s="254" t="s">
        <v>153</v>
      </c>
      <c r="AV273" s="12" t="s">
        <v>82</v>
      </c>
      <c r="AW273" s="12" t="s">
        <v>36</v>
      </c>
      <c r="AX273" s="12" t="s">
        <v>72</v>
      </c>
      <c r="AY273" s="254" t="s">
        <v>152</v>
      </c>
    </row>
    <row r="274" spans="2:51" s="13" customFormat="1" ht="13.5">
      <c r="B274" s="255"/>
      <c r="C274" s="256"/>
      <c r="D274" s="235" t="s">
        <v>164</v>
      </c>
      <c r="E274" s="257" t="s">
        <v>21</v>
      </c>
      <c r="F274" s="258" t="s">
        <v>167</v>
      </c>
      <c r="G274" s="256"/>
      <c r="H274" s="259">
        <v>9.99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AT274" s="265" t="s">
        <v>164</v>
      </c>
      <c r="AU274" s="265" t="s">
        <v>153</v>
      </c>
      <c r="AV274" s="13" t="s">
        <v>162</v>
      </c>
      <c r="AW274" s="13" t="s">
        <v>36</v>
      </c>
      <c r="AX274" s="13" t="s">
        <v>80</v>
      </c>
      <c r="AY274" s="265" t="s">
        <v>152</v>
      </c>
    </row>
    <row r="275" spans="2:65" s="1" customFormat="1" ht="25.5" customHeight="1">
      <c r="B275" s="46"/>
      <c r="C275" s="221" t="s">
        <v>339</v>
      </c>
      <c r="D275" s="221" t="s">
        <v>157</v>
      </c>
      <c r="E275" s="222" t="s">
        <v>340</v>
      </c>
      <c r="F275" s="223" t="s">
        <v>341</v>
      </c>
      <c r="G275" s="224" t="s">
        <v>300</v>
      </c>
      <c r="H275" s="225">
        <v>3.562</v>
      </c>
      <c r="I275" s="226"/>
      <c r="J275" s="227">
        <f>ROUND(I275*H275,2)</f>
        <v>0</v>
      </c>
      <c r="K275" s="223" t="s">
        <v>161</v>
      </c>
      <c r="L275" s="72"/>
      <c r="M275" s="228" t="s">
        <v>21</v>
      </c>
      <c r="N275" s="229" t="s">
        <v>43</v>
      </c>
      <c r="O275" s="47"/>
      <c r="P275" s="230">
        <f>O275*H275</f>
        <v>0</v>
      </c>
      <c r="Q275" s="230">
        <v>0</v>
      </c>
      <c r="R275" s="230">
        <f>Q275*H275</f>
        <v>0</v>
      </c>
      <c r="S275" s="230">
        <v>2.2</v>
      </c>
      <c r="T275" s="231">
        <f>S275*H275</f>
        <v>7.8364</v>
      </c>
      <c r="AR275" s="24" t="s">
        <v>162</v>
      </c>
      <c r="AT275" s="24" t="s">
        <v>157</v>
      </c>
      <c r="AU275" s="24" t="s">
        <v>153</v>
      </c>
      <c r="AY275" s="24" t="s">
        <v>152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4" t="s">
        <v>80</v>
      </c>
      <c r="BK275" s="232">
        <f>ROUND(I275*H275,2)</f>
        <v>0</v>
      </c>
      <c r="BL275" s="24" t="s">
        <v>162</v>
      </c>
      <c r="BM275" s="24" t="s">
        <v>342</v>
      </c>
    </row>
    <row r="276" spans="2:51" s="11" customFormat="1" ht="13.5">
      <c r="B276" s="233"/>
      <c r="C276" s="234"/>
      <c r="D276" s="235" t="s">
        <v>164</v>
      </c>
      <c r="E276" s="236" t="s">
        <v>21</v>
      </c>
      <c r="F276" s="237" t="s">
        <v>173</v>
      </c>
      <c r="G276" s="234"/>
      <c r="H276" s="236" t="s">
        <v>21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164</v>
      </c>
      <c r="AU276" s="243" t="s">
        <v>153</v>
      </c>
      <c r="AV276" s="11" t="s">
        <v>80</v>
      </c>
      <c r="AW276" s="11" t="s">
        <v>36</v>
      </c>
      <c r="AX276" s="11" t="s">
        <v>72</v>
      </c>
      <c r="AY276" s="243" t="s">
        <v>152</v>
      </c>
    </row>
    <row r="277" spans="2:51" s="12" customFormat="1" ht="13.5">
      <c r="B277" s="244"/>
      <c r="C277" s="245"/>
      <c r="D277" s="235" t="s">
        <v>164</v>
      </c>
      <c r="E277" s="246" t="s">
        <v>21</v>
      </c>
      <c r="F277" s="247" t="s">
        <v>343</v>
      </c>
      <c r="G277" s="245"/>
      <c r="H277" s="248">
        <v>3.562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164</v>
      </c>
      <c r="AU277" s="254" t="s">
        <v>153</v>
      </c>
      <c r="AV277" s="12" t="s">
        <v>82</v>
      </c>
      <c r="AW277" s="12" t="s">
        <v>36</v>
      </c>
      <c r="AX277" s="12" t="s">
        <v>72</v>
      </c>
      <c r="AY277" s="254" t="s">
        <v>152</v>
      </c>
    </row>
    <row r="278" spans="2:51" s="13" customFormat="1" ht="13.5">
      <c r="B278" s="255"/>
      <c r="C278" s="256"/>
      <c r="D278" s="235" t="s">
        <v>164</v>
      </c>
      <c r="E278" s="257" t="s">
        <v>21</v>
      </c>
      <c r="F278" s="258" t="s">
        <v>167</v>
      </c>
      <c r="G278" s="256"/>
      <c r="H278" s="259">
        <v>3.562</v>
      </c>
      <c r="I278" s="260"/>
      <c r="J278" s="256"/>
      <c r="K278" s="256"/>
      <c r="L278" s="261"/>
      <c r="M278" s="262"/>
      <c r="N278" s="263"/>
      <c r="O278" s="263"/>
      <c r="P278" s="263"/>
      <c r="Q278" s="263"/>
      <c r="R278" s="263"/>
      <c r="S278" s="263"/>
      <c r="T278" s="264"/>
      <c r="AT278" s="265" t="s">
        <v>164</v>
      </c>
      <c r="AU278" s="265" t="s">
        <v>153</v>
      </c>
      <c r="AV278" s="13" t="s">
        <v>162</v>
      </c>
      <c r="AW278" s="13" t="s">
        <v>36</v>
      </c>
      <c r="AX278" s="13" t="s">
        <v>80</v>
      </c>
      <c r="AY278" s="265" t="s">
        <v>152</v>
      </c>
    </row>
    <row r="279" spans="2:65" s="1" customFormat="1" ht="16.5" customHeight="1">
      <c r="B279" s="46"/>
      <c r="C279" s="221" t="s">
        <v>344</v>
      </c>
      <c r="D279" s="221" t="s">
        <v>157</v>
      </c>
      <c r="E279" s="222" t="s">
        <v>345</v>
      </c>
      <c r="F279" s="223" t="s">
        <v>346</v>
      </c>
      <c r="G279" s="224" t="s">
        <v>192</v>
      </c>
      <c r="H279" s="225">
        <v>59.453</v>
      </c>
      <c r="I279" s="226"/>
      <c r="J279" s="227">
        <f>ROUND(I279*H279,2)</f>
        <v>0</v>
      </c>
      <c r="K279" s="223" t="s">
        <v>161</v>
      </c>
      <c r="L279" s="72"/>
      <c r="M279" s="228" t="s">
        <v>21</v>
      </c>
      <c r="N279" s="229" t="s">
        <v>43</v>
      </c>
      <c r="O279" s="47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4" t="s">
        <v>162</v>
      </c>
      <c r="AT279" s="24" t="s">
        <v>157</v>
      </c>
      <c r="AU279" s="24" t="s">
        <v>153</v>
      </c>
      <c r="AY279" s="24" t="s">
        <v>152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80</v>
      </c>
      <c r="BK279" s="232">
        <f>ROUND(I279*H279,2)</f>
        <v>0</v>
      </c>
      <c r="BL279" s="24" t="s">
        <v>162</v>
      </c>
      <c r="BM279" s="24" t="s">
        <v>347</v>
      </c>
    </row>
    <row r="280" spans="2:51" s="11" customFormat="1" ht="13.5">
      <c r="B280" s="233"/>
      <c r="C280" s="234"/>
      <c r="D280" s="235" t="s">
        <v>164</v>
      </c>
      <c r="E280" s="236" t="s">
        <v>21</v>
      </c>
      <c r="F280" s="237" t="s">
        <v>173</v>
      </c>
      <c r="G280" s="234"/>
      <c r="H280" s="236" t="s">
        <v>21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164</v>
      </c>
      <c r="AU280" s="243" t="s">
        <v>153</v>
      </c>
      <c r="AV280" s="11" t="s">
        <v>80</v>
      </c>
      <c r="AW280" s="11" t="s">
        <v>36</v>
      </c>
      <c r="AX280" s="11" t="s">
        <v>72</v>
      </c>
      <c r="AY280" s="243" t="s">
        <v>152</v>
      </c>
    </row>
    <row r="281" spans="2:51" s="12" customFormat="1" ht="13.5">
      <c r="B281" s="244"/>
      <c r="C281" s="245"/>
      <c r="D281" s="235" t="s">
        <v>164</v>
      </c>
      <c r="E281" s="246" t="s">
        <v>21</v>
      </c>
      <c r="F281" s="247" t="s">
        <v>348</v>
      </c>
      <c r="G281" s="245"/>
      <c r="H281" s="248">
        <v>35.623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164</v>
      </c>
      <c r="AU281" s="254" t="s">
        <v>153</v>
      </c>
      <c r="AV281" s="12" t="s">
        <v>82</v>
      </c>
      <c r="AW281" s="12" t="s">
        <v>36</v>
      </c>
      <c r="AX281" s="12" t="s">
        <v>72</v>
      </c>
      <c r="AY281" s="254" t="s">
        <v>152</v>
      </c>
    </row>
    <row r="282" spans="2:51" s="11" customFormat="1" ht="13.5">
      <c r="B282" s="233"/>
      <c r="C282" s="234"/>
      <c r="D282" s="235" t="s">
        <v>164</v>
      </c>
      <c r="E282" s="236" t="s">
        <v>21</v>
      </c>
      <c r="F282" s="237" t="s">
        <v>232</v>
      </c>
      <c r="G282" s="234"/>
      <c r="H282" s="236" t="s">
        <v>21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164</v>
      </c>
      <c r="AU282" s="243" t="s">
        <v>153</v>
      </c>
      <c r="AV282" s="11" t="s">
        <v>80</v>
      </c>
      <c r="AW282" s="11" t="s">
        <v>36</v>
      </c>
      <c r="AX282" s="11" t="s">
        <v>72</v>
      </c>
      <c r="AY282" s="243" t="s">
        <v>152</v>
      </c>
    </row>
    <row r="283" spans="2:51" s="12" customFormat="1" ht="13.5">
      <c r="B283" s="244"/>
      <c r="C283" s="245"/>
      <c r="D283" s="235" t="s">
        <v>164</v>
      </c>
      <c r="E283" s="246" t="s">
        <v>21</v>
      </c>
      <c r="F283" s="247" t="s">
        <v>287</v>
      </c>
      <c r="G283" s="245"/>
      <c r="H283" s="248">
        <v>19.59</v>
      </c>
      <c r="I283" s="249"/>
      <c r="J283" s="245"/>
      <c r="K283" s="245"/>
      <c r="L283" s="250"/>
      <c r="M283" s="251"/>
      <c r="N283" s="252"/>
      <c r="O283" s="252"/>
      <c r="P283" s="252"/>
      <c r="Q283" s="252"/>
      <c r="R283" s="252"/>
      <c r="S283" s="252"/>
      <c r="T283" s="253"/>
      <c r="AT283" s="254" t="s">
        <v>164</v>
      </c>
      <c r="AU283" s="254" t="s">
        <v>153</v>
      </c>
      <c r="AV283" s="12" t="s">
        <v>82</v>
      </c>
      <c r="AW283" s="12" t="s">
        <v>36</v>
      </c>
      <c r="AX283" s="12" t="s">
        <v>72</v>
      </c>
      <c r="AY283" s="254" t="s">
        <v>152</v>
      </c>
    </row>
    <row r="284" spans="2:51" s="11" customFormat="1" ht="13.5">
      <c r="B284" s="233"/>
      <c r="C284" s="234"/>
      <c r="D284" s="235" t="s">
        <v>164</v>
      </c>
      <c r="E284" s="236" t="s">
        <v>21</v>
      </c>
      <c r="F284" s="237" t="s">
        <v>205</v>
      </c>
      <c r="G284" s="234"/>
      <c r="H284" s="236" t="s">
        <v>21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164</v>
      </c>
      <c r="AU284" s="243" t="s">
        <v>153</v>
      </c>
      <c r="AV284" s="11" t="s">
        <v>80</v>
      </c>
      <c r="AW284" s="11" t="s">
        <v>36</v>
      </c>
      <c r="AX284" s="11" t="s">
        <v>72</v>
      </c>
      <c r="AY284" s="243" t="s">
        <v>152</v>
      </c>
    </row>
    <row r="285" spans="2:51" s="12" customFormat="1" ht="13.5">
      <c r="B285" s="244"/>
      <c r="C285" s="245"/>
      <c r="D285" s="235" t="s">
        <v>164</v>
      </c>
      <c r="E285" s="246" t="s">
        <v>21</v>
      </c>
      <c r="F285" s="247" t="s">
        <v>349</v>
      </c>
      <c r="G285" s="245"/>
      <c r="H285" s="248">
        <v>2.08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164</v>
      </c>
      <c r="AU285" s="254" t="s">
        <v>153</v>
      </c>
      <c r="AV285" s="12" t="s">
        <v>82</v>
      </c>
      <c r="AW285" s="12" t="s">
        <v>36</v>
      </c>
      <c r="AX285" s="12" t="s">
        <v>72</v>
      </c>
      <c r="AY285" s="254" t="s">
        <v>152</v>
      </c>
    </row>
    <row r="286" spans="2:51" s="11" customFormat="1" ht="13.5">
      <c r="B286" s="233"/>
      <c r="C286" s="234"/>
      <c r="D286" s="235" t="s">
        <v>164</v>
      </c>
      <c r="E286" s="236" t="s">
        <v>21</v>
      </c>
      <c r="F286" s="237" t="s">
        <v>286</v>
      </c>
      <c r="G286" s="234"/>
      <c r="H286" s="236" t="s">
        <v>21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164</v>
      </c>
      <c r="AU286" s="243" t="s">
        <v>153</v>
      </c>
      <c r="AV286" s="11" t="s">
        <v>80</v>
      </c>
      <c r="AW286" s="11" t="s">
        <v>36</v>
      </c>
      <c r="AX286" s="11" t="s">
        <v>72</v>
      </c>
      <c r="AY286" s="243" t="s">
        <v>152</v>
      </c>
    </row>
    <row r="287" spans="2:51" s="12" customFormat="1" ht="13.5">
      <c r="B287" s="244"/>
      <c r="C287" s="245"/>
      <c r="D287" s="235" t="s">
        <v>164</v>
      </c>
      <c r="E287" s="246" t="s">
        <v>21</v>
      </c>
      <c r="F287" s="247" t="s">
        <v>350</v>
      </c>
      <c r="G287" s="245"/>
      <c r="H287" s="248">
        <v>1.15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164</v>
      </c>
      <c r="AU287" s="254" t="s">
        <v>153</v>
      </c>
      <c r="AV287" s="12" t="s">
        <v>82</v>
      </c>
      <c r="AW287" s="12" t="s">
        <v>36</v>
      </c>
      <c r="AX287" s="12" t="s">
        <v>72</v>
      </c>
      <c r="AY287" s="254" t="s">
        <v>152</v>
      </c>
    </row>
    <row r="288" spans="2:51" s="11" customFormat="1" ht="13.5">
      <c r="B288" s="233"/>
      <c r="C288" s="234"/>
      <c r="D288" s="235" t="s">
        <v>164</v>
      </c>
      <c r="E288" s="236" t="s">
        <v>21</v>
      </c>
      <c r="F288" s="237" t="s">
        <v>351</v>
      </c>
      <c r="G288" s="234"/>
      <c r="H288" s="236" t="s">
        <v>21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164</v>
      </c>
      <c r="AU288" s="243" t="s">
        <v>153</v>
      </c>
      <c r="AV288" s="11" t="s">
        <v>80</v>
      </c>
      <c r="AW288" s="11" t="s">
        <v>36</v>
      </c>
      <c r="AX288" s="11" t="s">
        <v>72</v>
      </c>
      <c r="AY288" s="243" t="s">
        <v>152</v>
      </c>
    </row>
    <row r="289" spans="2:51" s="12" customFormat="1" ht="13.5">
      <c r="B289" s="244"/>
      <c r="C289" s="245"/>
      <c r="D289" s="235" t="s">
        <v>164</v>
      </c>
      <c r="E289" s="246" t="s">
        <v>21</v>
      </c>
      <c r="F289" s="247" t="s">
        <v>352</v>
      </c>
      <c r="G289" s="245"/>
      <c r="H289" s="248">
        <v>1.01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164</v>
      </c>
      <c r="AU289" s="254" t="s">
        <v>153</v>
      </c>
      <c r="AV289" s="12" t="s">
        <v>82</v>
      </c>
      <c r="AW289" s="12" t="s">
        <v>36</v>
      </c>
      <c r="AX289" s="12" t="s">
        <v>72</v>
      </c>
      <c r="AY289" s="254" t="s">
        <v>152</v>
      </c>
    </row>
    <row r="290" spans="2:51" s="13" customFormat="1" ht="13.5">
      <c r="B290" s="255"/>
      <c r="C290" s="256"/>
      <c r="D290" s="235" t="s">
        <v>164</v>
      </c>
      <c r="E290" s="257" t="s">
        <v>21</v>
      </c>
      <c r="F290" s="258" t="s">
        <v>167</v>
      </c>
      <c r="G290" s="256"/>
      <c r="H290" s="259">
        <v>59.453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AT290" s="265" t="s">
        <v>164</v>
      </c>
      <c r="AU290" s="265" t="s">
        <v>153</v>
      </c>
      <c r="AV290" s="13" t="s">
        <v>162</v>
      </c>
      <c r="AW290" s="13" t="s">
        <v>36</v>
      </c>
      <c r="AX290" s="13" t="s">
        <v>80</v>
      </c>
      <c r="AY290" s="265" t="s">
        <v>152</v>
      </c>
    </row>
    <row r="291" spans="2:65" s="1" customFormat="1" ht="25.5" customHeight="1">
      <c r="B291" s="46"/>
      <c r="C291" s="221" t="s">
        <v>353</v>
      </c>
      <c r="D291" s="221" t="s">
        <v>157</v>
      </c>
      <c r="E291" s="222" t="s">
        <v>354</v>
      </c>
      <c r="F291" s="223" t="s">
        <v>355</v>
      </c>
      <c r="G291" s="224" t="s">
        <v>300</v>
      </c>
      <c r="H291" s="225">
        <v>3.562</v>
      </c>
      <c r="I291" s="226"/>
      <c r="J291" s="227">
        <f>ROUND(I291*H291,2)</f>
        <v>0</v>
      </c>
      <c r="K291" s="223" t="s">
        <v>161</v>
      </c>
      <c r="L291" s="72"/>
      <c r="M291" s="228" t="s">
        <v>21</v>
      </c>
      <c r="N291" s="229" t="s">
        <v>43</v>
      </c>
      <c r="O291" s="47"/>
      <c r="P291" s="230">
        <f>O291*H291</f>
        <v>0</v>
      </c>
      <c r="Q291" s="230">
        <v>0</v>
      </c>
      <c r="R291" s="230">
        <f>Q291*H291</f>
        <v>0</v>
      </c>
      <c r="S291" s="230">
        <v>0.044</v>
      </c>
      <c r="T291" s="231">
        <f>S291*H291</f>
        <v>0.15672799999999998</v>
      </c>
      <c r="AR291" s="24" t="s">
        <v>162</v>
      </c>
      <c r="AT291" s="24" t="s">
        <v>157</v>
      </c>
      <c r="AU291" s="24" t="s">
        <v>153</v>
      </c>
      <c r="AY291" s="24" t="s">
        <v>152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4" t="s">
        <v>80</v>
      </c>
      <c r="BK291" s="232">
        <f>ROUND(I291*H291,2)</f>
        <v>0</v>
      </c>
      <c r="BL291" s="24" t="s">
        <v>162</v>
      </c>
      <c r="BM291" s="24" t="s">
        <v>356</v>
      </c>
    </row>
    <row r="292" spans="2:51" s="11" customFormat="1" ht="13.5">
      <c r="B292" s="233"/>
      <c r="C292" s="234"/>
      <c r="D292" s="235" t="s">
        <v>164</v>
      </c>
      <c r="E292" s="236" t="s">
        <v>21</v>
      </c>
      <c r="F292" s="237" t="s">
        <v>173</v>
      </c>
      <c r="G292" s="234"/>
      <c r="H292" s="236" t="s">
        <v>21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164</v>
      </c>
      <c r="AU292" s="243" t="s">
        <v>153</v>
      </c>
      <c r="AV292" s="11" t="s">
        <v>80</v>
      </c>
      <c r="AW292" s="11" t="s">
        <v>36</v>
      </c>
      <c r="AX292" s="11" t="s">
        <v>72</v>
      </c>
      <c r="AY292" s="243" t="s">
        <v>152</v>
      </c>
    </row>
    <row r="293" spans="2:51" s="12" customFormat="1" ht="13.5">
      <c r="B293" s="244"/>
      <c r="C293" s="245"/>
      <c r="D293" s="235" t="s">
        <v>164</v>
      </c>
      <c r="E293" s="246" t="s">
        <v>21</v>
      </c>
      <c r="F293" s="247" t="s">
        <v>343</v>
      </c>
      <c r="G293" s="245"/>
      <c r="H293" s="248">
        <v>3.562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164</v>
      </c>
      <c r="AU293" s="254" t="s">
        <v>153</v>
      </c>
      <c r="AV293" s="12" t="s">
        <v>82</v>
      </c>
      <c r="AW293" s="12" t="s">
        <v>36</v>
      </c>
      <c r="AX293" s="12" t="s">
        <v>72</v>
      </c>
      <c r="AY293" s="254" t="s">
        <v>152</v>
      </c>
    </row>
    <row r="294" spans="2:51" s="13" customFormat="1" ht="13.5">
      <c r="B294" s="255"/>
      <c r="C294" s="256"/>
      <c r="D294" s="235" t="s">
        <v>164</v>
      </c>
      <c r="E294" s="257" t="s">
        <v>21</v>
      </c>
      <c r="F294" s="258" t="s">
        <v>167</v>
      </c>
      <c r="G294" s="256"/>
      <c r="H294" s="259">
        <v>3.562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164</v>
      </c>
      <c r="AU294" s="265" t="s">
        <v>153</v>
      </c>
      <c r="AV294" s="13" t="s">
        <v>162</v>
      </c>
      <c r="AW294" s="13" t="s">
        <v>36</v>
      </c>
      <c r="AX294" s="13" t="s">
        <v>80</v>
      </c>
      <c r="AY294" s="265" t="s">
        <v>152</v>
      </c>
    </row>
    <row r="295" spans="2:65" s="1" customFormat="1" ht="25.5" customHeight="1">
      <c r="B295" s="46"/>
      <c r="C295" s="221" t="s">
        <v>357</v>
      </c>
      <c r="D295" s="221" t="s">
        <v>157</v>
      </c>
      <c r="E295" s="222" t="s">
        <v>358</v>
      </c>
      <c r="F295" s="223" t="s">
        <v>359</v>
      </c>
      <c r="G295" s="224" t="s">
        <v>192</v>
      </c>
      <c r="H295" s="225">
        <v>59.453</v>
      </c>
      <c r="I295" s="226"/>
      <c r="J295" s="227">
        <f>ROUND(I295*H295,2)</f>
        <v>0</v>
      </c>
      <c r="K295" s="223" t="s">
        <v>161</v>
      </c>
      <c r="L295" s="72"/>
      <c r="M295" s="228" t="s">
        <v>21</v>
      </c>
      <c r="N295" s="229" t="s">
        <v>43</v>
      </c>
      <c r="O295" s="47"/>
      <c r="P295" s="230">
        <f>O295*H295</f>
        <v>0</v>
      </c>
      <c r="Q295" s="230">
        <v>0</v>
      </c>
      <c r="R295" s="230">
        <f>Q295*H295</f>
        <v>0</v>
      </c>
      <c r="S295" s="230">
        <v>0.035</v>
      </c>
      <c r="T295" s="231">
        <f>S295*H295</f>
        <v>2.080855</v>
      </c>
      <c r="AR295" s="24" t="s">
        <v>162</v>
      </c>
      <c r="AT295" s="24" t="s">
        <v>157</v>
      </c>
      <c r="AU295" s="24" t="s">
        <v>153</v>
      </c>
      <c r="AY295" s="24" t="s">
        <v>152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80</v>
      </c>
      <c r="BK295" s="232">
        <f>ROUND(I295*H295,2)</f>
        <v>0</v>
      </c>
      <c r="BL295" s="24" t="s">
        <v>162</v>
      </c>
      <c r="BM295" s="24" t="s">
        <v>360</v>
      </c>
    </row>
    <row r="296" spans="2:51" s="11" customFormat="1" ht="13.5">
      <c r="B296" s="233"/>
      <c r="C296" s="234"/>
      <c r="D296" s="235" t="s">
        <v>164</v>
      </c>
      <c r="E296" s="236" t="s">
        <v>21</v>
      </c>
      <c r="F296" s="237" t="s">
        <v>173</v>
      </c>
      <c r="G296" s="234"/>
      <c r="H296" s="236" t="s">
        <v>21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AT296" s="243" t="s">
        <v>164</v>
      </c>
      <c r="AU296" s="243" t="s">
        <v>153</v>
      </c>
      <c r="AV296" s="11" t="s">
        <v>80</v>
      </c>
      <c r="AW296" s="11" t="s">
        <v>36</v>
      </c>
      <c r="AX296" s="11" t="s">
        <v>72</v>
      </c>
      <c r="AY296" s="243" t="s">
        <v>152</v>
      </c>
    </row>
    <row r="297" spans="2:51" s="12" customFormat="1" ht="13.5">
      <c r="B297" s="244"/>
      <c r="C297" s="245"/>
      <c r="D297" s="235" t="s">
        <v>164</v>
      </c>
      <c r="E297" s="246" t="s">
        <v>21</v>
      </c>
      <c r="F297" s="247" t="s">
        <v>348</v>
      </c>
      <c r="G297" s="245"/>
      <c r="H297" s="248">
        <v>35.623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AT297" s="254" t="s">
        <v>164</v>
      </c>
      <c r="AU297" s="254" t="s">
        <v>153</v>
      </c>
      <c r="AV297" s="12" t="s">
        <v>82</v>
      </c>
      <c r="AW297" s="12" t="s">
        <v>36</v>
      </c>
      <c r="AX297" s="12" t="s">
        <v>72</v>
      </c>
      <c r="AY297" s="254" t="s">
        <v>152</v>
      </c>
    </row>
    <row r="298" spans="2:51" s="11" customFormat="1" ht="13.5">
      <c r="B298" s="233"/>
      <c r="C298" s="234"/>
      <c r="D298" s="235" t="s">
        <v>164</v>
      </c>
      <c r="E298" s="236" t="s">
        <v>21</v>
      </c>
      <c r="F298" s="237" t="s">
        <v>232</v>
      </c>
      <c r="G298" s="234"/>
      <c r="H298" s="236" t="s">
        <v>21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164</v>
      </c>
      <c r="AU298" s="243" t="s">
        <v>153</v>
      </c>
      <c r="AV298" s="11" t="s">
        <v>80</v>
      </c>
      <c r="AW298" s="11" t="s">
        <v>36</v>
      </c>
      <c r="AX298" s="11" t="s">
        <v>72</v>
      </c>
      <c r="AY298" s="243" t="s">
        <v>152</v>
      </c>
    </row>
    <row r="299" spans="2:51" s="12" customFormat="1" ht="13.5">
      <c r="B299" s="244"/>
      <c r="C299" s="245"/>
      <c r="D299" s="235" t="s">
        <v>164</v>
      </c>
      <c r="E299" s="246" t="s">
        <v>21</v>
      </c>
      <c r="F299" s="247" t="s">
        <v>287</v>
      </c>
      <c r="G299" s="245"/>
      <c r="H299" s="248">
        <v>19.59</v>
      </c>
      <c r="I299" s="249"/>
      <c r="J299" s="245"/>
      <c r="K299" s="245"/>
      <c r="L299" s="250"/>
      <c r="M299" s="251"/>
      <c r="N299" s="252"/>
      <c r="O299" s="252"/>
      <c r="P299" s="252"/>
      <c r="Q299" s="252"/>
      <c r="R299" s="252"/>
      <c r="S299" s="252"/>
      <c r="T299" s="253"/>
      <c r="AT299" s="254" t="s">
        <v>164</v>
      </c>
      <c r="AU299" s="254" t="s">
        <v>153</v>
      </c>
      <c r="AV299" s="12" t="s">
        <v>82</v>
      </c>
      <c r="AW299" s="12" t="s">
        <v>36</v>
      </c>
      <c r="AX299" s="12" t="s">
        <v>72</v>
      </c>
      <c r="AY299" s="254" t="s">
        <v>152</v>
      </c>
    </row>
    <row r="300" spans="2:51" s="11" customFormat="1" ht="13.5">
      <c r="B300" s="233"/>
      <c r="C300" s="234"/>
      <c r="D300" s="235" t="s">
        <v>164</v>
      </c>
      <c r="E300" s="236" t="s">
        <v>21</v>
      </c>
      <c r="F300" s="237" t="s">
        <v>205</v>
      </c>
      <c r="G300" s="234"/>
      <c r="H300" s="236" t="s">
        <v>21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164</v>
      </c>
      <c r="AU300" s="243" t="s">
        <v>153</v>
      </c>
      <c r="AV300" s="11" t="s">
        <v>80</v>
      </c>
      <c r="AW300" s="11" t="s">
        <v>36</v>
      </c>
      <c r="AX300" s="11" t="s">
        <v>72</v>
      </c>
      <c r="AY300" s="243" t="s">
        <v>152</v>
      </c>
    </row>
    <row r="301" spans="2:51" s="12" customFormat="1" ht="13.5">
      <c r="B301" s="244"/>
      <c r="C301" s="245"/>
      <c r="D301" s="235" t="s">
        <v>164</v>
      </c>
      <c r="E301" s="246" t="s">
        <v>21</v>
      </c>
      <c r="F301" s="247" t="s">
        <v>349</v>
      </c>
      <c r="G301" s="245"/>
      <c r="H301" s="248">
        <v>2.08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AT301" s="254" t="s">
        <v>164</v>
      </c>
      <c r="AU301" s="254" t="s">
        <v>153</v>
      </c>
      <c r="AV301" s="12" t="s">
        <v>82</v>
      </c>
      <c r="AW301" s="12" t="s">
        <v>36</v>
      </c>
      <c r="AX301" s="12" t="s">
        <v>72</v>
      </c>
      <c r="AY301" s="254" t="s">
        <v>152</v>
      </c>
    </row>
    <row r="302" spans="2:51" s="11" customFormat="1" ht="13.5">
      <c r="B302" s="233"/>
      <c r="C302" s="234"/>
      <c r="D302" s="235" t="s">
        <v>164</v>
      </c>
      <c r="E302" s="236" t="s">
        <v>21</v>
      </c>
      <c r="F302" s="237" t="s">
        <v>286</v>
      </c>
      <c r="G302" s="234"/>
      <c r="H302" s="236" t="s">
        <v>21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164</v>
      </c>
      <c r="AU302" s="243" t="s">
        <v>153</v>
      </c>
      <c r="AV302" s="11" t="s">
        <v>80</v>
      </c>
      <c r="AW302" s="11" t="s">
        <v>36</v>
      </c>
      <c r="AX302" s="11" t="s">
        <v>72</v>
      </c>
      <c r="AY302" s="243" t="s">
        <v>152</v>
      </c>
    </row>
    <row r="303" spans="2:51" s="12" customFormat="1" ht="13.5">
      <c r="B303" s="244"/>
      <c r="C303" s="245"/>
      <c r="D303" s="235" t="s">
        <v>164</v>
      </c>
      <c r="E303" s="246" t="s">
        <v>21</v>
      </c>
      <c r="F303" s="247" t="s">
        <v>350</v>
      </c>
      <c r="G303" s="245"/>
      <c r="H303" s="248">
        <v>1.15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164</v>
      </c>
      <c r="AU303" s="254" t="s">
        <v>153</v>
      </c>
      <c r="AV303" s="12" t="s">
        <v>82</v>
      </c>
      <c r="AW303" s="12" t="s">
        <v>36</v>
      </c>
      <c r="AX303" s="12" t="s">
        <v>72</v>
      </c>
      <c r="AY303" s="254" t="s">
        <v>152</v>
      </c>
    </row>
    <row r="304" spans="2:51" s="11" customFormat="1" ht="13.5">
      <c r="B304" s="233"/>
      <c r="C304" s="234"/>
      <c r="D304" s="235" t="s">
        <v>164</v>
      </c>
      <c r="E304" s="236" t="s">
        <v>21</v>
      </c>
      <c r="F304" s="237" t="s">
        <v>351</v>
      </c>
      <c r="G304" s="234"/>
      <c r="H304" s="236" t="s">
        <v>21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164</v>
      </c>
      <c r="AU304" s="243" t="s">
        <v>153</v>
      </c>
      <c r="AV304" s="11" t="s">
        <v>80</v>
      </c>
      <c r="AW304" s="11" t="s">
        <v>36</v>
      </c>
      <c r="AX304" s="11" t="s">
        <v>72</v>
      </c>
      <c r="AY304" s="243" t="s">
        <v>152</v>
      </c>
    </row>
    <row r="305" spans="2:51" s="12" customFormat="1" ht="13.5">
      <c r="B305" s="244"/>
      <c r="C305" s="245"/>
      <c r="D305" s="235" t="s">
        <v>164</v>
      </c>
      <c r="E305" s="246" t="s">
        <v>21</v>
      </c>
      <c r="F305" s="247" t="s">
        <v>352</v>
      </c>
      <c r="G305" s="245"/>
      <c r="H305" s="248">
        <v>1.01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164</v>
      </c>
      <c r="AU305" s="254" t="s">
        <v>153</v>
      </c>
      <c r="AV305" s="12" t="s">
        <v>82</v>
      </c>
      <c r="AW305" s="12" t="s">
        <v>36</v>
      </c>
      <c r="AX305" s="12" t="s">
        <v>72</v>
      </c>
      <c r="AY305" s="254" t="s">
        <v>152</v>
      </c>
    </row>
    <row r="306" spans="2:51" s="13" customFormat="1" ht="13.5">
      <c r="B306" s="255"/>
      <c r="C306" s="256"/>
      <c r="D306" s="235" t="s">
        <v>164</v>
      </c>
      <c r="E306" s="257" t="s">
        <v>21</v>
      </c>
      <c r="F306" s="258" t="s">
        <v>167</v>
      </c>
      <c r="G306" s="256"/>
      <c r="H306" s="259">
        <v>59.453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AT306" s="265" t="s">
        <v>164</v>
      </c>
      <c r="AU306" s="265" t="s">
        <v>153</v>
      </c>
      <c r="AV306" s="13" t="s">
        <v>162</v>
      </c>
      <c r="AW306" s="13" t="s">
        <v>36</v>
      </c>
      <c r="AX306" s="13" t="s">
        <v>80</v>
      </c>
      <c r="AY306" s="265" t="s">
        <v>152</v>
      </c>
    </row>
    <row r="307" spans="2:65" s="1" customFormat="1" ht="16.5" customHeight="1">
      <c r="B307" s="46"/>
      <c r="C307" s="221" t="s">
        <v>155</v>
      </c>
      <c r="D307" s="221" t="s">
        <v>157</v>
      </c>
      <c r="E307" s="222" t="s">
        <v>361</v>
      </c>
      <c r="F307" s="223" t="s">
        <v>362</v>
      </c>
      <c r="G307" s="224" t="s">
        <v>292</v>
      </c>
      <c r="H307" s="225">
        <v>19.52</v>
      </c>
      <c r="I307" s="226"/>
      <c r="J307" s="227">
        <f>ROUND(I307*H307,2)</f>
        <v>0</v>
      </c>
      <c r="K307" s="223" t="s">
        <v>161</v>
      </c>
      <c r="L307" s="72"/>
      <c r="M307" s="228" t="s">
        <v>21</v>
      </c>
      <c r="N307" s="229" t="s">
        <v>43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0.009</v>
      </c>
      <c r="T307" s="231">
        <f>S307*H307</f>
        <v>0.17567999999999998</v>
      </c>
      <c r="AR307" s="24" t="s">
        <v>162</v>
      </c>
      <c r="AT307" s="24" t="s">
        <v>157</v>
      </c>
      <c r="AU307" s="24" t="s">
        <v>153</v>
      </c>
      <c r="AY307" s="24" t="s">
        <v>152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80</v>
      </c>
      <c r="BK307" s="232">
        <f>ROUND(I307*H307,2)</f>
        <v>0</v>
      </c>
      <c r="BL307" s="24" t="s">
        <v>162</v>
      </c>
      <c r="BM307" s="24" t="s">
        <v>363</v>
      </c>
    </row>
    <row r="308" spans="2:51" s="11" customFormat="1" ht="13.5">
      <c r="B308" s="233"/>
      <c r="C308" s="234"/>
      <c r="D308" s="235" t="s">
        <v>164</v>
      </c>
      <c r="E308" s="236" t="s">
        <v>21</v>
      </c>
      <c r="F308" s="237" t="s">
        <v>173</v>
      </c>
      <c r="G308" s="234"/>
      <c r="H308" s="236" t="s">
        <v>21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164</v>
      </c>
      <c r="AU308" s="243" t="s">
        <v>153</v>
      </c>
      <c r="AV308" s="11" t="s">
        <v>80</v>
      </c>
      <c r="AW308" s="11" t="s">
        <v>36</v>
      </c>
      <c r="AX308" s="11" t="s">
        <v>72</v>
      </c>
      <c r="AY308" s="243" t="s">
        <v>152</v>
      </c>
    </row>
    <row r="309" spans="2:51" s="12" customFormat="1" ht="13.5">
      <c r="B309" s="244"/>
      <c r="C309" s="245"/>
      <c r="D309" s="235" t="s">
        <v>164</v>
      </c>
      <c r="E309" s="246" t="s">
        <v>21</v>
      </c>
      <c r="F309" s="247" t="s">
        <v>294</v>
      </c>
      <c r="G309" s="245"/>
      <c r="H309" s="248">
        <v>24.34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164</v>
      </c>
      <c r="AU309" s="254" t="s">
        <v>153</v>
      </c>
      <c r="AV309" s="12" t="s">
        <v>82</v>
      </c>
      <c r="AW309" s="12" t="s">
        <v>36</v>
      </c>
      <c r="AX309" s="12" t="s">
        <v>72</v>
      </c>
      <c r="AY309" s="254" t="s">
        <v>152</v>
      </c>
    </row>
    <row r="310" spans="2:51" s="12" customFormat="1" ht="13.5">
      <c r="B310" s="244"/>
      <c r="C310" s="245"/>
      <c r="D310" s="235" t="s">
        <v>164</v>
      </c>
      <c r="E310" s="246" t="s">
        <v>21</v>
      </c>
      <c r="F310" s="247" t="s">
        <v>364</v>
      </c>
      <c r="G310" s="245"/>
      <c r="H310" s="248">
        <v>-6.7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AT310" s="254" t="s">
        <v>164</v>
      </c>
      <c r="AU310" s="254" t="s">
        <v>153</v>
      </c>
      <c r="AV310" s="12" t="s">
        <v>82</v>
      </c>
      <c r="AW310" s="12" t="s">
        <v>36</v>
      </c>
      <c r="AX310" s="12" t="s">
        <v>72</v>
      </c>
      <c r="AY310" s="254" t="s">
        <v>152</v>
      </c>
    </row>
    <row r="311" spans="2:51" s="12" customFormat="1" ht="13.5">
      <c r="B311" s="244"/>
      <c r="C311" s="245"/>
      <c r="D311" s="235" t="s">
        <v>164</v>
      </c>
      <c r="E311" s="246" t="s">
        <v>21</v>
      </c>
      <c r="F311" s="247" t="s">
        <v>365</v>
      </c>
      <c r="G311" s="245"/>
      <c r="H311" s="248">
        <v>1.88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164</v>
      </c>
      <c r="AU311" s="254" t="s">
        <v>153</v>
      </c>
      <c r="AV311" s="12" t="s">
        <v>82</v>
      </c>
      <c r="AW311" s="12" t="s">
        <v>36</v>
      </c>
      <c r="AX311" s="12" t="s">
        <v>72</v>
      </c>
      <c r="AY311" s="254" t="s">
        <v>152</v>
      </c>
    </row>
    <row r="312" spans="2:51" s="13" customFormat="1" ht="13.5">
      <c r="B312" s="255"/>
      <c r="C312" s="256"/>
      <c r="D312" s="235" t="s">
        <v>164</v>
      </c>
      <c r="E312" s="257" t="s">
        <v>21</v>
      </c>
      <c r="F312" s="258" t="s">
        <v>167</v>
      </c>
      <c r="G312" s="256"/>
      <c r="H312" s="259">
        <v>19.52</v>
      </c>
      <c r="I312" s="260"/>
      <c r="J312" s="256"/>
      <c r="K312" s="256"/>
      <c r="L312" s="261"/>
      <c r="M312" s="262"/>
      <c r="N312" s="263"/>
      <c r="O312" s="263"/>
      <c r="P312" s="263"/>
      <c r="Q312" s="263"/>
      <c r="R312" s="263"/>
      <c r="S312" s="263"/>
      <c r="T312" s="264"/>
      <c r="AT312" s="265" t="s">
        <v>164</v>
      </c>
      <c r="AU312" s="265" t="s">
        <v>153</v>
      </c>
      <c r="AV312" s="13" t="s">
        <v>162</v>
      </c>
      <c r="AW312" s="13" t="s">
        <v>36</v>
      </c>
      <c r="AX312" s="13" t="s">
        <v>80</v>
      </c>
      <c r="AY312" s="265" t="s">
        <v>152</v>
      </c>
    </row>
    <row r="313" spans="2:65" s="1" customFormat="1" ht="38.25" customHeight="1">
      <c r="B313" s="46"/>
      <c r="C313" s="221" t="s">
        <v>366</v>
      </c>
      <c r="D313" s="221" t="s">
        <v>157</v>
      </c>
      <c r="E313" s="222" t="s">
        <v>367</v>
      </c>
      <c r="F313" s="223" t="s">
        <v>368</v>
      </c>
      <c r="G313" s="224" t="s">
        <v>192</v>
      </c>
      <c r="H313" s="225">
        <v>1.755</v>
      </c>
      <c r="I313" s="226"/>
      <c r="J313" s="227">
        <f>ROUND(I313*H313,2)</f>
        <v>0</v>
      </c>
      <c r="K313" s="223" t="s">
        <v>21</v>
      </c>
      <c r="L313" s="72"/>
      <c r="M313" s="228" t="s">
        <v>21</v>
      </c>
      <c r="N313" s="229" t="s">
        <v>43</v>
      </c>
      <c r="O313" s="47"/>
      <c r="P313" s="230">
        <f>O313*H313</f>
        <v>0</v>
      </c>
      <c r="Q313" s="230">
        <v>0</v>
      </c>
      <c r="R313" s="230">
        <f>Q313*H313</f>
        <v>0</v>
      </c>
      <c r="S313" s="230">
        <v>0.0148</v>
      </c>
      <c r="T313" s="231">
        <f>S313*H313</f>
        <v>0.025974</v>
      </c>
      <c r="AR313" s="24" t="s">
        <v>162</v>
      </c>
      <c r="AT313" s="24" t="s">
        <v>157</v>
      </c>
      <c r="AU313" s="24" t="s">
        <v>153</v>
      </c>
      <c r="AY313" s="24" t="s">
        <v>152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80</v>
      </c>
      <c r="BK313" s="232">
        <f>ROUND(I313*H313,2)</f>
        <v>0</v>
      </c>
      <c r="BL313" s="24" t="s">
        <v>162</v>
      </c>
      <c r="BM313" s="24" t="s">
        <v>369</v>
      </c>
    </row>
    <row r="314" spans="2:51" s="11" customFormat="1" ht="13.5">
      <c r="B314" s="233"/>
      <c r="C314" s="234"/>
      <c r="D314" s="235" t="s">
        <v>164</v>
      </c>
      <c r="E314" s="236" t="s">
        <v>21</v>
      </c>
      <c r="F314" s="237" t="s">
        <v>370</v>
      </c>
      <c r="G314" s="234"/>
      <c r="H314" s="236" t="s">
        <v>21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164</v>
      </c>
      <c r="AU314" s="243" t="s">
        <v>153</v>
      </c>
      <c r="AV314" s="11" t="s">
        <v>80</v>
      </c>
      <c r="AW314" s="11" t="s">
        <v>36</v>
      </c>
      <c r="AX314" s="11" t="s">
        <v>72</v>
      </c>
      <c r="AY314" s="243" t="s">
        <v>152</v>
      </c>
    </row>
    <row r="315" spans="2:51" s="12" customFormat="1" ht="13.5">
      <c r="B315" s="244"/>
      <c r="C315" s="245"/>
      <c r="D315" s="235" t="s">
        <v>164</v>
      </c>
      <c r="E315" s="246" t="s">
        <v>21</v>
      </c>
      <c r="F315" s="247" t="s">
        <v>371</v>
      </c>
      <c r="G315" s="245"/>
      <c r="H315" s="248">
        <v>1.755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164</v>
      </c>
      <c r="AU315" s="254" t="s">
        <v>153</v>
      </c>
      <c r="AV315" s="12" t="s">
        <v>82</v>
      </c>
      <c r="AW315" s="12" t="s">
        <v>36</v>
      </c>
      <c r="AX315" s="12" t="s">
        <v>72</v>
      </c>
      <c r="AY315" s="254" t="s">
        <v>152</v>
      </c>
    </row>
    <row r="316" spans="2:51" s="13" customFormat="1" ht="13.5">
      <c r="B316" s="255"/>
      <c r="C316" s="256"/>
      <c r="D316" s="235" t="s">
        <v>164</v>
      </c>
      <c r="E316" s="257" t="s">
        <v>21</v>
      </c>
      <c r="F316" s="258" t="s">
        <v>167</v>
      </c>
      <c r="G316" s="256"/>
      <c r="H316" s="259">
        <v>1.755</v>
      </c>
      <c r="I316" s="260"/>
      <c r="J316" s="256"/>
      <c r="K316" s="256"/>
      <c r="L316" s="261"/>
      <c r="M316" s="262"/>
      <c r="N316" s="263"/>
      <c r="O316" s="263"/>
      <c r="P316" s="263"/>
      <c r="Q316" s="263"/>
      <c r="R316" s="263"/>
      <c r="S316" s="263"/>
      <c r="T316" s="264"/>
      <c r="AT316" s="265" t="s">
        <v>164</v>
      </c>
      <c r="AU316" s="265" t="s">
        <v>153</v>
      </c>
      <c r="AV316" s="13" t="s">
        <v>162</v>
      </c>
      <c r="AW316" s="13" t="s">
        <v>36</v>
      </c>
      <c r="AX316" s="13" t="s">
        <v>80</v>
      </c>
      <c r="AY316" s="265" t="s">
        <v>152</v>
      </c>
    </row>
    <row r="317" spans="2:65" s="1" customFormat="1" ht="25.5" customHeight="1">
      <c r="B317" s="46"/>
      <c r="C317" s="221" t="s">
        <v>372</v>
      </c>
      <c r="D317" s="221" t="s">
        <v>157</v>
      </c>
      <c r="E317" s="222" t="s">
        <v>373</v>
      </c>
      <c r="F317" s="223" t="s">
        <v>374</v>
      </c>
      <c r="G317" s="224" t="s">
        <v>192</v>
      </c>
      <c r="H317" s="225">
        <v>3.546</v>
      </c>
      <c r="I317" s="226"/>
      <c r="J317" s="227">
        <f>ROUND(I317*H317,2)</f>
        <v>0</v>
      </c>
      <c r="K317" s="223" t="s">
        <v>161</v>
      </c>
      <c r="L317" s="72"/>
      <c r="M317" s="228" t="s">
        <v>21</v>
      </c>
      <c r="N317" s="229" t="s">
        <v>43</v>
      </c>
      <c r="O317" s="47"/>
      <c r="P317" s="230">
        <f>O317*H317</f>
        <v>0</v>
      </c>
      <c r="Q317" s="230">
        <v>0</v>
      </c>
      <c r="R317" s="230">
        <f>Q317*H317</f>
        <v>0</v>
      </c>
      <c r="S317" s="230">
        <v>0.076</v>
      </c>
      <c r="T317" s="231">
        <f>S317*H317</f>
        <v>0.26949599999999996</v>
      </c>
      <c r="AR317" s="24" t="s">
        <v>162</v>
      </c>
      <c r="AT317" s="24" t="s">
        <v>157</v>
      </c>
      <c r="AU317" s="24" t="s">
        <v>153</v>
      </c>
      <c r="AY317" s="24" t="s">
        <v>152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4" t="s">
        <v>80</v>
      </c>
      <c r="BK317" s="232">
        <f>ROUND(I317*H317,2)</f>
        <v>0</v>
      </c>
      <c r="BL317" s="24" t="s">
        <v>162</v>
      </c>
      <c r="BM317" s="24" t="s">
        <v>375</v>
      </c>
    </row>
    <row r="318" spans="2:51" s="11" customFormat="1" ht="13.5">
      <c r="B318" s="233"/>
      <c r="C318" s="234"/>
      <c r="D318" s="235" t="s">
        <v>164</v>
      </c>
      <c r="E318" s="236" t="s">
        <v>21</v>
      </c>
      <c r="F318" s="237" t="s">
        <v>286</v>
      </c>
      <c r="G318" s="234"/>
      <c r="H318" s="236" t="s">
        <v>21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164</v>
      </c>
      <c r="AU318" s="243" t="s">
        <v>153</v>
      </c>
      <c r="AV318" s="11" t="s">
        <v>80</v>
      </c>
      <c r="AW318" s="11" t="s">
        <v>36</v>
      </c>
      <c r="AX318" s="11" t="s">
        <v>72</v>
      </c>
      <c r="AY318" s="243" t="s">
        <v>152</v>
      </c>
    </row>
    <row r="319" spans="2:51" s="12" customFormat="1" ht="13.5">
      <c r="B319" s="244"/>
      <c r="C319" s="245"/>
      <c r="D319" s="235" t="s">
        <v>164</v>
      </c>
      <c r="E319" s="246" t="s">
        <v>21</v>
      </c>
      <c r="F319" s="247" t="s">
        <v>376</v>
      </c>
      <c r="G319" s="245"/>
      <c r="H319" s="248">
        <v>1.182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164</v>
      </c>
      <c r="AU319" s="254" t="s">
        <v>153</v>
      </c>
      <c r="AV319" s="12" t="s">
        <v>82</v>
      </c>
      <c r="AW319" s="12" t="s">
        <v>36</v>
      </c>
      <c r="AX319" s="12" t="s">
        <v>72</v>
      </c>
      <c r="AY319" s="254" t="s">
        <v>152</v>
      </c>
    </row>
    <row r="320" spans="2:51" s="11" customFormat="1" ht="13.5">
      <c r="B320" s="233"/>
      <c r="C320" s="234"/>
      <c r="D320" s="235" t="s">
        <v>164</v>
      </c>
      <c r="E320" s="236" t="s">
        <v>21</v>
      </c>
      <c r="F320" s="237" t="s">
        <v>351</v>
      </c>
      <c r="G320" s="234"/>
      <c r="H320" s="236" t="s">
        <v>21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164</v>
      </c>
      <c r="AU320" s="243" t="s">
        <v>153</v>
      </c>
      <c r="AV320" s="11" t="s">
        <v>80</v>
      </c>
      <c r="AW320" s="11" t="s">
        <v>36</v>
      </c>
      <c r="AX320" s="11" t="s">
        <v>72</v>
      </c>
      <c r="AY320" s="243" t="s">
        <v>152</v>
      </c>
    </row>
    <row r="321" spans="2:51" s="12" customFormat="1" ht="13.5">
      <c r="B321" s="244"/>
      <c r="C321" s="245"/>
      <c r="D321" s="235" t="s">
        <v>164</v>
      </c>
      <c r="E321" s="246" t="s">
        <v>21</v>
      </c>
      <c r="F321" s="247" t="s">
        <v>376</v>
      </c>
      <c r="G321" s="245"/>
      <c r="H321" s="248">
        <v>1.182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AT321" s="254" t="s">
        <v>164</v>
      </c>
      <c r="AU321" s="254" t="s">
        <v>153</v>
      </c>
      <c r="AV321" s="12" t="s">
        <v>82</v>
      </c>
      <c r="AW321" s="12" t="s">
        <v>36</v>
      </c>
      <c r="AX321" s="12" t="s">
        <v>72</v>
      </c>
      <c r="AY321" s="254" t="s">
        <v>152</v>
      </c>
    </row>
    <row r="322" spans="2:51" s="11" customFormat="1" ht="13.5">
      <c r="B322" s="233"/>
      <c r="C322" s="234"/>
      <c r="D322" s="235" t="s">
        <v>164</v>
      </c>
      <c r="E322" s="236" t="s">
        <v>21</v>
      </c>
      <c r="F322" s="237" t="s">
        <v>205</v>
      </c>
      <c r="G322" s="234"/>
      <c r="H322" s="236" t="s">
        <v>21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164</v>
      </c>
      <c r="AU322" s="243" t="s">
        <v>153</v>
      </c>
      <c r="AV322" s="11" t="s">
        <v>80</v>
      </c>
      <c r="AW322" s="11" t="s">
        <v>36</v>
      </c>
      <c r="AX322" s="11" t="s">
        <v>72</v>
      </c>
      <c r="AY322" s="243" t="s">
        <v>152</v>
      </c>
    </row>
    <row r="323" spans="2:51" s="12" customFormat="1" ht="13.5">
      <c r="B323" s="244"/>
      <c r="C323" s="245"/>
      <c r="D323" s="235" t="s">
        <v>164</v>
      </c>
      <c r="E323" s="246" t="s">
        <v>21</v>
      </c>
      <c r="F323" s="247" t="s">
        <v>376</v>
      </c>
      <c r="G323" s="245"/>
      <c r="H323" s="248">
        <v>1.182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164</v>
      </c>
      <c r="AU323" s="254" t="s">
        <v>153</v>
      </c>
      <c r="AV323" s="12" t="s">
        <v>82</v>
      </c>
      <c r="AW323" s="12" t="s">
        <v>36</v>
      </c>
      <c r="AX323" s="12" t="s">
        <v>72</v>
      </c>
      <c r="AY323" s="254" t="s">
        <v>152</v>
      </c>
    </row>
    <row r="324" spans="2:51" s="13" customFormat="1" ht="13.5">
      <c r="B324" s="255"/>
      <c r="C324" s="256"/>
      <c r="D324" s="235" t="s">
        <v>164</v>
      </c>
      <c r="E324" s="257" t="s">
        <v>21</v>
      </c>
      <c r="F324" s="258" t="s">
        <v>167</v>
      </c>
      <c r="G324" s="256"/>
      <c r="H324" s="259">
        <v>3.546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AT324" s="265" t="s">
        <v>164</v>
      </c>
      <c r="AU324" s="265" t="s">
        <v>153</v>
      </c>
      <c r="AV324" s="13" t="s">
        <v>162</v>
      </c>
      <c r="AW324" s="13" t="s">
        <v>36</v>
      </c>
      <c r="AX324" s="13" t="s">
        <v>80</v>
      </c>
      <c r="AY324" s="265" t="s">
        <v>152</v>
      </c>
    </row>
    <row r="325" spans="2:65" s="1" customFormat="1" ht="16.5" customHeight="1">
      <c r="B325" s="46"/>
      <c r="C325" s="221" t="s">
        <v>187</v>
      </c>
      <c r="D325" s="221" t="s">
        <v>157</v>
      </c>
      <c r="E325" s="222" t="s">
        <v>377</v>
      </c>
      <c r="F325" s="223" t="s">
        <v>378</v>
      </c>
      <c r="G325" s="224" t="s">
        <v>192</v>
      </c>
      <c r="H325" s="225">
        <v>2.86</v>
      </c>
      <c r="I325" s="226"/>
      <c r="J325" s="227">
        <f>ROUND(I325*H325,2)</f>
        <v>0</v>
      </c>
      <c r="K325" s="223" t="s">
        <v>21</v>
      </c>
      <c r="L325" s="72"/>
      <c r="M325" s="228" t="s">
        <v>21</v>
      </c>
      <c r="N325" s="229" t="s">
        <v>43</v>
      </c>
      <c r="O325" s="47"/>
      <c r="P325" s="230">
        <f>O325*H325</f>
        <v>0</v>
      </c>
      <c r="Q325" s="230">
        <v>0</v>
      </c>
      <c r="R325" s="230">
        <f>Q325*H325</f>
        <v>0</v>
      </c>
      <c r="S325" s="230">
        <v>0.002</v>
      </c>
      <c r="T325" s="231">
        <f>S325*H325</f>
        <v>0.00572</v>
      </c>
      <c r="AR325" s="24" t="s">
        <v>162</v>
      </c>
      <c r="AT325" s="24" t="s">
        <v>157</v>
      </c>
      <c r="AU325" s="24" t="s">
        <v>153</v>
      </c>
      <c r="AY325" s="24" t="s">
        <v>152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80</v>
      </c>
      <c r="BK325" s="232">
        <f>ROUND(I325*H325,2)</f>
        <v>0</v>
      </c>
      <c r="BL325" s="24" t="s">
        <v>162</v>
      </c>
      <c r="BM325" s="24" t="s">
        <v>379</v>
      </c>
    </row>
    <row r="326" spans="2:51" s="11" customFormat="1" ht="13.5">
      <c r="B326" s="233"/>
      <c r="C326" s="234"/>
      <c r="D326" s="235" t="s">
        <v>164</v>
      </c>
      <c r="E326" s="236" t="s">
        <v>21</v>
      </c>
      <c r="F326" s="237" t="s">
        <v>165</v>
      </c>
      <c r="G326" s="234"/>
      <c r="H326" s="236" t="s">
        <v>21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164</v>
      </c>
      <c r="AU326" s="243" t="s">
        <v>153</v>
      </c>
      <c r="AV326" s="11" t="s">
        <v>80</v>
      </c>
      <c r="AW326" s="11" t="s">
        <v>36</v>
      </c>
      <c r="AX326" s="11" t="s">
        <v>72</v>
      </c>
      <c r="AY326" s="243" t="s">
        <v>152</v>
      </c>
    </row>
    <row r="327" spans="2:51" s="12" customFormat="1" ht="13.5">
      <c r="B327" s="244"/>
      <c r="C327" s="245"/>
      <c r="D327" s="235" t="s">
        <v>164</v>
      </c>
      <c r="E327" s="246" t="s">
        <v>21</v>
      </c>
      <c r="F327" s="247" t="s">
        <v>380</v>
      </c>
      <c r="G327" s="245"/>
      <c r="H327" s="248">
        <v>2.86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AT327" s="254" t="s">
        <v>164</v>
      </c>
      <c r="AU327" s="254" t="s">
        <v>153</v>
      </c>
      <c r="AV327" s="12" t="s">
        <v>82</v>
      </c>
      <c r="AW327" s="12" t="s">
        <v>36</v>
      </c>
      <c r="AX327" s="12" t="s">
        <v>72</v>
      </c>
      <c r="AY327" s="254" t="s">
        <v>152</v>
      </c>
    </row>
    <row r="328" spans="2:51" s="13" customFormat="1" ht="13.5">
      <c r="B328" s="255"/>
      <c r="C328" s="256"/>
      <c r="D328" s="235" t="s">
        <v>164</v>
      </c>
      <c r="E328" s="257" t="s">
        <v>21</v>
      </c>
      <c r="F328" s="258" t="s">
        <v>167</v>
      </c>
      <c r="G328" s="256"/>
      <c r="H328" s="259">
        <v>2.86</v>
      </c>
      <c r="I328" s="260"/>
      <c r="J328" s="256"/>
      <c r="K328" s="256"/>
      <c r="L328" s="261"/>
      <c r="M328" s="262"/>
      <c r="N328" s="263"/>
      <c r="O328" s="263"/>
      <c r="P328" s="263"/>
      <c r="Q328" s="263"/>
      <c r="R328" s="263"/>
      <c r="S328" s="263"/>
      <c r="T328" s="264"/>
      <c r="AT328" s="265" t="s">
        <v>164</v>
      </c>
      <c r="AU328" s="265" t="s">
        <v>153</v>
      </c>
      <c r="AV328" s="13" t="s">
        <v>162</v>
      </c>
      <c r="AW328" s="13" t="s">
        <v>36</v>
      </c>
      <c r="AX328" s="13" t="s">
        <v>80</v>
      </c>
      <c r="AY328" s="265" t="s">
        <v>152</v>
      </c>
    </row>
    <row r="329" spans="2:63" s="10" customFormat="1" ht="22.3" customHeight="1">
      <c r="B329" s="205"/>
      <c r="C329" s="206"/>
      <c r="D329" s="207" t="s">
        <v>71</v>
      </c>
      <c r="E329" s="219" t="s">
        <v>381</v>
      </c>
      <c r="F329" s="219" t="s">
        <v>382</v>
      </c>
      <c r="G329" s="206"/>
      <c r="H329" s="206"/>
      <c r="I329" s="209"/>
      <c r="J329" s="220">
        <f>BK329</f>
        <v>0</v>
      </c>
      <c r="K329" s="206"/>
      <c r="L329" s="211"/>
      <c r="M329" s="212"/>
      <c r="N329" s="213"/>
      <c r="O329" s="213"/>
      <c r="P329" s="214">
        <f>SUM(P330:P372)</f>
        <v>0</v>
      </c>
      <c r="Q329" s="213"/>
      <c r="R329" s="214">
        <f>SUM(R330:R372)</f>
        <v>0</v>
      </c>
      <c r="S329" s="213"/>
      <c r="T329" s="215">
        <f>SUM(T330:T372)</f>
        <v>4.72391</v>
      </c>
      <c r="AR329" s="216" t="s">
        <v>80</v>
      </c>
      <c r="AT329" s="217" t="s">
        <v>71</v>
      </c>
      <c r="AU329" s="217" t="s">
        <v>82</v>
      </c>
      <c r="AY329" s="216" t="s">
        <v>152</v>
      </c>
      <c r="BK329" s="218">
        <f>SUM(BK330:BK372)</f>
        <v>0</v>
      </c>
    </row>
    <row r="330" spans="2:65" s="1" customFormat="1" ht="25.5" customHeight="1">
      <c r="B330" s="46"/>
      <c r="C330" s="221" t="s">
        <v>383</v>
      </c>
      <c r="D330" s="221" t="s">
        <v>157</v>
      </c>
      <c r="E330" s="222" t="s">
        <v>384</v>
      </c>
      <c r="F330" s="223" t="s">
        <v>385</v>
      </c>
      <c r="G330" s="224" t="s">
        <v>292</v>
      </c>
      <c r="H330" s="225">
        <v>24.34</v>
      </c>
      <c r="I330" s="226"/>
      <c r="J330" s="227">
        <f>ROUND(I330*H330,2)</f>
        <v>0</v>
      </c>
      <c r="K330" s="223" t="s">
        <v>161</v>
      </c>
      <c r="L330" s="72"/>
      <c r="M330" s="228" t="s">
        <v>21</v>
      </c>
      <c r="N330" s="229" t="s">
        <v>43</v>
      </c>
      <c r="O330" s="47"/>
      <c r="P330" s="230">
        <f>O330*H330</f>
        <v>0</v>
      </c>
      <c r="Q330" s="230">
        <v>0</v>
      </c>
      <c r="R330" s="230">
        <f>Q330*H330</f>
        <v>0</v>
      </c>
      <c r="S330" s="230">
        <v>0.033</v>
      </c>
      <c r="T330" s="231">
        <f>S330*H330</f>
        <v>0.80322</v>
      </c>
      <c r="AR330" s="24" t="s">
        <v>162</v>
      </c>
      <c r="AT330" s="24" t="s">
        <v>157</v>
      </c>
      <c r="AU330" s="24" t="s">
        <v>153</v>
      </c>
      <c r="AY330" s="24" t="s">
        <v>152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4" t="s">
        <v>80</v>
      </c>
      <c r="BK330" s="232">
        <f>ROUND(I330*H330,2)</f>
        <v>0</v>
      </c>
      <c r="BL330" s="24" t="s">
        <v>162</v>
      </c>
      <c r="BM330" s="24" t="s">
        <v>386</v>
      </c>
    </row>
    <row r="331" spans="2:51" s="11" customFormat="1" ht="13.5">
      <c r="B331" s="233"/>
      <c r="C331" s="234"/>
      <c r="D331" s="235" t="s">
        <v>164</v>
      </c>
      <c r="E331" s="236" t="s">
        <v>21</v>
      </c>
      <c r="F331" s="237" t="s">
        <v>173</v>
      </c>
      <c r="G331" s="234"/>
      <c r="H331" s="236" t="s">
        <v>21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164</v>
      </c>
      <c r="AU331" s="243" t="s">
        <v>153</v>
      </c>
      <c r="AV331" s="11" t="s">
        <v>80</v>
      </c>
      <c r="AW331" s="11" t="s">
        <v>36</v>
      </c>
      <c r="AX331" s="11" t="s">
        <v>72</v>
      </c>
      <c r="AY331" s="243" t="s">
        <v>152</v>
      </c>
    </row>
    <row r="332" spans="2:51" s="12" customFormat="1" ht="13.5">
      <c r="B332" s="244"/>
      <c r="C332" s="245"/>
      <c r="D332" s="235" t="s">
        <v>164</v>
      </c>
      <c r="E332" s="246" t="s">
        <v>21</v>
      </c>
      <c r="F332" s="247" t="s">
        <v>294</v>
      </c>
      <c r="G332" s="245"/>
      <c r="H332" s="248">
        <v>24.34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164</v>
      </c>
      <c r="AU332" s="254" t="s">
        <v>153</v>
      </c>
      <c r="AV332" s="12" t="s">
        <v>82</v>
      </c>
      <c r="AW332" s="12" t="s">
        <v>36</v>
      </c>
      <c r="AX332" s="12" t="s">
        <v>72</v>
      </c>
      <c r="AY332" s="254" t="s">
        <v>152</v>
      </c>
    </row>
    <row r="333" spans="2:51" s="13" customFormat="1" ht="13.5">
      <c r="B333" s="255"/>
      <c r="C333" s="256"/>
      <c r="D333" s="235" t="s">
        <v>164</v>
      </c>
      <c r="E333" s="257" t="s">
        <v>21</v>
      </c>
      <c r="F333" s="258" t="s">
        <v>167</v>
      </c>
      <c r="G333" s="256"/>
      <c r="H333" s="259">
        <v>24.34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AT333" s="265" t="s">
        <v>164</v>
      </c>
      <c r="AU333" s="265" t="s">
        <v>153</v>
      </c>
      <c r="AV333" s="13" t="s">
        <v>162</v>
      </c>
      <c r="AW333" s="13" t="s">
        <v>36</v>
      </c>
      <c r="AX333" s="13" t="s">
        <v>80</v>
      </c>
      <c r="AY333" s="265" t="s">
        <v>152</v>
      </c>
    </row>
    <row r="334" spans="2:65" s="1" customFormat="1" ht="16.5" customHeight="1">
      <c r="B334" s="46"/>
      <c r="C334" s="221" t="s">
        <v>387</v>
      </c>
      <c r="D334" s="221" t="s">
        <v>157</v>
      </c>
      <c r="E334" s="222" t="s">
        <v>388</v>
      </c>
      <c r="F334" s="223" t="s">
        <v>389</v>
      </c>
      <c r="G334" s="224" t="s">
        <v>160</v>
      </c>
      <c r="H334" s="225">
        <v>1</v>
      </c>
      <c r="I334" s="226"/>
      <c r="J334" s="227">
        <f>ROUND(I334*H334,2)</f>
        <v>0</v>
      </c>
      <c r="K334" s="223" t="s">
        <v>21</v>
      </c>
      <c r="L334" s="72"/>
      <c r="M334" s="228" t="s">
        <v>21</v>
      </c>
      <c r="N334" s="229" t="s">
        <v>43</v>
      </c>
      <c r="O334" s="47"/>
      <c r="P334" s="230">
        <f>O334*H334</f>
        <v>0</v>
      </c>
      <c r="Q334" s="230">
        <v>0</v>
      </c>
      <c r="R334" s="230">
        <f>Q334*H334</f>
        <v>0</v>
      </c>
      <c r="S334" s="230">
        <v>0.017</v>
      </c>
      <c r="T334" s="231">
        <f>S334*H334</f>
        <v>0.017</v>
      </c>
      <c r="AR334" s="24" t="s">
        <v>162</v>
      </c>
      <c r="AT334" s="24" t="s">
        <v>157</v>
      </c>
      <c r="AU334" s="24" t="s">
        <v>153</v>
      </c>
      <c r="AY334" s="24" t="s">
        <v>152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80</v>
      </c>
      <c r="BK334" s="232">
        <f>ROUND(I334*H334,2)</f>
        <v>0</v>
      </c>
      <c r="BL334" s="24" t="s">
        <v>162</v>
      </c>
      <c r="BM334" s="24" t="s">
        <v>390</v>
      </c>
    </row>
    <row r="335" spans="2:51" s="11" customFormat="1" ht="13.5">
      <c r="B335" s="233"/>
      <c r="C335" s="234"/>
      <c r="D335" s="235" t="s">
        <v>164</v>
      </c>
      <c r="E335" s="236" t="s">
        <v>21</v>
      </c>
      <c r="F335" s="237" t="s">
        <v>165</v>
      </c>
      <c r="G335" s="234"/>
      <c r="H335" s="236" t="s">
        <v>21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164</v>
      </c>
      <c r="AU335" s="243" t="s">
        <v>153</v>
      </c>
      <c r="AV335" s="11" t="s">
        <v>80</v>
      </c>
      <c r="AW335" s="11" t="s">
        <v>36</v>
      </c>
      <c r="AX335" s="11" t="s">
        <v>72</v>
      </c>
      <c r="AY335" s="243" t="s">
        <v>152</v>
      </c>
    </row>
    <row r="336" spans="2:51" s="12" customFormat="1" ht="13.5">
      <c r="B336" s="244"/>
      <c r="C336" s="245"/>
      <c r="D336" s="235" t="s">
        <v>164</v>
      </c>
      <c r="E336" s="246" t="s">
        <v>21</v>
      </c>
      <c r="F336" s="247" t="s">
        <v>80</v>
      </c>
      <c r="G336" s="245"/>
      <c r="H336" s="248">
        <v>1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AT336" s="254" t="s">
        <v>164</v>
      </c>
      <c r="AU336" s="254" t="s">
        <v>153</v>
      </c>
      <c r="AV336" s="12" t="s">
        <v>82</v>
      </c>
      <c r="AW336" s="12" t="s">
        <v>36</v>
      </c>
      <c r="AX336" s="12" t="s">
        <v>72</v>
      </c>
      <c r="AY336" s="254" t="s">
        <v>152</v>
      </c>
    </row>
    <row r="337" spans="2:51" s="13" customFormat="1" ht="13.5">
      <c r="B337" s="255"/>
      <c r="C337" s="256"/>
      <c r="D337" s="235" t="s">
        <v>164</v>
      </c>
      <c r="E337" s="257" t="s">
        <v>21</v>
      </c>
      <c r="F337" s="258" t="s">
        <v>167</v>
      </c>
      <c r="G337" s="256"/>
      <c r="H337" s="259">
        <v>1</v>
      </c>
      <c r="I337" s="260"/>
      <c r="J337" s="256"/>
      <c r="K337" s="256"/>
      <c r="L337" s="261"/>
      <c r="M337" s="262"/>
      <c r="N337" s="263"/>
      <c r="O337" s="263"/>
      <c r="P337" s="263"/>
      <c r="Q337" s="263"/>
      <c r="R337" s="263"/>
      <c r="S337" s="263"/>
      <c r="T337" s="264"/>
      <c r="AT337" s="265" t="s">
        <v>164</v>
      </c>
      <c r="AU337" s="265" t="s">
        <v>153</v>
      </c>
      <c r="AV337" s="13" t="s">
        <v>162</v>
      </c>
      <c r="AW337" s="13" t="s">
        <v>36</v>
      </c>
      <c r="AX337" s="13" t="s">
        <v>80</v>
      </c>
      <c r="AY337" s="265" t="s">
        <v>152</v>
      </c>
    </row>
    <row r="338" spans="2:65" s="1" customFormat="1" ht="25.5" customHeight="1">
      <c r="B338" s="46"/>
      <c r="C338" s="221" t="s">
        <v>391</v>
      </c>
      <c r="D338" s="221" t="s">
        <v>157</v>
      </c>
      <c r="E338" s="222" t="s">
        <v>392</v>
      </c>
      <c r="F338" s="223" t="s">
        <v>393</v>
      </c>
      <c r="G338" s="224" t="s">
        <v>292</v>
      </c>
      <c r="H338" s="225">
        <v>24.34</v>
      </c>
      <c r="I338" s="226"/>
      <c r="J338" s="227">
        <f>ROUND(I338*H338,2)</f>
        <v>0</v>
      </c>
      <c r="K338" s="223" t="s">
        <v>161</v>
      </c>
      <c r="L338" s="72"/>
      <c r="M338" s="228" t="s">
        <v>21</v>
      </c>
      <c r="N338" s="229" t="s">
        <v>43</v>
      </c>
      <c r="O338" s="47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4" t="s">
        <v>162</v>
      </c>
      <c r="AT338" s="24" t="s">
        <v>157</v>
      </c>
      <c r="AU338" s="24" t="s">
        <v>153</v>
      </c>
      <c r="AY338" s="24" t="s">
        <v>152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80</v>
      </c>
      <c r="BK338" s="232">
        <f>ROUND(I338*H338,2)</f>
        <v>0</v>
      </c>
      <c r="BL338" s="24" t="s">
        <v>162</v>
      </c>
      <c r="BM338" s="24" t="s">
        <v>394</v>
      </c>
    </row>
    <row r="339" spans="2:51" s="11" customFormat="1" ht="13.5">
      <c r="B339" s="233"/>
      <c r="C339" s="234"/>
      <c r="D339" s="235" t="s">
        <v>164</v>
      </c>
      <c r="E339" s="236" t="s">
        <v>21</v>
      </c>
      <c r="F339" s="237" t="s">
        <v>173</v>
      </c>
      <c r="G339" s="234"/>
      <c r="H339" s="236" t="s">
        <v>21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AT339" s="243" t="s">
        <v>164</v>
      </c>
      <c r="AU339" s="243" t="s">
        <v>153</v>
      </c>
      <c r="AV339" s="11" t="s">
        <v>80</v>
      </c>
      <c r="AW339" s="11" t="s">
        <v>36</v>
      </c>
      <c r="AX339" s="11" t="s">
        <v>72</v>
      </c>
      <c r="AY339" s="243" t="s">
        <v>152</v>
      </c>
    </row>
    <row r="340" spans="2:51" s="12" customFormat="1" ht="13.5">
      <c r="B340" s="244"/>
      <c r="C340" s="245"/>
      <c r="D340" s="235" t="s">
        <v>164</v>
      </c>
      <c r="E340" s="246" t="s">
        <v>21</v>
      </c>
      <c r="F340" s="247" t="s">
        <v>294</v>
      </c>
      <c r="G340" s="245"/>
      <c r="H340" s="248">
        <v>24.34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164</v>
      </c>
      <c r="AU340" s="254" t="s">
        <v>153</v>
      </c>
      <c r="AV340" s="12" t="s">
        <v>82</v>
      </c>
      <c r="AW340" s="12" t="s">
        <v>36</v>
      </c>
      <c r="AX340" s="12" t="s">
        <v>72</v>
      </c>
      <c r="AY340" s="254" t="s">
        <v>152</v>
      </c>
    </row>
    <row r="341" spans="2:51" s="13" customFormat="1" ht="13.5">
      <c r="B341" s="255"/>
      <c r="C341" s="256"/>
      <c r="D341" s="235" t="s">
        <v>164</v>
      </c>
      <c r="E341" s="257" t="s">
        <v>21</v>
      </c>
      <c r="F341" s="258" t="s">
        <v>167</v>
      </c>
      <c r="G341" s="256"/>
      <c r="H341" s="259">
        <v>24.34</v>
      </c>
      <c r="I341" s="260"/>
      <c r="J341" s="256"/>
      <c r="K341" s="256"/>
      <c r="L341" s="261"/>
      <c r="M341" s="262"/>
      <c r="N341" s="263"/>
      <c r="O341" s="263"/>
      <c r="P341" s="263"/>
      <c r="Q341" s="263"/>
      <c r="R341" s="263"/>
      <c r="S341" s="263"/>
      <c r="T341" s="264"/>
      <c r="AT341" s="265" t="s">
        <v>164</v>
      </c>
      <c r="AU341" s="265" t="s">
        <v>153</v>
      </c>
      <c r="AV341" s="13" t="s">
        <v>162</v>
      </c>
      <c r="AW341" s="13" t="s">
        <v>36</v>
      </c>
      <c r="AX341" s="13" t="s">
        <v>80</v>
      </c>
      <c r="AY341" s="265" t="s">
        <v>152</v>
      </c>
    </row>
    <row r="342" spans="2:65" s="1" customFormat="1" ht="25.5" customHeight="1">
      <c r="B342" s="46"/>
      <c r="C342" s="221" t="s">
        <v>395</v>
      </c>
      <c r="D342" s="221" t="s">
        <v>157</v>
      </c>
      <c r="E342" s="222" t="s">
        <v>396</v>
      </c>
      <c r="F342" s="223" t="s">
        <v>397</v>
      </c>
      <c r="G342" s="224" t="s">
        <v>192</v>
      </c>
      <c r="H342" s="225">
        <v>178.549</v>
      </c>
      <c r="I342" s="226"/>
      <c r="J342" s="227">
        <f>ROUND(I342*H342,2)</f>
        <v>0</v>
      </c>
      <c r="K342" s="223" t="s">
        <v>161</v>
      </c>
      <c r="L342" s="72"/>
      <c r="M342" s="228" t="s">
        <v>21</v>
      </c>
      <c r="N342" s="229" t="s">
        <v>43</v>
      </c>
      <c r="O342" s="47"/>
      <c r="P342" s="230">
        <f>O342*H342</f>
        <v>0</v>
      </c>
      <c r="Q342" s="230">
        <v>0</v>
      </c>
      <c r="R342" s="230">
        <f>Q342*H342</f>
        <v>0</v>
      </c>
      <c r="S342" s="230">
        <v>0.01</v>
      </c>
      <c r="T342" s="231">
        <f>S342*H342</f>
        <v>1.78549</v>
      </c>
      <c r="AR342" s="24" t="s">
        <v>162</v>
      </c>
      <c r="AT342" s="24" t="s">
        <v>157</v>
      </c>
      <c r="AU342" s="24" t="s">
        <v>153</v>
      </c>
      <c r="AY342" s="24" t="s">
        <v>152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80</v>
      </c>
      <c r="BK342" s="232">
        <f>ROUND(I342*H342,2)</f>
        <v>0</v>
      </c>
      <c r="BL342" s="24" t="s">
        <v>162</v>
      </c>
      <c r="BM342" s="24" t="s">
        <v>398</v>
      </c>
    </row>
    <row r="343" spans="2:51" s="11" customFormat="1" ht="13.5">
      <c r="B343" s="233"/>
      <c r="C343" s="234"/>
      <c r="D343" s="235" t="s">
        <v>164</v>
      </c>
      <c r="E343" s="236" t="s">
        <v>21</v>
      </c>
      <c r="F343" s="237" t="s">
        <v>228</v>
      </c>
      <c r="G343" s="234"/>
      <c r="H343" s="236" t="s">
        <v>21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164</v>
      </c>
      <c r="AU343" s="243" t="s">
        <v>153</v>
      </c>
      <c r="AV343" s="11" t="s">
        <v>80</v>
      </c>
      <c r="AW343" s="11" t="s">
        <v>36</v>
      </c>
      <c r="AX343" s="11" t="s">
        <v>72</v>
      </c>
      <c r="AY343" s="243" t="s">
        <v>152</v>
      </c>
    </row>
    <row r="344" spans="2:51" s="12" customFormat="1" ht="13.5">
      <c r="B344" s="244"/>
      <c r="C344" s="245"/>
      <c r="D344" s="235" t="s">
        <v>164</v>
      </c>
      <c r="E344" s="246" t="s">
        <v>21</v>
      </c>
      <c r="F344" s="247" t="s">
        <v>229</v>
      </c>
      <c r="G344" s="245"/>
      <c r="H344" s="248">
        <v>3.798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164</v>
      </c>
      <c r="AU344" s="254" t="s">
        <v>153</v>
      </c>
      <c r="AV344" s="12" t="s">
        <v>82</v>
      </c>
      <c r="AW344" s="12" t="s">
        <v>36</v>
      </c>
      <c r="AX344" s="12" t="s">
        <v>72</v>
      </c>
      <c r="AY344" s="254" t="s">
        <v>152</v>
      </c>
    </row>
    <row r="345" spans="2:51" s="11" customFormat="1" ht="13.5">
      <c r="B345" s="233"/>
      <c r="C345" s="234"/>
      <c r="D345" s="235" t="s">
        <v>164</v>
      </c>
      <c r="E345" s="236" t="s">
        <v>21</v>
      </c>
      <c r="F345" s="237" t="s">
        <v>173</v>
      </c>
      <c r="G345" s="234"/>
      <c r="H345" s="236" t="s">
        <v>21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164</v>
      </c>
      <c r="AU345" s="243" t="s">
        <v>153</v>
      </c>
      <c r="AV345" s="11" t="s">
        <v>80</v>
      </c>
      <c r="AW345" s="11" t="s">
        <v>36</v>
      </c>
      <c r="AX345" s="11" t="s">
        <v>72</v>
      </c>
      <c r="AY345" s="243" t="s">
        <v>152</v>
      </c>
    </row>
    <row r="346" spans="2:51" s="12" customFormat="1" ht="13.5">
      <c r="B346" s="244"/>
      <c r="C346" s="245"/>
      <c r="D346" s="235" t="s">
        <v>164</v>
      </c>
      <c r="E346" s="246" t="s">
        <v>21</v>
      </c>
      <c r="F346" s="247" t="s">
        <v>230</v>
      </c>
      <c r="G346" s="245"/>
      <c r="H346" s="248">
        <v>74.455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164</v>
      </c>
      <c r="AU346" s="254" t="s">
        <v>153</v>
      </c>
      <c r="AV346" s="12" t="s">
        <v>82</v>
      </c>
      <c r="AW346" s="12" t="s">
        <v>36</v>
      </c>
      <c r="AX346" s="12" t="s">
        <v>72</v>
      </c>
      <c r="AY346" s="254" t="s">
        <v>152</v>
      </c>
    </row>
    <row r="347" spans="2:51" s="12" customFormat="1" ht="13.5">
      <c r="B347" s="244"/>
      <c r="C347" s="245"/>
      <c r="D347" s="235" t="s">
        <v>164</v>
      </c>
      <c r="E347" s="246" t="s">
        <v>21</v>
      </c>
      <c r="F347" s="247" t="s">
        <v>231</v>
      </c>
      <c r="G347" s="245"/>
      <c r="H347" s="248">
        <v>-22.272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164</v>
      </c>
      <c r="AU347" s="254" t="s">
        <v>153</v>
      </c>
      <c r="AV347" s="12" t="s">
        <v>82</v>
      </c>
      <c r="AW347" s="12" t="s">
        <v>36</v>
      </c>
      <c r="AX347" s="12" t="s">
        <v>72</v>
      </c>
      <c r="AY347" s="254" t="s">
        <v>152</v>
      </c>
    </row>
    <row r="348" spans="2:51" s="11" customFormat="1" ht="13.5">
      <c r="B348" s="233"/>
      <c r="C348" s="234"/>
      <c r="D348" s="235" t="s">
        <v>164</v>
      </c>
      <c r="E348" s="236" t="s">
        <v>21</v>
      </c>
      <c r="F348" s="237" t="s">
        <v>232</v>
      </c>
      <c r="G348" s="234"/>
      <c r="H348" s="236" t="s">
        <v>21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164</v>
      </c>
      <c r="AU348" s="243" t="s">
        <v>153</v>
      </c>
      <c r="AV348" s="11" t="s">
        <v>80</v>
      </c>
      <c r="AW348" s="11" t="s">
        <v>36</v>
      </c>
      <c r="AX348" s="11" t="s">
        <v>72</v>
      </c>
      <c r="AY348" s="243" t="s">
        <v>152</v>
      </c>
    </row>
    <row r="349" spans="2:51" s="12" customFormat="1" ht="13.5">
      <c r="B349" s="244"/>
      <c r="C349" s="245"/>
      <c r="D349" s="235" t="s">
        <v>164</v>
      </c>
      <c r="E349" s="246" t="s">
        <v>21</v>
      </c>
      <c r="F349" s="247" t="s">
        <v>233</v>
      </c>
      <c r="G349" s="245"/>
      <c r="H349" s="248">
        <v>71.318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164</v>
      </c>
      <c r="AU349" s="254" t="s">
        <v>153</v>
      </c>
      <c r="AV349" s="12" t="s">
        <v>82</v>
      </c>
      <c r="AW349" s="12" t="s">
        <v>36</v>
      </c>
      <c r="AX349" s="12" t="s">
        <v>72</v>
      </c>
      <c r="AY349" s="254" t="s">
        <v>152</v>
      </c>
    </row>
    <row r="350" spans="2:51" s="12" customFormat="1" ht="13.5">
      <c r="B350" s="244"/>
      <c r="C350" s="245"/>
      <c r="D350" s="235" t="s">
        <v>164</v>
      </c>
      <c r="E350" s="246" t="s">
        <v>21</v>
      </c>
      <c r="F350" s="247" t="s">
        <v>234</v>
      </c>
      <c r="G350" s="245"/>
      <c r="H350" s="248">
        <v>-2.758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164</v>
      </c>
      <c r="AU350" s="254" t="s">
        <v>153</v>
      </c>
      <c r="AV350" s="12" t="s">
        <v>82</v>
      </c>
      <c r="AW350" s="12" t="s">
        <v>36</v>
      </c>
      <c r="AX350" s="12" t="s">
        <v>72</v>
      </c>
      <c r="AY350" s="254" t="s">
        <v>152</v>
      </c>
    </row>
    <row r="351" spans="2:51" s="11" customFormat="1" ht="13.5">
      <c r="B351" s="233"/>
      <c r="C351" s="234"/>
      <c r="D351" s="235" t="s">
        <v>164</v>
      </c>
      <c r="E351" s="236" t="s">
        <v>21</v>
      </c>
      <c r="F351" s="237" t="s">
        <v>165</v>
      </c>
      <c r="G351" s="234"/>
      <c r="H351" s="236" t="s">
        <v>21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164</v>
      </c>
      <c r="AU351" s="243" t="s">
        <v>153</v>
      </c>
      <c r="AV351" s="11" t="s">
        <v>80</v>
      </c>
      <c r="AW351" s="11" t="s">
        <v>36</v>
      </c>
      <c r="AX351" s="11" t="s">
        <v>72</v>
      </c>
      <c r="AY351" s="243" t="s">
        <v>152</v>
      </c>
    </row>
    <row r="352" spans="2:51" s="12" customFormat="1" ht="13.5">
      <c r="B352" s="244"/>
      <c r="C352" s="245"/>
      <c r="D352" s="235" t="s">
        <v>164</v>
      </c>
      <c r="E352" s="246" t="s">
        <v>21</v>
      </c>
      <c r="F352" s="247" t="s">
        <v>235</v>
      </c>
      <c r="G352" s="245"/>
      <c r="H352" s="248">
        <v>10.61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AT352" s="254" t="s">
        <v>164</v>
      </c>
      <c r="AU352" s="254" t="s">
        <v>153</v>
      </c>
      <c r="AV352" s="12" t="s">
        <v>82</v>
      </c>
      <c r="AW352" s="12" t="s">
        <v>36</v>
      </c>
      <c r="AX352" s="12" t="s">
        <v>72</v>
      </c>
      <c r="AY352" s="254" t="s">
        <v>152</v>
      </c>
    </row>
    <row r="353" spans="2:51" s="12" customFormat="1" ht="13.5">
      <c r="B353" s="244"/>
      <c r="C353" s="245"/>
      <c r="D353" s="235" t="s">
        <v>164</v>
      </c>
      <c r="E353" s="246" t="s">
        <v>21</v>
      </c>
      <c r="F353" s="247" t="s">
        <v>236</v>
      </c>
      <c r="G353" s="245"/>
      <c r="H353" s="248">
        <v>9.341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AT353" s="254" t="s">
        <v>164</v>
      </c>
      <c r="AU353" s="254" t="s">
        <v>153</v>
      </c>
      <c r="AV353" s="12" t="s">
        <v>82</v>
      </c>
      <c r="AW353" s="12" t="s">
        <v>36</v>
      </c>
      <c r="AX353" s="12" t="s">
        <v>72</v>
      </c>
      <c r="AY353" s="254" t="s">
        <v>152</v>
      </c>
    </row>
    <row r="354" spans="2:51" s="11" customFormat="1" ht="13.5">
      <c r="B354" s="233"/>
      <c r="C354" s="234"/>
      <c r="D354" s="235" t="s">
        <v>164</v>
      </c>
      <c r="E354" s="236" t="s">
        <v>21</v>
      </c>
      <c r="F354" s="237" t="s">
        <v>237</v>
      </c>
      <c r="G354" s="234"/>
      <c r="H354" s="236" t="s">
        <v>21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164</v>
      </c>
      <c r="AU354" s="243" t="s">
        <v>153</v>
      </c>
      <c r="AV354" s="11" t="s">
        <v>80</v>
      </c>
      <c r="AW354" s="11" t="s">
        <v>36</v>
      </c>
      <c r="AX354" s="11" t="s">
        <v>72</v>
      </c>
      <c r="AY354" s="243" t="s">
        <v>152</v>
      </c>
    </row>
    <row r="355" spans="2:51" s="12" customFormat="1" ht="13.5">
      <c r="B355" s="244"/>
      <c r="C355" s="245"/>
      <c r="D355" s="235" t="s">
        <v>164</v>
      </c>
      <c r="E355" s="246" t="s">
        <v>21</v>
      </c>
      <c r="F355" s="247" t="s">
        <v>238</v>
      </c>
      <c r="G355" s="245"/>
      <c r="H355" s="248">
        <v>22.991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164</v>
      </c>
      <c r="AU355" s="254" t="s">
        <v>153</v>
      </c>
      <c r="AV355" s="12" t="s">
        <v>82</v>
      </c>
      <c r="AW355" s="12" t="s">
        <v>36</v>
      </c>
      <c r="AX355" s="12" t="s">
        <v>72</v>
      </c>
      <c r="AY355" s="254" t="s">
        <v>152</v>
      </c>
    </row>
    <row r="356" spans="2:51" s="11" customFormat="1" ht="13.5">
      <c r="B356" s="233"/>
      <c r="C356" s="234"/>
      <c r="D356" s="235" t="s">
        <v>164</v>
      </c>
      <c r="E356" s="236" t="s">
        <v>21</v>
      </c>
      <c r="F356" s="237" t="s">
        <v>239</v>
      </c>
      <c r="G356" s="234"/>
      <c r="H356" s="236" t="s">
        <v>21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164</v>
      </c>
      <c r="AU356" s="243" t="s">
        <v>153</v>
      </c>
      <c r="AV356" s="11" t="s">
        <v>80</v>
      </c>
      <c r="AW356" s="11" t="s">
        <v>36</v>
      </c>
      <c r="AX356" s="11" t="s">
        <v>72</v>
      </c>
      <c r="AY356" s="243" t="s">
        <v>152</v>
      </c>
    </row>
    <row r="357" spans="2:51" s="12" customFormat="1" ht="13.5">
      <c r="B357" s="244"/>
      <c r="C357" s="245"/>
      <c r="D357" s="235" t="s">
        <v>164</v>
      </c>
      <c r="E357" s="246" t="s">
        <v>21</v>
      </c>
      <c r="F357" s="247" t="s">
        <v>240</v>
      </c>
      <c r="G357" s="245"/>
      <c r="H357" s="248">
        <v>6.372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AT357" s="254" t="s">
        <v>164</v>
      </c>
      <c r="AU357" s="254" t="s">
        <v>153</v>
      </c>
      <c r="AV357" s="12" t="s">
        <v>82</v>
      </c>
      <c r="AW357" s="12" t="s">
        <v>36</v>
      </c>
      <c r="AX357" s="12" t="s">
        <v>72</v>
      </c>
      <c r="AY357" s="254" t="s">
        <v>152</v>
      </c>
    </row>
    <row r="358" spans="2:51" s="12" customFormat="1" ht="13.5">
      <c r="B358" s="244"/>
      <c r="C358" s="245"/>
      <c r="D358" s="235" t="s">
        <v>164</v>
      </c>
      <c r="E358" s="246" t="s">
        <v>21</v>
      </c>
      <c r="F358" s="247" t="s">
        <v>241</v>
      </c>
      <c r="G358" s="245"/>
      <c r="H358" s="248">
        <v>4.694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164</v>
      </c>
      <c r="AU358" s="254" t="s">
        <v>153</v>
      </c>
      <c r="AV358" s="12" t="s">
        <v>82</v>
      </c>
      <c r="AW358" s="12" t="s">
        <v>36</v>
      </c>
      <c r="AX358" s="12" t="s">
        <v>72</v>
      </c>
      <c r="AY358" s="254" t="s">
        <v>152</v>
      </c>
    </row>
    <row r="359" spans="2:51" s="13" customFormat="1" ht="13.5">
      <c r="B359" s="255"/>
      <c r="C359" s="256"/>
      <c r="D359" s="235" t="s">
        <v>164</v>
      </c>
      <c r="E359" s="257" t="s">
        <v>21</v>
      </c>
      <c r="F359" s="258" t="s">
        <v>167</v>
      </c>
      <c r="G359" s="256"/>
      <c r="H359" s="259">
        <v>178.549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AT359" s="265" t="s">
        <v>164</v>
      </c>
      <c r="AU359" s="265" t="s">
        <v>153</v>
      </c>
      <c r="AV359" s="13" t="s">
        <v>162</v>
      </c>
      <c r="AW359" s="13" t="s">
        <v>36</v>
      </c>
      <c r="AX359" s="13" t="s">
        <v>80</v>
      </c>
      <c r="AY359" s="265" t="s">
        <v>152</v>
      </c>
    </row>
    <row r="360" spans="2:65" s="1" customFormat="1" ht="25.5" customHeight="1">
      <c r="B360" s="46"/>
      <c r="C360" s="221" t="s">
        <v>399</v>
      </c>
      <c r="D360" s="221" t="s">
        <v>157</v>
      </c>
      <c r="E360" s="222" t="s">
        <v>400</v>
      </c>
      <c r="F360" s="223" t="s">
        <v>401</v>
      </c>
      <c r="G360" s="224" t="s">
        <v>192</v>
      </c>
      <c r="H360" s="225">
        <v>3.264</v>
      </c>
      <c r="I360" s="226"/>
      <c r="J360" s="227">
        <f>ROUND(I360*H360,2)</f>
        <v>0</v>
      </c>
      <c r="K360" s="223" t="s">
        <v>161</v>
      </c>
      <c r="L360" s="72"/>
      <c r="M360" s="228" t="s">
        <v>21</v>
      </c>
      <c r="N360" s="229" t="s">
        <v>43</v>
      </c>
      <c r="O360" s="47"/>
      <c r="P360" s="230">
        <f>O360*H360</f>
        <v>0</v>
      </c>
      <c r="Q360" s="230">
        <v>0</v>
      </c>
      <c r="R360" s="230">
        <f>Q360*H360</f>
        <v>0</v>
      </c>
      <c r="S360" s="230">
        <v>0.046</v>
      </c>
      <c r="T360" s="231">
        <f>S360*H360</f>
        <v>0.150144</v>
      </c>
      <c r="AR360" s="24" t="s">
        <v>162</v>
      </c>
      <c r="AT360" s="24" t="s">
        <v>157</v>
      </c>
      <c r="AU360" s="24" t="s">
        <v>153</v>
      </c>
      <c r="AY360" s="24" t="s">
        <v>152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80</v>
      </c>
      <c r="BK360" s="232">
        <f>ROUND(I360*H360,2)</f>
        <v>0</v>
      </c>
      <c r="BL360" s="24" t="s">
        <v>162</v>
      </c>
      <c r="BM360" s="24" t="s">
        <v>402</v>
      </c>
    </row>
    <row r="361" spans="2:51" s="11" customFormat="1" ht="13.5">
      <c r="B361" s="233"/>
      <c r="C361" s="234"/>
      <c r="D361" s="235" t="s">
        <v>164</v>
      </c>
      <c r="E361" s="236" t="s">
        <v>21</v>
      </c>
      <c r="F361" s="237" t="s">
        <v>403</v>
      </c>
      <c r="G361" s="234"/>
      <c r="H361" s="236" t="s">
        <v>21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164</v>
      </c>
      <c r="AU361" s="243" t="s">
        <v>153</v>
      </c>
      <c r="AV361" s="11" t="s">
        <v>80</v>
      </c>
      <c r="AW361" s="11" t="s">
        <v>36</v>
      </c>
      <c r="AX361" s="11" t="s">
        <v>72</v>
      </c>
      <c r="AY361" s="243" t="s">
        <v>152</v>
      </c>
    </row>
    <row r="362" spans="2:51" s="12" customFormat="1" ht="13.5">
      <c r="B362" s="244"/>
      <c r="C362" s="245"/>
      <c r="D362" s="235" t="s">
        <v>164</v>
      </c>
      <c r="E362" s="246" t="s">
        <v>21</v>
      </c>
      <c r="F362" s="247" t="s">
        <v>247</v>
      </c>
      <c r="G362" s="245"/>
      <c r="H362" s="248">
        <v>1.444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AT362" s="254" t="s">
        <v>164</v>
      </c>
      <c r="AU362" s="254" t="s">
        <v>153</v>
      </c>
      <c r="AV362" s="12" t="s">
        <v>82</v>
      </c>
      <c r="AW362" s="12" t="s">
        <v>36</v>
      </c>
      <c r="AX362" s="12" t="s">
        <v>72</v>
      </c>
      <c r="AY362" s="254" t="s">
        <v>152</v>
      </c>
    </row>
    <row r="363" spans="2:51" s="12" customFormat="1" ht="13.5">
      <c r="B363" s="244"/>
      <c r="C363" s="245"/>
      <c r="D363" s="235" t="s">
        <v>164</v>
      </c>
      <c r="E363" s="246" t="s">
        <v>21</v>
      </c>
      <c r="F363" s="247" t="s">
        <v>248</v>
      </c>
      <c r="G363" s="245"/>
      <c r="H363" s="248">
        <v>1.82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164</v>
      </c>
      <c r="AU363" s="254" t="s">
        <v>153</v>
      </c>
      <c r="AV363" s="12" t="s">
        <v>82</v>
      </c>
      <c r="AW363" s="12" t="s">
        <v>36</v>
      </c>
      <c r="AX363" s="12" t="s">
        <v>72</v>
      </c>
      <c r="AY363" s="254" t="s">
        <v>152</v>
      </c>
    </row>
    <row r="364" spans="2:51" s="13" customFormat="1" ht="13.5">
      <c r="B364" s="255"/>
      <c r="C364" s="256"/>
      <c r="D364" s="235" t="s">
        <v>164</v>
      </c>
      <c r="E364" s="257" t="s">
        <v>21</v>
      </c>
      <c r="F364" s="258" t="s">
        <v>167</v>
      </c>
      <c r="G364" s="256"/>
      <c r="H364" s="259">
        <v>3.264</v>
      </c>
      <c r="I364" s="260"/>
      <c r="J364" s="256"/>
      <c r="K364" s="256"/>
      <c r="L364" s="261"/>
      <c r="M364" s="262"/>
      <c r="N364" s="263"/>
      <c r="O364" s="263"/>
      <c r="P364" s="263"/>
      <c r="Q364" s="263"/>
      <c r="R364" s="263"/>
      <c r="S364" s="263"/>
      <c r="T364" s="264"/>
      <c r="AT364" s="265" t="s">
        <v>164</v>
      </c>
      <c r="AU364" s="265" t="s">
        <v>153</v>
      </c>
      <c r="AV364" s="13" t="s">
        <v>162</v>
      </c>
      <c r="AW364" s="13" t="s">
        <v>36</v>
      </c>
      <c r="AX364" s="13" t="s">
        <v>80</v>
      </c>
      <c r="AY364" s="265" t="s">
        <v>152</v>
      </c>
    </row>
    <row r="365" spans="2:65" s="1" customFormat="1" ht="25.5" customHeight="1">
      <c r="B365" s="46"/>
      <c r="C365" s="221" t="s">
        <v>404</v>
      </c>
      <c r="D365" s="221" t="s">
        <v>157</v>
      </c>
      <c r="E365" s="222" t="s">
        <v>405</v>
      </c>
      <c r="F365" s="223" t="s">
        <v>406</v>
      </c>
      <c r="G365" s="224" t="s">
        <v>192</v>
      </c>
      <c r="H365" s="225">
        <v>28.942</v>
      </c>
      <c r="I365" s="226"/>
      <c r="J365" s="227">
        <f>ROUND(I365*H365,2)</f>
        <v>0</v>
      </c>
      <c r="K365" s="223" t="s">
        <v>161</v>
      </c>
      <c r="L365" s="72"/>
      <c r="M365" s="228" t="s">
        <v>21</v>
      </c>
      <c r="N365" s="229" t="s">
        <v>43</v>
      </c>
      <c r="O365" s="47"/>
      <c r="P365" s="230">
        <f>O365*H365</f>
        <v>0</v>
      </c>
      <c r="Q365" s="230">
        <v>0</v>
      </c>
      <c r="R365" s="230">
        <f>Q365*H365</f>
        <v>0</v>
      </c>
      <c r="S365" s="230">
        <v>0.068</v>
      </c>
      <c r="T365" s="231">
        <f>S365*H365</f>
        <v>1.9680560000000002</v>
      </c>
      <c r="AR365" s="24" t="s">
        <v>162</v>
      </c>
      <c r="AT365" s="24" t="s">
        <v>157</v>
      </c>
      <c r="AU365" s="24" t="s">
        <v>153</v>
      </c>
      <c r="AY365" s="24" t="s">
        <v>152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24" t="s">
        <v>80</v>
      </c>
      <c r="BK365" s="232">
        <f>ROUND(I365*H365,2)</f>
        <v>0</v>
      </c>
      <c r="BL365" s="24" t="s">
        <v>162</v>
      </c>
      <c r="BM365" s="24" t="s">
        <v>407</v>
      </c>
    </row>
    <row r="366" spans="2:51" s="11" customFormat="1" ht="13.5">
      <c r="B366" s="233"/>
      <c r="C366" s="234"/>
      <c r="D366" s="235" t="s">
        <v>164</v>
      </c>
      <c r="E366" s="236" t="s">
        <v>21</v>
      </c>
      <c r="F366" s="237" t="s">
        <v>228</v>
      </c>
      <c r="G366" s="234"/>
      <c r="H366" s="236" t="s">
        <v>21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164</v>
      </c>
      <c r="AU366" s="243" t="s">
        <v>153</v>
      </c>
      <c r="AV366" s="11" t="s">
        <v>80</v>
      </c>
      <c r="AW366" s="11" t="s">
        <v>36</v>
      </c>
      <c r="AX366" s="11" t="s">
        <v>72</v>
      </c>
      <c r="AY366" s="243" t="s">
        <v>152</v>
      </c>
    </row>
    <row r="367" spans="2:51" s="12" customFormat="1" ht="13.5">
      <c r="B367" s="244"/>
      <c r="C367" s="245"/>
      <c r="D367" s="235" t="s">
        <v>164</v>
      </c>
      <c r="E367" s="246" t="s">
        <v>21</v>
      </c>
      <c r="F367" s="247" t="s">
        <v>408</v>
      </c>
      <c r="G367" s="245"/>
      <c r="H367" s="248">
        <v>12.25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164</v>
      </c>
      <c r="AU367" s="254" t="s">
        <v>153</v>
      </c>
      <c r="AV367" s="12" t="s">
        <v>82</v>
      </c>
      <c r="AW367" s="12" t="s">
        <v>36</v>
      </c>
      <c r="AX367" s="12" t="s">
        <v>72</v>
      </c>
      <c r="AY367" s="254" t="s">
        <v>152</v>
      </c>
    </row>
    <row r="368" spans="2:51" s="11" customFormat="1" ht="13.5">
      <c r="B368" s="233"/>
      <c r="C368" s="234"/>
      <c r="D368" s="235" t="s">
        <v>164</v>
      </c>
      <c r="E368" s="236" t="s">
        <v>21</v>
      </c>
      <c r="F368" s="237" t="s">
        <v>239</v>
      </c>
      <c r="G368" s="234"/>
      <c r="H368" s="236" t="s">
        <v>21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164</v>
      </c>
      <c r="AU368" s="243" t="s">
        <v>153</v>
      </c>
      <c r="AV368" s="11" t="s">
        <v>80</v>
      </c>
      <c r="AW368" s="11" t="s">
        <v>36</v>
      </c>
      <c r="AX368" s="11" t="s">
        <v>72</v>
      </c>
      <c r="AY368" s="243" t="s">
        <v>152</v>
      </c>
    </row>
    <row r="369" spans="2:51" s="12" customFormat="1" ht="13.5">
      <c r="B369" s="244"/>
      <c r="C369" s="245"/>
      <c r="D369" s="235" t="s">
        <v>164</v>
      </c>
      <c r="E369" s="246" t="s">
        <v>21</v>
      </c>
      <c r="F369" s="247" t="s">
        <v>409</v>
      </c>
      <c r="G369" s="245"/>
      <c r="H369" s="248">
        <v>13.932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164</v>
      </c>
      <c r="AU369" s="254" t="s">
        <v>153</v>
      </c>
      <c r="AV369" s="12" t="s">
        <v>82</v>
      </c>
      <c r="AW369" s="12" t="s">
        <v>36</v>
      </c>
      <c r="AX369" s="12" t="s">
        <v>72</v>
      </c>
      <c r="AY369" s="254" t="s">
        <v>152</v>
      </c>
    </row>
    <row r="370" spans="2:51" s="11" customFormat="1" ht="13.5">
      <c r="B370" s="233"/>
      <c r="C370" s="234"/>
      <c r="D370" s="235" t="s">
        <v>164</v>
      </c>
      <c r="E370" s="236" t="s">
        <v>21</v>
      </c>
      <c r="F370" s="237" t="s">
        <v>173</v>
      </c>
      <c r="G370" s="234"/>
      <c r="H370" s="236" t="s">
        <v>21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164</v>
      </c>
      <c r="AU370" s="243" t="s">
        <v>153</v>
      </c>
      <c r="AV370" s="11" t="s">
        <v>80</v>
      </c>
      <c r="AW370" s="11" t="s">
        <v>36</v>
      </c>
      <c r="AX370" s="11" t="s">
        <v>72</v>
      </c>
      <c r="AY370" s="243" t="s">
        <v>152</v>
      </c>
    </row>
    <row r="371" spans="2:51" s="12" customFormat="1" ht="13.5">
      <c r="B371" s="244"/>
      <c r="C371" s="245"/>
      <c r="D371" s="235" t="s">
        <v>164</v>
      </c>
      <c r="E371" s="246" t="s">
        <v>21</v>
      </c>
      <c r="F371" s="247" t="s">
        <v>410</v>
      </c>
      <c r="G371" s="245"/>
      <c r="H371" s="248">
        <v>2.76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164</v>
      </c>
      <c r="AU371" s="254" t="s">
        <v>153</v>
      </c>
      <c r="AV371" s="12" t="s">
        <v>82</v>
      </c>
      <c r="AW371" s="12" t="s">
        <v>36</v>
      </c>
      <c r="AX371" s="12" t="s">
        <v>72</v>
      </c>
      <c r="AY371" s="254" t="s">
        <v>152</v>
      </c>
    </row>
    <row r="372" spans="2:51" s="13" customFormat="1" ht="13.5">
      <c r="B372" s="255"/>
      <c r="C372" s="256"/>
      <c r="D372" s="235" t="s">
        <v>164</v>
      </c>
      <c r="E372" s="257" t="s">
        <v>21</v>
      </c>
      <c r="F372" s="258" t="s">
        <v>167</v>
      </c>
      <c r="G372" s="256"/>
      <c r="H372" s="259">
        <v>28.942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AT372" s="265" t="s">
        <v>164</v>
      </c>
      <c r="AU372" s="265" t="s">
        <v>153</v>
      </c>
      <c r="AV372" s="13" t="s">
        <v>162</v>
      </c>
      <c r="AW372" s="13" t="s">
        <v>36</v>
      </c>
      <c r="AX372" s="13" t="s">
        <v>80</v>
      </c>
      <c r="AY372" s="265" t="s">
        <v>152</v>
      </c>
    </row>
    <row r="373" spans="2:63" s="10" customFormat="1" ht="29.85" customHeight="1">
      <c r="B373" s="205"/>
      <c r="C373" s="206"/>
      <c r="D373" s="207" t="s">
        <v>71</v>
      </c>
      <c r="E373" s="219" t="s">
        <v>411</v>
      </c>
      <c r="F373" s="219" t="s">
        <v>412</v>
      </c>
      <c r="G373" s="206"/>
      <c r="H373" s="206"/>
      <c r="I373" s="209"/>
      <c r="J373" s="220">
        <f>BK373</f>
        <v>0</v>
      </c>
      <c r="K373" s="206"/>
      <c r="L373" s="211"/>
      <c r="M373" s="212"/>
      <c r="N373" s="213"/>
      <c r="O373" s="213"/>
      <c r="P373" s="214">
        <f>SUM(P374:P380)</f>
        <v>0</v>
      </c>
      <c r="Q373" s="213"/>
      <c r="R373" s="214">
        <f>SUM(R374:R380)</f>
        <v>0</v>
      </c>
      <c r="S373" s="213"/>
      <c r="T373" s="215">
        <f>SUM(T374:T380)</f>
        <v>0</v>
      </c>
      <c r="AR373" s="216" t="s">
        <v>80</v>
      </c>
      <c r="AT373" s="217" t="s">
        <v>71</v>
      </c>
      <c r="AU373" s="217" t="s">
        <v>80</v>
      </c>
      <c r="AY373" s="216" t="s">
        <v>152</v>
      </c>
      <c r="BK373" s="218">
        <f>SUM(BK374:BK380)</f>
        <v>0</v>
      </c>
    </row>
    <row r="374" spans="2:65" s="1" customFormat="1" ht="25.5" customHeight="1">
      <c r="B374" s="46"/>
      <c r="C374" s="221" t="s">
        <v>413</v>
      </c>
      <c r="D374" s="221" t="s">
        <v>157</v>
      </c>
      <c r="E374" s="222" t="s">
        <v>414</v>
      </c>
      <c r="F374" s="223" t="s">
        <v>415</v>
      </c>
      <c r="G374" s="224" t="s">
        <v>176</v>
      </c>
      <c r="H374" s="225">
        <v>20.063</v>
      </c>
      <c r="I374" s="226"/>
      <c r="J374" s="227">
        <f>ROUND(I374*H374,2)</f>
        <v>0</v>
      </c>
      <c r="K374" s="223" t="s">
        <v>161</v>
      </c>
      <c r="L374" s="72"/>
      <c r="M374" s="228" t="s">
        <v>21</v>
      </c>
      <c r="N374" s="229" t="s">
        <v>43</v>
      </c>
      <c r="O374" s="47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AR374" s="24" t="s">
        <v>162</v>
      </c>
      <c r="AT374" s="24" t="s">
        <v>157</v>
      </c>
      <c r="AU374" s="24" t="s">
        <v>82</v>
      </c>
      <c r="AY374" s="24" t="s">
        <v>152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4" t="s">
        <v>80</v>
      </c>
      <c r="BK374" s="232">
        <f>ROUND(I374*H374,2)</f>
        <v>0</v>
      </c>
      <c r="BL374" s="24" t="s">
        <v>162</v>
      </c>
      <c r="BM374" s="24" t="s">
        <v>416</v>
      </c>
    </row>
    <row r="375" spans="2:65" s="1" customFormat="1" ht="38.25" customHeight="1">
      <c r="B375" s="46"/>
      <c r="C375" s="221" t="s">
        <v>417</v>
      </c>
      <c r="D375" s="221" t="s">
        <v>157</v>
      </c>
      <c r="E375" s="222" t="s">
        <v>418</v>
      </c>
      <c r="F375" s="223" t="s">
        <v>419</v>
      </c>
      <c r="G375" s="224" t="s">
        <v>176</v>
      </c>
      <c r="H375" s="225">
        <v>100.315</v>
      </c>
      <c r="I375" s="226"/>
      <c r="J375" s="227">
        <f>ROUND(I375*H375,2)</f>
        <v>0</v>
      </c>
      <c r="K375" s="223" t="s">
        <v>161</v>
      </c>
      <c r="L375" s="72"/>
      <c r="M375" s="228" t="s">
        <v>21</v>
      </c>
      <c r="N375" s="229" t="s">
        <v>43</v>
      </c>
      <c r="O375" s="47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AR375" s="24" t="s">
        <v>162</v>
      </c>
      <c r="AT375" s="24" t="s">
        <v>157</v>
      </c>
      <c r="AU375" s="24" t="s">
        <v>82</v>
      </c>
      <c r="AY375" s="24" t="s">
        <v>152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24" t="s">
        <v>80</v>
      </c>
      <c r="BK375" s="232">
        <f>ROUND(I375*H375,2)</f>
        <v>0</v>
      </c>
      <c r="BL375" s="24" t="s">
        <v>162</v>
      </c>
      <c r="BM375" s="24" t="s">
        <v>420</v>
      </c>
    </row>
    <row r="376" spans="2:51" s="12" customFormat="1" ht="13.5">
      <c r="B376" s="244"/>
      <c r="C376" s="245"/>
      <c r="D376" s="235" t="s">
        <v>164</v>
      </c>
      <c r="E376" s="245"/>
      <c r="F376" s="247" t="s">
        <v>421</v>
      </c>
      <c r="G376" s="245"/>
      <c r="H376" s="248">
        <v>100.315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AT376" s="254" t="s">
        <v>164</v>
      </c>
      <c r="AU376" s="254" t="s">
        <v>82</v>
      </c>
      <c r="AV376" s="12" t="s">
        <v>82</v>
      </c>
      <c r="AW376" s="12" t="s">
        <v>6</v>
      </c>
      <c r="AX376" s="12" t="s">
        <v>80</v>
      </c>
      <c r="AY376" s="254" t="s">
        <v>152</v>
      </c>
    </row>
    <row r="377" spans="2:65" s="1" customFormat="1" ht="25.5" customHeight="1">
      <c r="B377" s="46"/>
      <c r="C377" s="221" t="s">
        <v>422</v>
      </c>
      <c r="D377" s="221" t="s">
        <v>157</v>
      </c>
      <c r="E377" s="222" t="s">
        <v>423</v>
      </c>
      <c r="F377" s="223" t="s">
        <v>424</v>
      </c>
      <c r="G377" s="224" t="s">
        <v>176</v>
      </c>
      <c r="H377" s="225">
        <v>20.063</v>
      </c>
      <c r="I377" s="226"/>
      <c r="J377" s="227">
        <f>ROUND(I377*H377,2)</f>
        <v>0</v>
      </c>
      <c r="K377" s="223" t="s">
        <v>161</v>
      </c>
      <c r="L377" s="72"/>
      <c r="M377" s="228" t="s">
        <v>21</v>
      </c>
      <c r="N377" s="229" t="s">
        <v>43</v>
      </c>
      <c r="O377" s="47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AR377" s="24" t="s">
        <v>162</v>
      </c>
      <c r="AT377" s="24" t="s">
        <v>157</v>
      </c>
      <c r="AU377" s="24" t="s">
        <v>82</v>
      </c>
      <c r="AY377" s="24" t="s">
        <v>152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4" t="s">
        <v>80</v>
      </c>
      <c r="BK377" s="232">
        <f>ROUND(I377*H377,2)</f>
        <v>0</v>
      </c>
      <c r="BL377" s="24" t="s">
        <v>162</v>
      </c>
      <c r="BM377" s="24" t="s">
        <v>425</v>
      </c>
    </row>
    <row r="378" spans="2:65" s="1" customFormat="1" ht="25.5" customHeight="1">
      <c r="B378" s="46"/>
      <c r="C378" s="221" t="s">
        <v>426</v>
      </c>
      <c r="D378" s="221" t="s">
        <v>157</v>
      </c>
      <c r="E378" s="222" t="s">
        <v>427</v>
      </c>
      <c r="F378" s="223" t="s">
        <v>428</v>
      </c>
      <c r="G378" s="224" t="s">
        <v>176</v>
      </c>
      <c r="H378" s="225">
        <v>220.693</v>
      </c>
      <c r="I378" s="226"/>
      <c r="J378" s="227">
        <f>ROUND(I378*H378,2)</f>
        <v>0</v>
      </c>
      <c r="K378" s="223" t="s">
        <v>161</v>
      </c>
      <c r="L378" s="72"/>
      <c r="M378" s="228" t="s">
        <v>21</v>
      </c>
      <c r="N378" s="229" t="s">
        <v>43</v>
      </c>
      <c r="O378" s="47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AR378" s="24" t="s">
        <v>162</v>
      </c>
      <c r="AT378" s="24" t="s">
        <v>157</v>
      </c>
      <c r="AU378" s="24" t="s">
        <v>82</v>
      </c>
      <c r="AY378" s="24" t="s">
        <v>152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4" t="s">
        <v>80</v>
      </c>
      <c r="BK378" s="232">
        <f>ROUND(I378*H378,2)</f>
        <v>0</v>
      </c>
      <c r="BL378" s="24" t="s">
        <v>162</v>
      </c>
      <c r="BM378" s="24" t="s">
        <v>429</v>
      </c>
    </row>
    <row r="379" spans="2:51" s="12" customFormat="1" ht="13.5">
      <c r="B379" s="244"/>
      <c r="C379" s="245"/>
      <c r="D379" s="235" t="s">
        <v>164</v>
      </c>
      <c r="E379" s="245"/>
      <c r="F379" s="247" t="s">
        <v>430</v>
      </c>
      <c r="G379" s="245"/>
      <c r="H379" s="248">
        <v>220.693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164</v>
      </c>
      <c r="AU379" s="254" t="s">
        <v>82</v>
      </c>
      <c r="AV379" s="12" t="s">
        <v>82</v>
      </c>
      <c r="AW379" s="12" t="s">
        <v>6</v>
      </c>
      <c r="AX379" s="12" t="s">
        <v>80</v>
      </c>
      <c r="AY379" s="254" t="s">
        <v>152</v>
      </c>
    </row>
    <row r="380" spans="2:65" s="1" customFormat="1" ht="16.5" customHeight="1">
      <c r="B380" s="46"/>
      <c r="C380" s="221" t="s">
        <v>431</v>
      </c>
      <c r="D380" s="221" t="s">
        <v>157</v>
      </c>
      <c r="E380" s="222" t="s">
        <v>432</v>
      </c>
      <c r="F380" s="223" t="s">
        <v>433</v>
      </c>
      <c r="G380" s="224" t="s">
        <v>176</v>
      </c>
      <c r="H380" s="225">
        <v>20.063</v>
      </c>
      <c r="I380" s="226"/>
      <c r="J380" s="227">
        <f>ROUND(I380*H380,2)</f>
        <v>0</v>
      </c>
      <c r="K380" s="223" t="s">
        <v>161</v>
      </c>
      <c r="L380" s="72"/>
      <c r="M380" s="228" t="s">
        <v>21</v>
      </c>
      <c r="N380" s="229" t="s">
        <v>43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AR380" s="24" t="s">
        <v>162</v>
      </c>
      <c r="AT380" s="24" t="s">
        <v>157</v>
      </c>
      <c r="AU380" s="24" t="s">
        <v>82</v>
      </c>
      <c r="AY380" s="24" t="s">
        <v>152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80</v>
      </c>
      <c r="BK380" s="232">
        <f>ROUND(I380*H380,2)</f>
        <v>0</v>
      </c>
      <c r="BL380" s="24" t="s">
        <v>162</v>
      </c>
      <c r="BM380" s="24" t="s">
        <v>434</v>
      </c>
    </row>
    <row r="381" spans="2:63" s="10" customFormat="1" ht="29.85" customHeight="1">
      <c r="B381" s="205"/>
      <c r="C381" s="206"/>
      <c r="D381" s="207" t="s">
        <v>71</v>
      </c>
      <c r="E381" s="219" t="s">
        <v>435</v>
      </c>
      <c r="F381" s="219" t="s">
        <v>436</v>
      </c>
      <c r="G381" s="206"/>
      <c r="H381" s="206"/>
      <c r="I381" s="209"/>
      <c r="J381" s="220">
        <f>BK381</f>
        <v>0</v>
      </c>
      <c r="K381" s="206"/>
      <c r="L381" s="211"/>
      <c r="M381" s="212"/>
      <c r="N381" s="213"/>
      <c r="O381" s="213"/>
      <c r="P381" s="214">
        <f>P382</f>
        <v>0</v>
      </c>
      <c r="Q381" s="213"/>
      <c r="R381" s="214">
        <f>R382</f>
        <v>0</v>
      </c>
      <c r="S381" s="213"/>
      <c r="T381" s="215">
        <f>T382</f>
        <v>0</v>
      </c>
      <c r="AR381" s="216" t="s">
        <v>80</v>
      </c>
      <c r="AT381" s="217" t="s">
        <v>71</v>
      </c>
      <c r="AU381" s="217" t="s">
        <v>80</v>
      </c>
      <c r="AY381" s="216" t="s">
        <v>152</v>
      </c>
      <c r="BK381" s="218">
        <f>BK382</f>
        <v>0</v>
      </c>
    </row>
    <row r="382" spans="2:65" s="1" customFormat="1" ht="38.25" customHeight="1">
      <c r="B382" s="46"/>
      <c r="C382" s="221" t="s">
        <v>437</v>
      </c>
      <c r="D382" s="221" t="s">
        <v>157</v>
      </c>
      <c r="E382" s="222" t="s">
        <v>438</v>
      </c>
      <c r="F382" s="223" t="s">
        <v>439</v>
      </c>
      <c r="G382" s="224" t="s">
        <v>176</v>
      </c>
      <c r="H382" s="225">
        <v>15.085</v>
      </c>
      <c r="I382" s="226"/>
      <c r="J382" s="227">
        <f>ROUND(I382*H382,2)</f>
        <v>0</v>
      </c>
      <c r="K382" s="223" t="s">
        <v>161</v>
      </c>
      <c r="L382" s="72"/>
      <c r="M382" s="228" t="s">
        <v>21</v>
      </c>
      <c r="N382" s="229" t="s">
        <v>43</v>
      </c>
      <c r="O382" s="47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AR382" s="24" t="s">
        <v>162</v>
      </c>
      <c r="AT382" s="24" t="s">
        <v>157</v>
      </c>
      <c r="AU382" s="24" t="s">
        <v>82</v>
      </c>
      <c r="AY382" s="24" t="s">
        <v>152</v>
      </c>
      <c r="BE382" s="232">
        <f>IF(N382="základní",J382,0)</f>
        <v>0</v>
      </c>
      <c r="BF382" s="232">
        <f>IF(N382="snížená",J382,0)</f>
        <v>0</v>
      </c>
      <c r="BG382" s="232">
        <f>IF(N382="zákl. přenesená",J382,0)</f>
        <v>0</v>
      </c>
      <c r="BH382" s="232">
        <f>IF(N382="sníž. přenesená",J382,0)</f>
        <v>0</v>
      </c>
      <c r="BI382" s="232">
        <f>IF(N382="nulová",J382,0)</f>
        <v>0</v>
      </c>
      <c r="BJ382" s="24" t="s">
        <v>80</v>
      </c>
      <c r="BK382" s="232">
        <f>ROUND(I382*H382,2)</f>
        <v>0</v>
      </c>
      <c r="BL382" s="24" t="s">
        <v>162</v>
      </c>
      <c r="BM382" s="24" t="s">
        <v>440</v>
      </c>
    </row>
    <row r="383" spans="2:63" s="10" customFormat="1" ht="37.4" customHeight="1">
      <c r="B383" s="205"/>
      <c r="C383" s="206"/>
      <c r="D383" s="207" t="s">
        <v>71</v>
      </c>
      <c r="E383" s="208" t="s">
        <v>441</v>
      </c>
      <c r="F383" s="208" t="s">
        <v>442</v>
      </c>
      <c r="G383" s="206"/>
      <c r="H383" s="206"/>
      <c r="I383" s="209"/>
      <c r="J383" s="210">
        <f>BK383</f>
        <v>0</v>
      </c>
      <c r="K383" s="206"/>
      <c r="L383" s="211"/>
      <c r="M383" s="212"/>
      <c r="N383" s="213"/>
      <c r="O383" s="213"/>
      <c r="P383" s="214">
        <f>P384+P403+P417+P437+P449+P488+P601+P668+P705+P715+P769+P781</f>
        <v>0</v>
      </c>
      <c r="Q383" s="213"/>
      <c r="R383" s="214">
        <f>R384+R403+R417+R437+R449+R488+R601+R668+R705+R715+R769+R781</f>
        <v>3.52762083</v>
      </c>
      <c r="S383" s="213"/>
      <c r="T383" s="215">
        <f>T384+T403+T417+T437+T449+T488+T601+T668+T705+T715+T769+T781</f>
        <v>0.43361775</v>
      </c>
      <c r="AR383" s="216" t="s">
        <v>82</v>
      </c>
      <c r="AT383" s="217" t="s">
        <v>71</v>
      </c>
      <c r="AU383" s="217" t="s">
        <v>72</v>
      </c>
      <c r="AY383" s="216" t="s">
        <v>152</v>
      </c>
      <c r="BK383" s="218">
        <f>BK384+BK403+BK417+BK437+BK449+BK488+BK601+BK668+BK705+BK715+BK769+BK781</f>
        <v>0</v>
      </c>
    </row>
    <row r="384" spans="2:63" s="10" customFormat="1" ht="19.9" customHeight="1">
      <c r="B384" s="205"/>
      <c r="C384" s="206"/>
      <c r="D384" s="207" t="s">
        <v>71</v>
      </c>
      <c r="E384" s="219" t="s">
        <v>443</v>
      </c>
      <c r="F384" s="219" t="s">
        <v>444</v>
      </c>
      <c r="G384" s="206"/>
      <c r="H384" s="206"/>
      <c r="I384" s="209"/>
      <c r="J384" s="220">
        <f>BK384</f>
        <v>0</v>
      </c>
      <c r="K384" s="206"/>
      <c r="L384" s="211"/>
      <c r="M384" s="212"/>
      <c r="N384" s="213"/>
      <c r="O384" s="213"/>
      <c r="P384" s="214">
        <f>SUM(P385:P402)</f>
        <v>0</v>
      </c>
      <c r="Q384" s="213"/>
      <c r="R384" s="214">
        <f>SUM(R385:R402)</f>
        <v>0.21258149999999998</v>
      </c>
      <c r="S384" s="213"/>
      <c r="T384" s="215">
        <f>SUM(T385:T402)</f>
        <v>0</v>
      </c>
      <c r="AR384" s="216" t="s">
        <v>82</v>
      </c>
      <c r="AT384" s="217" t="s">
        <v>71</v>
      </c>
      <c r="AU384" s="217" t="s">
        <v>80</v>
      </c>
      <c r="AY384" s="216" t="s">
        <v>152</v>
      </c>
      <c r="BK384" s="218">
        <f>SUM(BK385:BK402)</f>
        <v>0</v>
      </c>
    </row>
    <row r="385" spans="2:65" s="1" customFormat="1" ht="25.5" customHeight="1">
      <c r="B385" s="46"/>
      <c r="C385" s="221" t="s">
        <v>445</v>
      </c>
      <c r="D385" s="221" t="s">
        <v>157</v>
      </c>
      <c r="E385" s="222" t="s">
        <v>446</v>
      </c>
      <c r="F385" s="223" t="s">
        <v>447</v>
      </c>
      <c r="G385" s="224" t="s">
        <v>192</v>
      </c>
      <c r="H385" s="225">
        <v>35.62</v>
      </c>
      <c r="I385" s="226"/>
      <c r="J385" s="227">
        <f>ROUND(I385*H385,2)</f>
        <v>0</v>
      </c>
      <c r="K385" s="223" t="s">
        <v>161</v>
      </c>
      <c r="L385" s="72"/>
      <c r="M385" s="228" t="s">
        <v>21</v>
      </c>
      <c r="N385" s="229" t="s">
        <v>43</v>
      </c>
      <c r="O385" s="47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AR385" s="24" t="s">
        <v>272</v>
      </c>
      <c r="AT385" s="24" t="s">
        <v>157</v>
      </c>
      <c r="AU385" s="24" t="s">
        <v>82</v>
      </c>
      <c r="AY385" s="24" t="s">
        <v>152</v>
      </c>
      <c r="BE385" s="232">
        <f>IF(N385="základní",J385,0)</f>
        <v>0</v>
      </c>
      <c r="BF385" s="232">
        <f>IF(N385="snížená",J385,0)</f>
        <v>0</v>
      </c>
      <c r="BG385" s="232">
        <f>IF(N385="zákl. přenesená",J385,0)</f>
        <v>0</v>
      </c>
      <c r="BH385" s="232">
        <f>IF(N385="sníž. přenesená",J385,0)</f>
        <v>0</v>
      </c>
      <c r="BI385" s="232">
        <f>IF(N385="nulová",J385,0)</f>
        <v>0</v>
      </c>
      <c r="BJ385" s="24" t="s">
        <v>80</v>
      </c>
      <c r="BK385" s="232">
        <f>ROUND(I385*H385,2)</f>
        <v>0</v>
      </c>
      <c r="BL385" s="24" t="s">
        <v>272</v>
      </c>
      <c r="BM385" s="24" t="s">
        <v>448</v>
      </c>
    </row>
    <row r="386" spans="2:51" s="11" customFormat="1" ht="13.5">
      <c r="B386" s="233"/>
      <c r="C386" s="234"/>
      <c r="D386" s="235" t="s">
        <v>164</v>
      </c>
      <c r="E386" s="236" t="s">
        <v>21</v>
      </c>
      <c r="F386" s="237" t="s">
        <v>173</v>
      </c>
      <c r="G386" s="234"/>
      <c r="H386" s="236" t="s">
        <v>21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164</v>
      </c>
      <c r="AU386" s="243" t="s">
        <v>82</v>
      </c>
      <c r="AV386" s="11" t="s">
        <v>80</v>
      </c>
      <c r="AW386" s="11" t="s">
        <v>36</v>
      </c>
      <c r="AX386" s="11" t="s">
        <v>72</v>
      </c>
      <c r="AY386" s="243" t="s">
        <v>152</v>
      </c>
    </row>
    <row r="387" spans="2:51" s="12" customFormat="1" ht="13.5">
      <c r="B387" s="244"/>
      <c r="C387" s="245"/>
      <c r="D387" s="235" t="s">
        <v>164</v>
      </c>
      <c r="E387" s="246" t="s">
        <v>21</v>
      </c>
      <c r="F387" s="247" t="s">
        <v>281</v>
      </c>
      <c r="G387" s="245"/>
      <c r="H387" s="248">
        <v>35.62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164</v>
      </c>
      <c r="AU387" s="254" t="s">
        <v>82</v>
      </c>
      <c r="AV387" s="12" t="s">
        <v>82</v>
      </c>
      <c r="AW387" s="12" t="s">
        <v>36</v>
      </c>
      <c r="AX387" s="12" t="s">
        <v>72</v>
      </c>
      <c r="AY387" s="254" t="s">
        <v>152</v>
      </c>
    </row>
    <row r="388" spans="2:51" s="13" customFormat="1" ht="13.5">
      <c r="B388" s="255"/>
      <c r="C388" s="256"/>
      <c r="D388" s="235" t="s">
        <v>164</v>
      </c>
      <c r="E388" s="257" t="s">
        <v>21</v>
      </c>
      <c r="F388" s="258" t="s">
        <v>167</v>
      </c>
      <c r="G388" s="256"/>
      <c r="H388" s="259">
        <v>35.62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AT388" s="265" t="s">
        <v>164</v>
      </c>
      <c r="AU388" s="265" t="s">
        <v>82</v>
      </c>
      <c r="AV388" s="13" t="s">
        <v>162</v>
      </c>
      <c r="AW388" s="13" t="s">
        <v>36</v>
      </c>
      <c r="AX388" s="13" t="s">
        <v>80</v>
      </c>
      <c r="AY388" s="265" t="s">
        <v>152</v>
      </c>
    </row>
    <row r="389" spans="2:65" s="1" customFormat="1" ht="16.5" customHeight="1">
      <c r="B389" s="46"/>
      <c r="C389" s="266" t="s">
        <v>449</v>
      </c>
      <c r="D389" s="266" t="s">
        <v>179</v>
      </c>
      <c r="E389" s="267" t="s">
        <v>450</v>
      </c>
      <c r="F389" s="268" t="s">
        <v>451</v>
      </c>
      <c r="G389" s="269" t="s">
        <v>176</v>
      </c>
      <c r="H389" s="270">
        <v>0.014</v>
      </c>
      <c r="I389" s="271"/>
      <c r="J389" s="272">
        <f>ROUND(I389*H389,2)</f>
        <v>0</v>
      </c>
      <c r="K389" s="268" t="s">
        <v>161</v>
      </c>
      <c r="L389" s="273"/>
      <c r="M389" s="274" t="s">
        <v>21</v>
      </c>
      <c r="N389" s="275" t="s">
        <v>43</v>
      </c>
      <c r="O389" s="47"/>
      <c r="P389" s="230">
        <f>O389*H389</f>
        <v>0</v>
      </c>
      <c r="Q389" s="230">
        <v>1</v>
      </c>
      <c r="R389" s="230">
        <f>Q389*H389</f>
        <v>0.014</v>
      </c>
      <c r="S389" s="230">
        <v>0</v>
      </c>
      <c r="T389" s="231">
        <f>S389*H389</f>
        <v>0</v>
      </c>
      <c r="AR389" s="24" t="s">
        <v>366</v>
      </c>
      <c r="AT389" s="24" t="s">
        <v>179</v>
      </c>
      <c r="AU389" s="24" t="s">
        <v>82</v>
      </c>
      <c r="AY389" s="24" t="s">
        <v>152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4" t="s">
        <v>80</v>
      </c>
      <c r="BK389" s="232">
        <f>ROUND(I389*H389,2)</f>
        <v>0</v>
      </c>
      <c r="BL389" s="24" t="s">
        <v>272</v>
      </c>
      <c r="BM389" s="24" t="s">
        <v>452</v>
      </c>
    </row>
    <row r="390" spans="2:47" s="1" customFormat="1" ht="13.5">
      <c r="B390" s="46"/>
      <c r="C390" s="74"/>
      <c r="D390" s="235" t="s">
        <v>184</v>
      </c>
      <c r="E390" s="74"/>
      <c r="F390" s="276" t="s">
        <v>453</v>
      </c>
      <c r="G390" s="74"/>
      <c r="H390" s="74"/>
      <c r="I390" s="191"/>
      <c r="J390" s="74"/>
      <c r="K390" s="74"/>
      <c r="L390" s="72"/>
      <c r="M390" s="277"/>
      <c r="N390" s="47"/>
      <c r="O390" s="47"/>
      <c r="P390" s="47"/>
      <c r="Q390" s="47"/>
      <c r="R390" s="47"/>
      <c r="S390" s="47"/>
      <c r="T390" s="95"/>
      <c r="AT390" s="24" t="s">
        <v>184</v>
      </c>
      <c r="AU390" s="24" t="s">
        <v>82</v>
      </c>
    </row>
    <row r="391" spans="2:51" s="11" customFormat="1" ht="13.5">
      <c r="B391" s="233"/>
      <c r="C391" s="234"/>
      <c r="D391" s="235" t="s">
        <v>164</v>
      </c>
      <c r="E391" s="236" t="s">
        <v>21</v>
      </c>
      <c r="F391" s="237" t="s">
        <v>173</v>
      </c>
      <c r="G391" s="234"/>
      <c r="H391" s="236" t="s">
        <v>21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164</v>
      </c>
      <c r="AU391" s="243" t="s">
        <v>82</v>
      </c>
      <c r="AV391" s="11" t="s">
        <v>80</v>
      </c>
      <c r="AW391" s="11" t="s">
        <v>36</v>
      </c>
      <c r="AX391" s="11" t="s">
        <v>72</v>
      </c>
      <c r="AY391" s="243" t="s">
        <v>152</v>
      </c>
    </row>
    <row r="392" spans="2:51" s="12" customFormat="1" ht="13.5">
      <c r="B392" s="244"/>
      <c r="C392" s="245"/>
      <c r="D392" s="235" t="s">
        <v>164</v>
      </c>
      <c r="E392" s="246" t="s">
        <v>21</v>
      </c>
      <c r="F392" s="247" t="s">
        <v>454</v>
      </c>
      <c r="G392" s="245"/>
      <c r="H392" s="248">
        <v>0.014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164</v>
      </c>
      <c r="AU392" s="254" t="s">
        <v>82</v>
      </c>
      <c r="AV392" s="12" t="s">
        <v>82</v>
      </c>
      <c r="AW392" s="12" t="s">
        <v>36</v>
      </c>
      <c r="AX392" s="12" t="s">
        <v>72</v>
      </c>
      <c r="AY392" s="254" t="s">
        <v>152</v>
      </c>
    </row>
    <row r="393" spans="2:51" s="13" customFormat="1" ht="13.5">
      <c r="B393" s="255"/>
      <c r="C393" s="256"/>
      <c r="D393" s="235" t="s">
        <v>164</v>
      </c>
      <c r="E393" s="257" t="s">
        <v>21</v>
      </c>
      <c r="F393" s="258" t="s">
        <v>167</v>
      </c>
      <c r="G393" s="256"/>
      <c r="H393" s="259">
        <v>0.014</v>
      </c>
      <c r="I393" s="260"/>
      <c r="J393" s="256"/>
      <c r="K393" s="256"/>
      <c r="L393" s="261"/>
      <c r="M393" s="262"/>
      <c r="N393" s="263"/>
      <c r="O393" s="263"/>
      <c r="P393" s="263"/>
      <c r="Q393" s="263"/>
      <c r="R393" s="263"/>
      <c r="S393" s="263"/>
      <c r="T393" s="264"/>
      <c r="AT393" s="265" t="s">
        <v>164</v>
      </c>
      <c r="AU393" s="265" t="s">
        <v>82</v>
      </c>
      <c r="AV393" s="13" t="s">
        <v>162</v>
      </c>
      <c r="AW393" s="13" t="s">
        <v>36</v>
      </c>
      <c r="AX393" s="13" t="s">
        <v>80</v>
      </c>
      <c r="AY393" s="265" t="s">
        <v>152</v>
      </c>
    </row>
    <row r="394" spans="2:65" s="1" customFormat="1" ht="25.5" customHeight="1">
      <c r="B394" s="46"/>
      <c r="C394" s="221" t="s">
        <v>455</v>
      </c>
      <c r="D394" s="221" t="s">
        <v>157</v>
      </c>
      <c r="E394" s="222" t="s">
        <v>456</v>
      </c>
      <c r="F394" s="223" t="s">
        <v>457</v>
      </c>
      <c r="G394" s="224" t="s">
        <v>192</v>
      </c>
      <c r="H394" s="225">
        <v>35.62</v>
      </c>
      <c r="I394" s="226"/>
      <c r="J394" s="227">
        <f>ROUND(I394*H394,2)</f>
        <v>0</v>
      </c>
      <c r="K394" s="223" t="s">
        <v>161</v>
      </c>
      <c r="L394" s="72"/>
      <c r="M394" s="228" t="s">
        <v>21</v>
      </c>
      <c r="N394" s="229" t="s">
        <v>43</v>
      </c>
      <c r="O394" s="47"/>
      <c r="P394" s="230">
        <f>O394*H394</f>
        <v>0</v>
      </c>
      <c r="Q394" s="230">
        <v>0.0004</v>
      </c>
      <c r="R394" s="230">
        <f>Q394*H394</f>
        <v>0.014248</v>
      </c>
      <c r="S394" s="230">
        <v>0</v>
      </c>
      <c r="T394" s="231">
        <f>S394*H394</f>
        <v>0</v>
      </c>
      <c r="AR394" s="24" t="s">
        <v>272</v>
      </c>
      <c r="AT394" s="24" t="s">
        <v>157</v>
      </c>
      <c r="AU394" s="24" t="s">
        <v>82</v>
      </c>
      <c r="AY394" s="24" t="s">
        <v>152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24" t="s">
        <v>80</v>
      </c>
      <c r="BK394" s="232">
        <f>ROUND(I394*H394,2)</f>
        <v>0</v>
      </c>
      <c r="BL394" s="24" t="s">
        <v>272</v>
      </c>
      <c r="BM394" s="24" t="s">
        <v>458</v>
      </c>
    </row>
    <row r="395" spans="2:51" s="11" customFormat="1" ht="13.5">
      <c r="B395" s="233"/>
      <c r="C395" s="234"/>
      <c r="D395" s="235" t="s">
        <v>164</v>
      </c>
      <c r="E395" s="236" t="s">
        <v>21</v>
      </c>
      <c r="F395" s="237" t="s">
        <v>173</v>
      </c>
      <c r="G395" s="234"/>
      <c r="H395" s="236" t="s">
        <v>21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164</v>
      </c>
      <c r="AU395" s="243" t="s">
        <v>82</v>
      </c>
      <c r="AV395" s="11" t="s">
        <v>80</v>
      </c>
      <c r="AW395" s="11" t="s">
        <v>36</v>
      </c>
      <c r="AX395" s="11" t="s">
        <v>72</v>
      </c>
      <c r="AY395" s="243" t="s">
        <v>152</v>
      </c>
    </row>
    <row r="396" spans="2:51" s="12" customFormat="1" ht="13.5">
      <c r="B396" s="244"/>
      <c r="C396" s="245"/>
      <c r="D396" s="235" t="s">
        <v>164</v>
      </c>
      <c r="E396" s="246" t="s">
        <v>21</v>
      </c>
      <c r="F396" s="247" t="s">
        <v>281</v>
      </c>
      <c r="G396" s="245"/>
      <c r="H396" s="248">
        <v>35.62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AT396" s="254" t="s">
        <v>164</v>
      </c>
      <c r="AU396" s="254" t="s">
        <v>82</v>
      </c>
      <c r="AV396" s="12" t="s">
        <v>82</v>
      </c>
      <c r="AW396" s="12" t="s">
        <v>36</v>
      </c>
      <c r="AX396" s="12" t="s">
        <v>72</v>
      </c>
      <c r="AY396" s="254" t="s">
        <v>152</v>
      </c>
    </row>
    <row r="397" spans="2:51" s="13" customFormat="1" ht="13.5">
      <c r="B397" s="255"/>
      <c r="C397" s="256"/>
      <c r="D397" s="235" t="s">
        <v>164</v>
      </c>
      <c r="E397" s="257" t="s">
        <v>21</v>
      </c>
      <c r="F397" s="258" t="s">
        <v>167</v>
      </c>
      <c r="G397" s="256"/>
      <c r="H397" s="259">
        <v>35.62</v>
      </c>
      <c r="I397" s="260"/>
      <c r="J397" s="256"/>
      <c r="K397" s="256"/>
      <c r="L397" s="261"/>
      <c r="M397" s="262"/>
      <c r="N397" s="263"/>
      <c r="O397" s="263"/>
      <c r="P397" s="263"/>
      <c r="Q397" s="263"/>
      <c r="R397" s="263"/>
      <c r="S397" s="263"/>
      <c r="T397" s="264"/>
      <c r="AT397" s="265" t="s">
        <v>164</v>
      </c>
      <c r="AU397" s="265" t="s">
        <v>82</v>
      </c>
      <c r="AV397" s="13" t="s">
        <v>162</v>
      </c>
      <c r="AW397" s="13" t="s">
        <v>36</v>
      </c>
      <c r="AX397" s="13" t="s">
        <v>80</v>
      </c>
      <c r="AY397" s="265" t="s">
        <v>152</v>
      </c>
    </row>
    <row r="398" spans="2:65" s="1" customFormat="1" ht="16.5" customHeight="1">
      <c r="B398" s="46"/>
      <c r="C398" s="266" t="s">
        <v>459</v>
      </c>
      <c r="D398" s="266" t="s">
        <v>179</v>
      </c>
      <c r="E398" s="267" t="s">
        <v>460</v>
      </c>
      <c r="F398" s="268" t="s">
        <v>461</v>
      </c>
      <c r="G398" s="269" t="s">
        <v>192</v>
      </c>
      <c r="H398" s="270">
        <v>40.963</v>
      </c>
      <c r="I398" s="271"/>
      <c r="J398" s="272">
        <f>ROUND(I398*H398,2)</f>
        <v>0</v>
      </c>
      <c r="K398" s="268" t="s">
        <v>161</v>
      </c>
      <c r="L398" s="273"/>
      <c r="M398" s="274" t="s">
        <v>21</v>
      </c>
      <c r="N398" s="275" t="s">
        <v>43</v>
      </c>
      <c r="O398" s="47"/>
      <c r="P398" s="230">
        <f>O398*H398</f>
        <v>0</v>
      </c>
      <c r="Q398" s="230">
        <v>0.0045</v>
      </c>
      <c r="R398" s="230">
        <f>Q398*H398</f>
        <v>0.18433349999999998</v>
      </c>
      <c r="S398" s="230">
        <v>0</v>
      </c>
      <c r="T398" s="231">
        <f>S398*H398</f>
        <v>0</v>
      </c>
      <c r="AR398" s="24" t="s">
        <v>366</v>
      </c>
      <c r="AT398" s="24" t="s">
        <v>179</v>
      </c>
      <c r="AU398" s="24" t="s">
        <v>82</v>
      </c>
      <c r="AY398" s="24" t="s">
        <v>152</v>
      </c>
      <c r="BE398" s="232">
        <f>IF(N398="základní",J398,0)</f>
        <v>0</v>
      </c>
      <c r="BF398" s="232">
        <f>IF(N398="snížená",J398,0)</f>
        <v>0</v>
      </c>
      <c r="BG398" s="232">
        <f>IF(N398="zákl. přenesená",J398,0)</f>
        <v>0</v>
      </c>
      <c r="BH398" s="232">
        <f>IF(N398="sníž. přenesená",J398,0)</f>
        <v>0</v>
      </c>
      <c r="BI398" s="232">
        <f>IF(N398="nulová",J398,0)</f>
        <v>0</v>
      </c>
      <c r="BJ398" s="24" t="s">
        <v>80</v>
      </c>
      <c r="BK398" s="232">
        <f>ROUND(I398*H398,2)</f>
        <v>0</v>
      </c>
      <c r="BL398" s="24" t="s">
        <v>272</v>
      </c>
      <c r="BM398" s="24" t="s">
        <v>462</v>
      </c>
    </row>
    <row r="399" spans="2:51" s="11" customFormat="1" ht="13.5">
      <c r="B399" s="233"/>
      <c r="C399" s="234"/>
      <c r="D399" s="235" t="s">
        <v>164</v>
      </c>
      <c r="E399" s="236" t="s">
        <v>21</v>
      </c>
      <c r="F399" s="237" t="s">
        <v>173</v>
      </c>
      <c r="G399" s="234"/>
      <c r="H399" s="236" t="s">
        <v>21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164</v>
      </c>
      <c r="AU399" s="243" t="s">
        <v>82</v>
      </c>
      <c r="AV399" s="11" t="s">
        <v>80</v>
      </c>
      <c r="AW399" s="11" t="s">
        <v>36</v>
      </c>
      <c r="AX399" s="11" t="s">
        <v>72</v>
      </c>
      <c r="AY399" s="243" t="s">
        <v>152</v>
      </c>
    </row>
    <row r="400" spans="2:51" s="12" customFormat="1" ht="13.5">
      <c r="B400" s="244"/>
      <c r="C400" s="245"/>
      <c r="D400" s="235" t="s">
        <v>164</v>
      </c>
      <c r="E400" s="246" t="s">
        <v>21</v>
      </c>
      <c r="F400" s="247" t="s">
        <v>463</v>
      </c>
      <c r="G400" s="245"/>
      <c r="H400" s="248">
        <v>40.963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164</v>
      </c>
      <c r="AU400" s="254" t="s">
        <v>82</v>
      </c>
      <c r="AV400" s="12" t="s">
        <v>82</v>
      </c>
      <c r="AW400" s="12" t="s">
        <v>36</v>
      </c>
      <c r="AX400" s="12" t="s">
        <v>72</v>
      </c>
      <c r="AY400" s="254" t="s">
        <v>152</v>
      </c>
    </row>
    <row r="401" spans="2:51" s="13" customFormat="1" ht="13.5">
      <c r="B401" s="255"/>
      <c r="C401" s="256"/>
      <c r="D401" s="235" t="s">
        <v>164</v>
      </c>
      <c r="E401" s="257" t="s">
        <v>21</v>
      </c>
      <c r="F401" s="258" t="s">
        <v>167</v>
      </c>
      <c r="G401" s="256"/>
      <c r="H401" s="259">
        <v>40.963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AT401" s="265" t="s">
        <v>164</v>
      </c>
      <c r="AU401" s="265" t="s">
        <v>82</v>
      </c>
      <c r="AV401" s="13" t="s">
        <v>162</v>
      </c>
      <c r="AW401" s="13" t="s">
        <v>36</v>
      </c>
      <c r="AX401" s="13" t="s">
        <v>80</v>
      </c>
      <c r="AY401" s="265" t="s">
        <v>152</v>
      </c>
    </row>
    <row r="402" spans="2:65" s="1" customFormat="1" ht="38.25" customHeight="1">
      <c r="B402" s="46"/>
      <c r="C402" s="221" t="s">
        <v>464</v>
      </c>
      <c r="D402" s="221" t="s">
        <v>157</v>
      </c>
      <c r="E402" s="222" t="s">
        <v>465</v>
      </c>
      <c r="F402" s="223" t="s">
        <v>466</v>
      </c>
      <c r="G402" s="224" t="s">
        <v>467</v>
      </c>
      <c r="H402" s="278"/>
      <c r="I402" s="226"/>
      <c r="J402" s="227">
        <f>ROUND(I402*H402,2)</f>
        <v>0</v>
      </c>
      <c r="K402" s="223" t="s">
        <v>161</v>
      </c>
      <c r="L402" s="72"/>
      <c r="M402" s="228" t="s">
        <v>21</v>
      </c>
      <c r="N402" s="229" t="s">
        <v>43</v>
      </c>
      <c r="O402" s="47"/>
      <c r="P402" s="230">
        <f>O402*H402</f>
        <v>0</v>
      </c>
      <c r="Q402" s="230">
        <v>0</v>
      </c>
      <c r="R402" s="230">
        <f>Q402*H402</f>
        <v>0</v>
      </c>
      <c r="S402" s="230">
        <v>0</v>
      </c>
      <c r="T402" s="231">
        <f>S402*H402</f>
        <v>0</v>
      </c>
      <c r="AR402" s="24" t="s">
        <v>272</v>
      </c>
      <c r="AT402" s="24" t="s">
        <v>157</v>
      </c>
      <c r="AU402" s="24" t="s">
        <v>82</v>
      </c>
      <c r="AY402" s="24" t="s">
        <v>152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80</v>
      </c>
      <c r="BK402" s="232">
        <f>ROUND(I402*H402,2)</f>
        <v>0</v>
      </c>
      <c r="BL402" s="24" t="s">
        <v>272</v>
      </c>
      <c r="BM402" s="24" t="s">
        <v>468</v>
      </c>
    </row>
    <row r="403" spans="2:63" s="10" customFormat="1" ht="29.85" customHeight="1">
      <c r="B403" s="205"/>
      <c r="C403" s="206"/>
      <c r="D403" s="207" t="s">
        <v>71</v>
      </c>
      <c r="E403" s="219" t="s">
        <v>469</v>
      </c>
      <c r="F403" s="219" t="s">
        <v>470</v>
      </c>
      <c r="G403" s="206"/>
      <c r="H403" s="206"/>
      <c r="I403" s="209"/>
      <c r="J403" s="220">
        <f>BK403</f>
        <v>0</v>
      </c>
      <c r="K403" s="206"/>
      <c r="L403" s="211"/>
      <c r="M403" s="212"/>
      <c r="N403" s="213"/>
      <c r="O403" s="213"/>
      <c r="P403" s="214">
        <f>SUM(P404:P416)</f>
        <v>0</v>
      </c>
      <c r="Q403" s="213"/>
      <c r="R403" s="214">
        <f>SUM(R404:R416)</f>
        <v>0.07168525</v>
      </c>
      <c r="S403" s="213"/>
      <c r="T403" s="215">
        <f>SUM(T404:T416)</f>
        <v>0</v>
      </c>
      <c r="AR403" s="216" t="s">
        <v>82</v>
      </c>
      <c r="AT403" s="217" t="s">
        <v>71</v>
      </c>
      <c r="AU403" s="217" t="s">
        <v>80</v>
      </c>
      <c r="AY403" s="216" t="s">
        <v>152</v>
      </c>
      <c r="BK403" s="218">
        <f>SUM(BK404:BK416)</f>
        <v>0</v>
      </c>
    </row>
    <row r="404" spans="2:65" s="1" customFormat="1" ht="25.5" customHeight="1">
      <c r="B404" s="46"/>
      <c r="C404" s="221" t="s">
        <v>471</v>
      </c>
      <c r="D404" s="221" t="s">
        <v>157</v>
      </c>
      <c r="E404" s="222" t="s">
        <v>472</v>
      </c>
      <c r="F404" s="223" t="s">
        <v>473</v>
      </c>
      <c r="G404" s="224" t="s">
        <v>192</v>
      </c>
      <c r="H404" s="225">
        <v>35.62</v>
      </c>
      <c r="I404" s="226"/>
      <c r="J404" s="227">
        <f>ROUND(I404*H404,2)</f>
        <v>0</v>
      </c>
      <c r="K404" s="223" t="s">
        <v>161</v>
      </c>
      <c r="L404" s="72"/>
      <c r="M404" s="228" t="s">
        <v>21</v>
      </c>
      <c r="N404" s="229" t="s">
        <v>43</v>
      </c>
      <c r="O404" s="47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AR404" s="24" t="s">
        <v>272</v>
      </c>
      <c r="AT404" s="24" t="s">
        <v>157</v>
      </c>
      <c r="AU404" s="24" t="s">
        <v>82</v>
      </c>
      <c r="AY404" s="24" t="s">
        <v>152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4" t="s">
        <v>80</v>
      </c>
      <c r="BK404" s="232">
        <f>ROUND(I404*H404,2)</f>
        <v>0</v>
      </c>
      <c r="BL404" s="24" t="s">
        <v>272</v>
      </c>
      <c r="BM404" s="24" t="s">
        <v>474</v>
      </c>
    </row>
    <row r="405" spans="2:51" s="11" customFormat="1" ht="13.5">
      <c r="B405" s="233"/>
      <c r="C405" s="234"/>
      <c r="D405" s="235" t="s">
        <v>164</v>
      </c>
      <c r="E405" s="236" t="s">
        <v>21</v>
      </c>
      <c r="F405" s="237" t="s">
        <v>173</v>
      </c>
      <c r="G405" s="234"/>
      <c r="H405" s="236" t="s">
        <v>21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164</v>
      </c>
      <c r="AU405" s="243" t="s">
        <v>82</v>
      </c>
      <c r="AV405" s="11" t="s">
        <v>80</v>
      </c>
      <c r="AW405" s="11" t="s">
        <v>36</v>
      </c>
      <c r="AX405" s="11" t="s">
        <v>72</v>
      </c>
      <c r="AY405" s="243" t="s">
        <v>152</v>
      </c>
    </row>
    <row r="406" spans="2:51" s="12" customFormat="1" ht="13.5">
      <c r="B406" s="244"/>
      <c r="C406" s="245"/>
      <c r="D406" s="235" t="s">
        <v>164</v>
      </c>
      <c r="E406" s="246" t="s">
        <v>21</v>
      </c>
      <c r="F406" s="247" t="s">
        <v>281</v>
      </c>
      <c r="G406" s="245"/>
      <c r="H406" s="248">
        <v>35.62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AT406" s="254" t="s">
        <v>164</v>
      </c>
      <c r="AU406" s="254" t="s">
        <v>82</v>
      </c>
      <c r="AV406" s="12" t="s">
        <v>82</v>
      </c>
      <c r="AW406" s="12" t="s">
        <v>36</v>
      </c>
      <c r="AX406" s="12" t="s">
        <v>72</v>
      </c>
      <c r="AY406" s="254" t="s">
        <v>152</v>
      </c>
    </row>
    <row r="407" spans="2:51" s="13" customFormat="1" ht="13.5">
      <c r="B407" s="255"/>
      <c r="C407" s="256"/>
      <c r="D407" s="235" t="s">
        <v>164</v>
      </c>
      <c r="E407" s="257" t="s">
        <v>21</v>
      </c>
      <c r="F407" s="258" t="s">
        <v>167</v>
      </c>
      <c r="G407" s="256"/>
      <c r="H407" s="259">
        <v>35.62</v>
      </c>
      <c r="I407" s="260"/>
      <c r="J407" s="256"/>
      <c r="K407" s="256"/>
      <c r="L407" s="261"/>
      <c r="M407" s="262"/>
      <c r="N407" s="263"/>
      <c r="O407" s="263"/>
      <c r="P407" s="263"/>
      <c r="Q407" s="263"/>
      <c r="R407" s="263"/>
      <c r="S407" s="263"/>
      <c r="T407" s="264"/>
      <c r="AT407" s="265" t="s">
        <v>164</v>
      </c>
      <c r="AU407" s="265" t="s">
        <v>82</v>
      </c>
      <c r="AV407" s="13" t="s">
        <v>162</v>
      </c>
      <c r="AW407" s="13" t="s">
        <v>36</v>
      </c>
      <c r="AX407" s="13" t="s">
        <v>80</v>
      </c>
      <c r="AY407" s="265" t="s">
        <v>152</v>
      </c>
    </row>
    <row r="408" spans="2:65" s="1" customFormat="1" ht="25.5" customHeight="1">
      <c r="B408" s="46"/>
      <c r="C408" s="266" t="s">
        <v>475</v>
      </c>
      <c r="D408" s="266" t="s">
        <v>179</v>
      </c>
      <c r="E408" s="267" t="s">
        <v>476</v>
      </c>
      <c r="F408" s="268" t="s">
        <v>477</v>
      </c>
      <c r="G408" s="269" t="s">
        <v>192</v>
      </c>
      <c r="H408" s="270">
        <v>40.963</v>
      </c>
      <c r="I408" s="271"/>
      <c r="J408" s="272">
        <f>ROUND(I408*H408,2)</f>
        <v>0</v>
      </c>
      <c r="K408" s="268" t="s">
        <v>21</v>
      </c>
      <c r="L408" s="273"/>
      <c r="M408" s="274" t="s">
        <v>21</v>
      </c>
      <c r="N408" s="275" t="s">
        <v>43</v>
      </c>
      <c r="O408" s="47"/>
      <c r="P408" s="230">
        <f>O408*H408</f>
        <v>0</v>
      </c>
      <c r="Q408" s="230">
        <v>0.00158</v>
      </c>
      <c r="R408" s="230">
        <f>Q408*H408</f>
        <v>0.06472154000000001</v>
      </c>
      <c r="S408" s="230">
        <v>0</v>
      </c>
      <c r="T408" s="231">
        <f>S408*H408</f>
        <v>0</v>
      </c>
      <c r="AR408" s="24" t="s">
        <v>366</v>
      </c>
      <c r="AT408" s="24" t="s">
        <v>179</v>
      </c>
      <c r="AU408" s="24" t="s">
        <v>82</v>
      </c>
      <c r="AY408" s="24" t="s">
        <v>152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4" t="s">
        <v>80</v>
      </c>
      <c r="BK408" s="232">
        <f>ROUND(I408*H408,2)</f>
        <v>0</v>
      </c>
      <c r="BL408" s="24" t="s">
        <v>272</v>
      </c>
      <c r="BM408" s="24" t="s">
        <v>478</v>
      </c>
    </row>
    <row r="409" spans="2:51" s="11" customFormat="1" ht="13.5">
      <c r="B409" s="233"/>
      <c r="C409" s="234"/>
      <c r="D409" s="235" t="s">
        <v>164</v>
      </c>
      <c r="E409" s="236" t="s">
        <v>21</v>
      </c>
      <c r="F409" s="237" t="s">
        <v>173</v>
      </c>
      <c r="G409" s="234"/>
      <c r="H409" s="236" t="s">
        <v>21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164</v>
      </c>
      <c r="AU409" s="243" t="s">
        <v>82</v>
      </c>
      <c r="AV409" s="11" t="s">
        <v>80</v>
      </c>
      <c r="AW409" s="11" t="s">
        <v>36</v>
      </c>
      <c r="AX409" s="11" t="s">
        <v>72</v>
      </c>
      <c r="AY409" s="243" t="s">
        <v>152</v>
      </c>
    </row>
    <row r="410" spans="2:51" s="12" customFormat="1" ht="13.5">
      <c r="B410" s="244"/>
      <c r="C410" s="245"/>
      <c r="D410" s="235" t="s">
        <v>164</v>
      </c>
      <c r="E410" s="246" t="s">
        <v>21</v>
      </c>
      <c r="F410" s="247" t="s">
        <v>463</v>
      </c>
      <c r="G410" s="245"/>
      <c r="H410" s="248">
        <v>40.963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164</v>
      </c>
      <c r="AU410" s="254" t="s">
        <v>82</v>
      </c>
      <c r="AV410" s="12" t="s">
        <v>82</v>
      </c>
      <c r="AW410" s="12" t="s">
        <v>36</v>
      </c>
      <c r="AX410" s="12" t="s">
        <v>72</v>
      </c>
      <c r="AY410" s="254" t="s">
        <v>152</v>
      </c>
    </row>
    <row r="411" spans="2:51" s="13" customFormat="1" ht="13.5">
      <c r="B411" s="255"/>
      <c r="C411" s="256"/>
      <c r="D411" s="235" t="s">
        <v>164</v>
      </c>
      <c r="E411" s="257" t="s">
        <v>21</v>
      </c>
      <c r="F411" s="258" t="s">
        <v>167</v>
      </c>
      <c r="G411" s="256"/>
      <c r="H411" s="259">
        <v>40.963</v>
      </c>
      <c r="I411" s="260"/>
      <c r="J411" s="256"/>
      <c r="K411" s="256"/>
      <c r="L411" s="261"/>
      <c r="M411" s="262"/>
      <c r="N411" s="263"/>
      <c r="O411" s="263"/>
      <c r="P411" s="263"/>
      <c r="Q411" s="263"/>
      <c r="R411" s="263"/>
      <c r="S411" s="263"/>
      <c r="T411" s="264"/>
      <c r="AT411" s="265" t="s">
        <v>164</v>
      </c>
      <c r="AU411" s="265" t="s">
        <v>82</v>
      </c>
      <c r="AV411" s="13" t="s">
        <v>162</v>
      </c>
      <c r="AW411" s="13" t="s">
        <v>36</v>
      </c>
      <c r="AX411" s="13" t="s">
        <v>80</v>
      </c>
      <c r="AY411" s="265" t="s">
        <v>152</v>
      </c>
    </row>
    <row r="412" spans="2:65" s="1" customFormat="1" ht="16.5" customHeight="1">
      <c r="B412" s="46"/>
      <c r="C412" s="221" t="s">
        <v>479</v>
      </c>
      <c r="D412" s="221" t="s">
        <v>157</v>
      </c>
      <c r="E412" s="222" t="s">
        <v>480</v>
      </c>
      <c r="F412" s="223" t="s">
        <v>481</v>
      </c>
      <c r="G412" s="224" t="s">
        <v>192</v>
      </c>
      <c r="H412" s="225">
        <v>35.62</v>
      </c>
      <c r="I412" s="226"/>
      <c r="J412" s="227">
        <f>ROUND(I412*H412,2)</f>
        <v>0</v>
      </c>
      <c r="K412" s="223" t="s">
        <v>21</v>
      </c>
      <c r="L412" s="72"/>
      <c r="M412" s="228" t="s">
        <v>21</v>
      </c>
      <c r="N412" s="229" t="s">
        <v>43</v>
      </c>
      <c r="O412" s="47"/>
      <c r="P412" s="230">
        <f>O412*H412</f>
        <v>0</v>
      </c>
      <c r="Q412" s="230">
        <v>0.0001955</v>
      </c>
      <c r="R412" s="230">
        <f>Q412*H412</f>
        <v>0.00696371</v>
      </c>
      <c r="S412" s="230">
        <v>0</v>
      </c>
      <c r="T412" s="231">
        <f>S412*H412</f>
        <v>0</v>
      </c>
      <c r="AR412" s="24" t="s">
        <v>272</v>
      </c>
      <c r="AT412" s="24" t="s">
        <v>157</v>
      </c>
      <c r="AU412" s="24" t="s">
        <v>82</v>
      </c>
      <c r="AY412" s="24" t="s">
        <v>152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80</v>
      </c>
      <c r="BK412" s="232">
        <f>ROUND(I412*H412,2)</f>
        <v>0</v>
      </c>
      <c r="BL412" s="24" t="s">
        <v>272</v>
      </c>
      <c r="BM412" s="24" t="s">
        <v>482</v>
      </c>
    </row>
    <row r="413" spans="2:51" s="11" customFormat="1" ht="13.5">
      <c r="B413" s="233"/>
      <c r="C413" s="234"/>
      <c r="D413" s="235" t="s">
        <v>164</v>
      </c>
      <c r="E413" s="236" t="s">
        <v>21</v>
      </c>
      <c r="F413" s="237" t="s">
        <v>173</v>
      </c>
      <c r="G413" s="234"/>
      <c r="H413" s="236" t="s">
        <v>21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164</v>
      </c>
      <c r="AU413" s="243" t="s">
        <v>82</v>
      </c>
      <c r="AV413" s="11" t="s">
        <v>80</v>
      </c>
      <c r="AW413" s="11" t="s">
        <v>36</v>
      </c>
      <c r="AX413" s="11" t="s">
        <v>72</v>
      </c>
      <c r="AY413" s="243" t="s">
        <v>152</v>
      </c>
    </row>
    <row r="414" spans="2:51" s="12" customFormat="1" ht="13.5">
      <c r="B414" s="244"/>
      <c r="C414" s="245"/>
      <c r="D414" s="235" t="s">
        <v>164</v>
      </c>
      <c r="E414" s="246" t="s">
        <v>21</v>
      </c>
      <c r="F414" s="247" t="s">
        <v>281</v>
      </c>
      <c r="G414" s="245"/>
      <c r="H414" s="248">
        <v>35.62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164</v>
      </c>
      <c r="AU414" s="254" t="s">
        <v>82</v>
      </c>
      <c r="AV414" s="12" t="s">
        <v>82</v>
      </c>
      <c r="AW414" s="12" t="s">
        <v>36</v>
      </c>
      <c r="AX414" s="12" t="s">
        <v>72</v>
      </c>
      <c r="AY414" s="254" t="s">
        <v>152</v>
      </c>
    </row>
    <row r="415" spans="2:51" s="13" customFormat="1" ht="13.5">
      <c r="B415" s="255"/>
      <c r="C415" s="256"/>
      <c r="D415" s="235" t="s">
        <v>164</v>
      </c>
      <c r="E415" s="257" t="s">
        <v>21</v>
      </c>
      <c r="F415" s="258" t="s">
        <v>167</v>
      </c>
      <c r="G415" s="256"/>
      <c r="H415" s="259">
        <v>35.62</v>
      </c>
      <c r="I415" s="260"/>
      <c r="J415" s="256"/>
      <c r="K415" s="256"/>
      <c r="L415" s="261"/>
      <c r="M415" s="262"/>
      <c r="N415" s="263"/>
      <c r="O415" s="263"/>
      <c r="P415" s="263"/>
      <c r="Q415" s="263"/>
      <c r="R415" s="263"/>
      <c r="S415" s="263"/>
      <c r="T415" s="264"/>
      <c r="AT415" s="265" t="s">
        <v>164</v>
      </c>
      <c r="AU415" s="265" t="s">
        <v>82</v>
      </c>
      <c r="AV415" s="13" t="s">
        <v>162</v>
      </c>
      <c r="AW415" s="13" t="s">
        <v>36</v>
      </c>
      <c r="AX415" s="13" t="s">
        <v>80</v>
      </c>
      <c r="AY415" s="265" t="s">
        <v>152</v>
      </c>
    </row>
    <row r="416" spans="2:65" s="1" customFormat="1" ht="25.5" customHeight="1">
      <c r="B416" s="46"/>
      <c r="C416" s="221" t="s">
        <v>483</v>
      </c>
      <c r="D416" s="221" t="s">
        <v>157</v>
      </c>
      <c r="E416" s="222" t="s">
        <v>484</v>
      </c>
      <c r="F416" s="223" t="s">
        <v>485</v>
      </c>
      <c r="G416" s="224" t="s">
        <v>467</v>
      </c>
      <c r="H416" s="278"/>
      <c r="I416" s="226"/>
      <c r="J416" s="227">
        <f>ROUND(I416*H416,2)</f>
        <v>0</v>
      </c>
      <c r="K416" s="223" t="s">
        <v>161</v>
      </c>
      <c r="L416" s="72"/>
      <c r="M416" s="228" t="s">
        <v>21</v>
      </c>
      <c r="N416" s="229" t="s">
        <v>43</v>
      </c>
      <c r="O416" s="47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AR416" s="24" t="s">
        <v>272</v>
      </c>
      <c r="AT416" s="24" t="s">
        <v>157</v>
      </c>
      <c r="AU416" s="24" t="s">
        <v>82</v>
      </c>
      <c r="AY416" s="24" t="s">
        <v>152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24" t="s">
        <v>80</v>
      </c>
      <c r="BK416" s="232">
        <f>ROUND(I416*H416,2)</f>
        <v>0</v>
      </c>
      <c r="BL416" s="24" t="s">
        <v>272</v>
      </c>
      <c r="BM416" s="24" t="s">
        <v>486</v>
      </c>
    </row>
    <row r="417" spans="2:63" s="10" customFormat="1" ht="29.85" customHeight="1">
      <c r="B417" s="205"/>
      <c r="C417" s="206"/>
      <c r="D417" s="207" t="s">
        <v>71</v>
      </c>
      <c r="E417" s="219" t="s">
        <v>487</v>
      </c>
      <c r="F417" s="219" t="s">
        <v>488</v>
      </c>
      <c r="G417" s="206"/>
      <c r="H417" s="206"/>
      <c r="I417" s="209"/>
      <c r="J417" s="220">
        <f>BK417</f>
        <v>0</v>
      </c>
      <c r="K417" s="206"/>
      <c r="L417" s="211"/>
      <c r="M417" s="212"/>
      <c r="N417" s="213"/>
      <c r="O417" s="213"/>
      <c r="P417" s="214">
        <f>SUM(P418:P436)</f>
        <v>0</v>
      </c>
      <c r="Q417" s="213"/>
      <c r="R417" s="214">
        <f>SUM(R418:R436)</f>
        <v>0.7173277</v>
      </c>
      <c r="S417" s="213"/>
      <c r="T417" s="215">
        <f>SUM(T418:T436)</f>
        <v>0</v>
      </c>
      <c r="AR417" s="216" t="s">
        <v>82</v>
      </c>
      <c r="AT417" s="217" t="s">
        <v>71</v>
      </c>
      <c r="AU417" s="217" t="s">
        <v>80</v>
      </c>
      <c r="AY417" s="216" t="s">
        <v>152</v>
      </c>
      <c r="BK417" s="218">
        <f>SUM(BK418:BK436)</f>
        <v>0</v>
      </c>
    </row>
    <row r="418" spans="2:65" s="1" customFormat="1" ht="25.5" customHeight="1">
      <c r="B418" s="46"/>
      <c r="C418" s="221" t="s">
        <v>489</v>
      </c>
      <c r="D418" s="221" t="s">
        <v>157</v>
      </c>
      <c r="E418" s="222" t="s">
        <v>490</v>
      </c>
      <c r="F418" s="223" t="s">
        <v>491</v>
      </c>
      <c r="G418" s="224" t="s">
        <v>192</v>
      </c>
      <c r="H418" s="225">
        <v>18.63</v>
      </c>
      <c r="I418" s="226"/>
      <c r="J418" s="227">
        <f>ROUND(I418*H418,2)</f>
        <v>0</v>
      </c>
      <c r="K418" s="223" t="s">
        <v>21</v>
      </c>
      <c r="L418" s="72"/>
      <c r="M418" s="228" t="s">
        <v>21</v>
      </c>
      <c r="N418" s="229" t="s">
        <v>43</v>
      </c>
      <c r="O418" s="47"/>
      <c r="P418" s="230">
        <f>O418*H418</f>
        <v>0</v>
      </c>
      <c r="Q418" s="230">
        <v>0.02267</v>
      </c>
      <c r="R418" s="230">
        <f>Q418*H418</f>
        <v>0.42234209999999994</v>
      </c>
      <c r="S418" s="230">
        <v>0</v>
      </c>
      <c r="T418" s="231">
        <f>S418*H418</f>
        <v>0</v>
      </c>
      <c r="AR418" s="24" t="s">
        <v>272</v>
      </c>
      <c r="AT418" s="24" t="s">
        <v>157</v>
      </c>
      <c r="AU418" s="24" t="s">
        <v>82</v>
      </c>
      <c r="AY418" s="24" t="s">
        <v>152</v>
      </c>
      <c r="BE418" s="232">
        <f>IF(N418="základní",J418,0)</f>
        <v>0</v>
      </c>
      <c r="BF418" s="232">
        <f>IF(N418="snížená",J418,0)</f>
        <v>0</v>
      </c>
      <c r="BG418" s="232">
        <f>IF(N418="zákl. přenesená",J418,0)</f>
        <v>0</v>
      </c>
      <c r="BH418" s="232">
        <f>IF(N418="sníž. přenesená",J418,0)</f>
        <v>0</v>
      </c>
      <c r="BI418" s="232">
        <f>IF(N418="nulová",J418,0)</f>
        <v>0</v>
      </c>
      <c r="BJ418" s="24" t="s">
        <v>80</v>
      </c>
      <c r="BK418" s="232">
        <f>ROUND(I418*H418,2)</f>
        <v>0</v>
      </c>
      <c r="BL418" s="24" t="s">
        <v>272</v>
      </c>
      <c r="BM418" s="24" t="s">
        <v>492</v>
      </c>
    </row>
    <row r="419" spans="2:51" s="11" customFormat="1" ht="13.5">
      <c r="B419" s="233"/>
      <c r="C419" s="234"/>
      <c r="D419" s="235" t="s">
        <v>164</v>
      </c>
      <c r="E419" s="236" t="s">
        <v>21</v>
      </c>
      <c r="F419" s="237" t="s">
        <v>493</v>
      </c>
      <c r="G419" s="234"/>
      <c r="H419" s="236" t="s">
        <v>21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164</v>
      </c>
      <c r="AU419" s="243" t="s">
        <v>82</v>
      </c>
      <c r="AV419" s="11" t="s">
        <v>80</v>
      </c>
      <c r="AW419" s="11" t="s">
        <v>36</v>
      </c>
      <c r="AX419" s="11" t="s">
        <v>72</v>
      </c>
      <c r="AY419" s="243" t="s">
        <v>152</v>
      </c>
    </row>
    <row r="420" spans="2:51" s="11" customFormat="1" ht="13.5">
      <c r="B420" s="233"/>
      <c r="C420" s="234"/>
      <c r="D420" s="235" t="s">
        <v>164</v>
      </c>
      <c r="E420" s="236" t="s">
        <v>21</v>
      </c>
      <c r="F420" s="237" t="s">
        <v>494</v>
      </c>
      <c r="G420" s="234"/>
      <c r="H420" s="236" t="s">
        <v>21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164</v>
      </c>
      <c r="AU420" s="243" t="s">
        <v>82</v>
      </c>
      <c r="AV420" s="11" t="s">
        <v>80</v>
      </c>
      <c r="AW420" s="11" t="s">
        <v>36</v>
      </c>
      <c r="AX420" s="11" t="s">
        <v>72</v>
      </c>
      <c r="AY420" s="243" t="s">
        <v>152</v>
      </c>
    </row>
    <row r="421" spans="2:51" s="11" customFormat="1" ht="13.5">
      <c r="B421" s="233"/>
      <c r="C421" s="234"/>
      <c r="D421" s="235" t="s">
        <v>164</v>
      </c>
      <c r="E421" s="236" t="s">
        <v>21</v>
      </c>
      <c r="F421" s="237" t="s">
        <v>495</v>
      </c>
      <c r="G421" s="234"/>
      <c r="H421" s="236" t="s">
        <v>21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164</v>
      </c>
      <c r="AU421" s="243" t="s">
        <v>82</v>
      </c>
      <c r="AV421" s="11" t="s">
        <v>80</v>
      </c>
      <c r="AW421" s="11" t="s">
        <v>36</v>
      </c>
      <c r="AX421" s="11" t="s">
        <v>72</v>
      </c>
      <c r="AY421" s="243" t="s">
        <v>152</v>
      </c>
    </row>
    <row r="422" spans="2:51" s="11" customFormat="1" ht="13.5">
      <c r="B422" s="233"/>
      <c r="C422" s="234"/>
      <c r="D422" s="235" t="s">
        <v>164</v>
      </c>
      <c r="E422" s="236" t="s">
        <v>21</v>
      </c>
      <c r="F422" s="237" t="s">
        <v>496</v>
      </c>
      <c r="G422" s="234"/>
      <c r="H422" s="236" t="s">
        <v>21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164</v>
      </c>
      <c r="AU422" s="243" t="s">
        <v>82</v>
      </c>
      <c r="AV422" s="11" t="s">
        <v>80</v>
      </c>
      <c r="AW422" s="11" t="s">
        <v>36</v>
      </c>
      <c r="AX422" s="11" t="s">
        <v>72</v>
      </c>
      <c r="AY422" s="243" t="s">
        <v>152</v>
      </c>
    </row>
    <row r="423" spans="2:51" s="11" customFormat="1" ht="13.5">
      <c r="B423" s="233"/>
      <c r="C423" s="234"/>
      <c r="D423" s="235" t="s">
        <v>164</v>
      </c>
      <c r="E423" s="236" t="s">
        <v>21</v>
      </c>
      <c r="F423" s="237" t="s">
        <v>497</v>
      </c>
      <c r="G423" s="234"/>
      <c r="H423" s="236" t="s">
        <v>21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164</v>
      </c>
      <c r="AU423" s="243" t="s">
        <v>82</v>
      </c>
      <c r="AV423" s="11" t="s">
        <v>80</v>
      </c>
      <c r="AW423" s="11" t="s">
        <v>36</v>
      </c>
      <c r="AX423" s="11" t="s">
        <v>72</v>
      </c>
      <c r="AY423" s="243" t="s">
        <v>152</v>
      </c>
    </row>
    <row r="424" spans="2:51" s="11" customFormat="1" ht="13.5">
      <c r="B424" s="233"/>
      <c r="C424" s="234"/>
      <c r="D424" s="235" t="s">
        <v>164</v>
      </c>
      <c r="E424" s="236" t="s">
        <v>21</v>
      </c>
      <c r="F424" s="237" t="s">
        <v>498</v>
      </c>
      <c r="G424" s="234"/>
      <c r="H424" s="236" t="s">
        <v>21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164</v>
      </c>
      <c r="AU424" s="243" t="s">
        <v>82</v>
      </c>
      <c r="AV424" s="11" t="s">
        <v>80</v>
      </c>
      <c r="AW424" s="11" t="s">
        <v>36</v>
      </c>
      <c r="AX424" s="11" t="s">
        <v>72</v>
      </c>
      <c r="AY424" s="243" t="s">
        <v>152</v>
      </c>
    </row>
    <row r="425" spans="2:51" s="12" customFormat="1" ht="13.5">
      <c r="B425" s="244"/>
      <c r="C425" s="245"/>
      <c r="D425" s="235" t="s">
        <v>164</v>
      </c>
      <c r="E425" s="246" t="s">
        <v>21</v>
      </c>
      <c r="F425" s="247" t="s">
        <v>499</v>
      </c>
      <c r="G425" s="245"/>
      <c r="H425" s="248">
        <v>18.63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AT425" s="254" t="s">
        <v>164</v>
      </c>
      <c r="AU425" s="254" t="s">
        <v>82</v>
      </c>
      <c r="AV425" s="12" t="s">
        <v>82</v>
      </c>
      <c r="AW425" s="12" t="s">
        <v>36</v>
      </c>
      <c r="AX425" s="12" t="s">
        <v>72</v>
      </c>
      <c r="AY425" s="254" t="s">
        <v>152</v>
      </c>
    </row>
    <row r="426" spans="2:51" s="13" customFormat="1" ht="13.5">
      <c r="B426" s="255"/>
      <c r="C426" s="256"/>
      <c r="D426" s="235" t="s">
        <v>164</v>
      </c>
      <c r="E426" s="257" t="s">
        <v>21</v>
      </c>
      <c r="F426" s="258" t="s">
        <v>167</v>
      </c>
      <c r="G426" s="256"/>
      <c r="H426" s="259">
        <v>18.63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AT426" s="265" t="s">
        <v>164</v>
      </c>
      <c r="AU426" s="265" t="s">
        <v>82</v>
      </c>
      <c r="AV426" s="13" t="s">
        <v>162</v>
      </c>
      <c r="AW426" s="13" t="s">
        <v>36</v>
      </c>
      <c r="AX426" s="13" t="s">
        <v>80</v>
      </c>
      <c r="AY426" s="265" t="s">
        <v>152</v>
      </c>
    </row>
    <row r="427" spans="2:65" s="1" customFormat="1" ht="25.5" customHeight="1">
      <c r="B427" s="46"/>
      <c r="C427" s="221" t="s">
        <v>500</v>
      </c>
      <c r="D427" s="221" t="s">
        <v>157</v>
      </c>
      <c r="E427" s="222" t="s">
        <v>501</v>
      </c>
      <c r="F427" s="223" t="s">
        <v>502</v>
      </c>
      <c r="G427" s="224" t="s">
        <v>292</v>
      </c>
      <c r="H427" s="225">
        <v>13</v>
      </c>
      <c r="I427" s="226"/>
      <c r="J427" s="227">
        <f>ROUND(I427*H427,2)</f>
        <v>0</v>
      </c>
      <c r="K427" s="223" t="s">
        <v>21</v>
      </c>
      <c r="L427" s="72"/>
      <c r="M427" s="228" t="s">
        <v>21</v>
      </c>
      <c r="N427" s="229" t="s">
        <v>43</v>
      </c>
      <c r="O427" s="47"/>
      <c r="P427" s="230">
        <f>O427*H427</f>
        <v>0</v>
      </c>
      <c r="Q427" s="230">
        <v>0.0226912</v>
      </c>
      <c r="R427" s="230">
        <f>Q427*H427</f>
        <v>0.2949856</v>
      </c>
      <c r="S427" s="230">
        <v>0</v>
      </c>
      <c r="T427" s="231">
        <f>S427*H427</f>
        <v>0</v>
      </c>
      <c r="AR427" s="24" t="s">
        <v>272</v>
      </c>
      <c r="AT427" s="24" t="s">
        <v>157</v>
      </c>
      <c r="AU427" s="24" t="s">
        <v>82</v>
      </c>
      <c r="AY427" s="24" t="s">
        <v>152</v>
      </c>
      <c r="BE427" s="232">
        <f>IF(N427="základní",J427,0)</f>
        <v>0</v>
      </c>
      <c r="BF427" s="232">
        <f>IF(N427="snížená",J427,0)</f>
        <v>0</v>
      </c>
      <c r="BG427" s="232">
        <f>IF(N427="zákl. přenesená",J427,0)</f>
        <v>0</v>
      </c>
      <c r="BH427" s="232">
        <f>IF(N427="sníž. přenesená",J427,0)</f>
        <v>0</v>
      </c>
      <c r="BI427" s="232">
        <f>IF(N427="nulová",J427,0)</f>
        <v>0</v>
      </c>
      <c r="BJ427" s="24" t="s">
        <v>80</v>
      </c>
      <c r="BK427" s="232">
        <f>ROUND(I427*H427,2)</f>
        <v>0</v>
      </c>
      <c r="BL427" s="24" t="s">
        <v>272</v>
      </c>
      <c r="BM427" s="24" t="s">
        <v>503</v>
      </c>
    </row>
    <row r="428" spans="2:51" s="11" customFormat="1" ht="13.5">
      <c r="B428" s="233"/>
      <c r="C428" s="234"/>
      <c r="D428" s="235" t="s">
        <v>164</v>
      </c>
      <c r="E428" s="236" t="s">
        <v>21</v>
      </c>
      <c r="F428" s="237" t="s">
        <v>493</v>
      </c>
      <c r="G428" s="234"/>
      <c r="H428" s="236" t="s">
        <v>21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164</v>
      </c>
      <c r="AU428" s="243" t="s">
        <v>82</v>
      </c>
      <c r="AV428" s="11" t="s">
        <v>80</v>
      </c>
      <c r="AW428" s="11" t="s">
        <v>36</v>
      </c>
      <c r="AX428" s="11" t="s">
        <v>72</v>
      </c>
      <c r="AY428" s="243" t="s">
        <v>152</v>
      </c>
    </row>
    <row r="429" spans="2:51" s="11" customFormat="1" ht="13.5">
      <c r="B429" s="233"/>
      <c r="C429" s="234"/>
      <c r="D429" s="235" t="s">
        <v>164</v>
      </c>
      <c r="E429" s="236" t="s">
        <v>21</v>
      </c>
      <c r="F429" s="237" t="s">
        <v>504</v>
      </c>
      <c r="G429" s="234"/>
      <c r="H429" s="236" t="s">
        <v>21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164</v>
      </c>
      <c r="AU429" s="243" t="s">
        <v>82</v>
      </c>
      <c r="AV429" s="11" t="s">
        <v>80</v>
      </c>
      <c r="AW429" s="11" t="s">
        <v>36</v>
      </c>
      <c r="AX429" s="11" t="s">
        <v>72</v>
      </c>
      <c r="AY429" s="243" t="s">
        <v>152</v>
      </c>
    </row>
    <row r="430" spans="2:51" s="11" customFormat="1" ht="13.5">
      <c r="B430" s="233"/>
      <c r="C430" s="234"/>
      <c r="D430" s="235" t="s">
        <v>164</v>
      </c>
      <c r="E430" s="236" t="s">
        <v>21</v>
      </c>
      <c r="F430" s="237" t="s">
        <v>505</v>
      </c>
      <c r="G430" s="234"/>
      <c r="H430" s="236" t="s">
        <v>21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164</v>
      </c>
      <c r="AU430" s="243" t="s">
        <v>82</v>
      </c>
      <c r="AV430" s="11" t="s">
        <v>80</v>
      </c>
      <c r="AW430" s="11" t="s">
        <v>36</v>
      </c>
      <c r="AX430" s="11" t="s">
        <v>72</v>
      </c>
      <c r="AY430" s="243" t="s">
        <v>152</v>
      </c>
    </row>
    <row r="431" spans="2:51" s="11" customFormat="1" ht="13.5">
      <c r="B431" s="233"/>
      <c r="C431" s="234"/>
      <c r="D431" s="235" t="s">
        <v>164</v>
      </c>
      <c r="E431" s="236" t="s">
        <v>21</v>
      </c>
      <c r="F431" s="237" t="s">
        <v>496</v>
      </c>
      <c r="G431" s="234"/>
      <c r="H431" s="236" t="s">
        <v>21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164</v>
      </c>
      <c r="AU431" s="243" t="s">
        <v>82</v>
      </c>
      <c r="AV431" s="11" t="s">
        <v>80</v>
      </c>
      <c r="AW431" s="11" t="s">
        <v>36</v>
      </c>
      <c r="AX431" s="11" t="s">
        <v>72</v>
      </c>
      <c r="AY431" s="243" t="s">
        <v>152</v>
      </c>
    </row>
    <row r="432" spans="2:51" s="11" customFormat="1" ht="13.5">
      <c r="B432" s="233"/>
      <c r="C432" s="234"/>
      <c r="D432" s="235" t="s">
        <v>164</v>
      </c>
      <c r="E432" s="236" t="s">
        <v>21</v>
      </c>
      <c r="F432" s="237" t="s">
        <v>497</v>
      </c>
      <c r="G432" s="234"/>
      <c r="H432" s="236" t="s">
        <v>21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164</v>
      </c>
      <c r="AU432" s="243" t="s">
        <v>82</v>
      </c>
      <c r="AV432" s="11" t="s">
        <v>80</v>
      </c>
      <c r="AW432" s="11" t="s">
        <v>36</v>
      </c>
      <c r="AX432" s="11" t="s">
        <v>72</v>
      </c>
      <c r="AY432" s="243" t="s">
        <v>152</v>
      </c>
    </row>
    <row r="433" spans="2:51" s="11" customFormat="1" ht="13.5">
      <c r="B433" s="233"/>
      <c r="C433" s="234"/>
      <c r="D433" s="235" t="s">
        <v>164</v>
      </c>
      <c r="E433" s="236" t="s">
        <v>21</v>
      </c>
      <c r="F433" s="237" t="s">
        <v>506</v>
      </c>
      <c r="G433" s="234"/>
      <c r="H433" s="236" t="s">
        <v>21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164</v>
      </c>
      <c r="AU433" s="243" t="s">
        <v>82</v>
      </c>
      <c r="AV433" s="11" t="s">
        <v>80</v>
      </c>
      <c r="AW433" s="11" t="s">
        <v>36</v>
      </c>
      <c r="AX433" s="11" t="s">
        <v>72</v>
      </c>
      <c r="AY433" s="243" t="s">
        <v>152</v>
      </c>
    </row>
    <row r="434" spans="2:51" s="12" customFormat="1" ht="13.5">
      <c r="B434" s="244"/>
      <c r="C434" s="245"/>
      <c r="D434" s="235" t="s">
        <v>164</v>
      </c>
      <c r="E434" s="246" t="s">
        <v>21</v>
      </c>
      <c r="F434" s="247" t="s">
        <v>507</v>
      </c>
      <c r="G434" s="245"/>
      <c r="H434" s="248">
        <v>13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AT434" s="254" t="s">
        <v>164</v>
      </c>
      <c r="AU434" s="254" t="s">
        <v>82</v>
      </c>
      <c r="AV434" s="12" t="s">
        <v>82</v>
      </c>
      <c r="AW434" s="12" t="s">
        <v>36</v>
      </c>
      <c r="AX434" s="12" t="s">
        <v>72</v>
      </c>
      <c r="AY434" s="254" t="s">
        <v>152</v>
      </c>
    </row>
    <row r="435" spans="2:51" s="13" customFormat="1" ht="13.5">
      <c r="B435" s="255"/>
      <c r="C435" s="256"/>
      <c r="D435" s="235" t="s">
        <v>164</v>
      </c>
      <c r="E435" s="257" t="s">
        <v>21</v>
      </c>
      <c r="F435" s="258" t="s">
        <v>167</v>
      </c>
      <c r="G435" s="256"/>
      <c r="H435" s="259">
        <v>13</v>
      </c>
      <c r="I435" s="260"/>
      <c r="J435" s="256"/>
      <c r="K435" s="256"/>
      <c r="L435" s="261"/>
      <c r="M435" s="262"/>
      <c r="N435" s="263"/>
      <c r="O435" s="263"/>
      <c r="P435" s="263"/>
      <c r="Q435" s="263"/>
      <c r="R435" s="263"/>
      <c r="S435" s="263"/>
      <c r="T435" s="264"/>
      <c r="AT435" s="265" t="s">
        <v>164</v>
      </c>
      <c r="AU435" s="265" t="s">
        <v>82</v>
      </c>
      <c r="AV435" s="13" t="s">
        <v>162</v>
      </c>
      <c r="AW435" s="13" t="s">
        <v>36</v>
      </c>
      <c r="AX435" s="13" t="s">
        <v>80</v>
      </c>
      <c r="AY435" s="265" t="s">
        <v>152</v>
      </c>
    </row>
    <row r="436" spans="2:65" s="1" customFormat="1" ht="38.25" customHeight="1">
      <c r="B436" s="46"/>
      <c r="C436" s="221" t="s">
        <v>508</v>
      </c>
      <c r="D436" s="221" t="s">
        <v>157</v>
      </c>
      <c r="E436" s="222" t="s">
        <v>509</v>
      </c>
      <c r="F436" s="223" t="s">
        <v>510</v>
      </c>
      <c r="G436" s="224" t="s">
        <v>467</v>
      </c>
      <c r="H436" s="278"/>
      <c r="I436" s="226"/>
      <c r="J436" s="227">
        <f>ROUND(I436*H436,2)</f>
        <v>0</v>
      </c>
      <c r="K436" s="223" t="s">
        <v>161</v>
      </c>
      <c r="L436" s="72"/>
      <c r="M436" s="228" t="s">
        <v>21</v>
      </c>
      <c r="N436" s="229" t="s">
        <v>43</v>
      </c>
      <c r="O436" s="47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AR436" s="24" t="s">
        <v>272</v>
      </c>
      <c r="AT436" s="24" t="s">
        <v>157</v>
      </c>
      <c r="AU436" s="24" t="s">
        <v>82</v>
      </c>
      <c r="AY436" s="24" t="s">
        <v>152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80</v>
      </c>
      <c r="BK436" s="232">
        <f>ROUND(I436*H436,2)</f>
        <v>0</v>
      </c>
      <c r="BL436" s="24" t="s">
        <v>272</v>
      </c>
      <c r="BM436" s="24" t="s">
        <v>511</v>
      </c>
    </row>
    <row r="437" spans="2:63" s="10" customFormat="1" ht="29.85" customHeight="1">
      <c r="B437" s="205"/>
      <c r="C437" s="206"/>
      <c r="D437" s="207" t="s">
        <v>71</v>
      </c>
      <c r="E437" s="219" t="s">
        <v>512</v>
      </c>
      <c r="F437" s="219" t="s">
        <v>513</v>
      </c>
      <c r="G437" s="206"/>
      <c r="H437" s="206"/>
      <c r="I437" s="209"/>
      <c r="J437" s="220">
        <f>BK437</f>
        <v>0</v>
      </c>
      <c r="K437" s="206"/>
      <c r="L437" s="211"/>
      <c r="M437" s="212"/>
      <c r="N437" s="213"/>
      <c r="O437" s="213"/>
      <c r="P437" s="214">
        <f>SUM(P438:P448)</f>
        <v>0</v>
      </c>
      <c r="Q437" s="213"/>
      <c r="R437" s="214">
        <f>SUM(R438:R448)</f>
        <v>0.0009</v>
      </c>
      <c r="S437" s="213"/>
      <c r="T437" s="215">
        <f>SUM(T438:T448)</f>
        <v>0</v>
      </c>
      <c r="AR437" s="216" t="s">
        <v>82</v>
      </c>
      <c r="AT437" s="217" t="s">
        <v>71</v>
      </c>
      <c r="AU437" s="217" t="s">
        <v>80</v>
      </c>
      <c r="AY437" s="216" t="s">
        <v>152</v>
      </c>
      <c r="BK437" s="218">
        <f>SUM(BK438:BK448)</f>
        <v>0</v>
      </c>
    </row>
    <row r="438" spans="2:65" s="1" customFormat="1" ht="16.5" customHeight="1">
      <c r="B438" s="46"/>
      <c r="C438" s="221" t="s">
        <v>514</v>
      </c>
      <c r="D438" s="221" t="s">
        <v>157</v>
      </c>
      <c r="E438" s="222" t="s">
        <v>515</v>
      </c>
      <c r="F438" s="223" t="s">
        <v>516</v>
      </c>
      <c r="G438" s="224" t="s">
        <v>160</v>
      </c>
      <c r="H438" s="225">
        <v>30</v>
      </c>
      <c r="I438" s="226"/>
      <c r="J438" s="227">
        <f>ROUND(I438*H438,2)</f>
        <v>0</v>
      </c>
      <c r="K438" s="223" t="s">
        <v>161</v>
      </c>
      <c r="L438" s="72"/>
      <c r="M438" s="228" t="s">
        <v>21</v>
      </c>
      <c r="N438" s="229" t="s">
        <v>43</v>
      </c>
      <c r="O438" s="47"/>
      <c r="P438" s="230">
        <f>O438*H438</f>
        <v>0</v>
      </c>
      <c r="Q438" s="230">
        <v>0</v>
      </c>
      <c r="R438" s="230">
        <f>Q438*H438</f>
        <v>0</v>
      </c>
      <c r="S438" s="230">
        <v>0</v>
      </c>
      <c r="T438" s="231">
        <f>S438*H438</f>
        <v>0</v>
      </c>
      <c r="AR438" s="24" t="s">
        <v>272</v>
      </c>
      <c r="AT438" s="24" t="s">
        <v>157</v>
      </c>
      <c r="AU438" s="24" t="s">
        <v>82</v>
      </c>
      <c r="AY438" s="24" t="s">
        <v>152</v>
      </c>
      <c r="BE438" s="232">
        <f>IF(N438="základní",J438,0)</f>
        <v>0</v>
      </c>
      <c r="BF438" s="232">
        <f>IF(N438="snížená",J438,0)</f>
        <v>0</v>
      </c>
      <c r="BG438" s="232">
        <f>IF(N438="zákl. přenesená",J438,0)</f>
        <v>0</v>
      </c>
      <c r="BH438" s="232">
        <f>IF(N438="sníž. přenesená",J438,0)</f>
        <v>0</v>
      </c>
      <c r="BI438" s="232">
        <f>IF(N438="nulová",J438,0)</f>
        <v>0</v>
      </c>
      <c r="BJ438" s="24" t="s">
        <v>80</v>
      </c>
      <c r="BK438" s="232">
        <f>ROUND(I438*H438,2)</f>
        <v>0</v>
      </c>
      <c r="BL438" s="24" t="s">
        <v>272</v>
      </c>
      <c r="BM438" s="24" t="s">
        <v>517</v>
      </c>
    </row>
    <row r="439" spans="2:51" s="11" customFormat="1" ht="13.5">
      <c r="B439" s="233"/>
      <c r="C439" s="234"/>
      <c r="D439" s="235" t="s">
        <v>164</v>
      </c>
      <c r="E439" s="236" t="s">
        <v>21</v>
      </c>
      <c r="F439" s="237" t="s">
        <v>518</v>
      </c>
      <c r="G439" s="234"/>
      <c r="H439" s="236" t="s">
        <v>21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164</v>
      </c>
      <c r="AU439" s="243" t="s">
        <v>82</v>
      </c>
      <c r="AV439" s="11" t="s">
        <v>80</v>
      </c>
      <c r="AW439" s="11" t="s">
        <v>36</v>
      </c>
      <c r="AX439" s="11" t="s">
        <v>72</v>
      </c>
      <c r="AY439" s="243" t="s">
        <v>152</v>
      </c>
    </row>
    <row r="440" spans="2:51" s="11" customFormat="1" ht="13.5">
      <c r="B440" s="233"/>
      <c r="C440" s="234"/>
      <c r="D440" s="235" t="s">
        <v>164</v>
      </c>
      <c r="E440" s="236" t="s">
        <v>21</v>
      </c>
      <c r="F440" s="237" t="s">
        <v>519</v>
      </c>
      <c r="G440" s="234"/>
      <c r="H440" s="236" t="s">
        <v>21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164</v>
      </c>
      <c r="AU440" s="243" t="s">
        <v>82</v>
      </c>
      <c r="AV440" s="11" t="s">
        <v>80</v>
      </c>
      <c r="AW440" s="11" t="s">
        <v>36</v>
      </c>
      <c r="AX440" s="11" t="s">
        <v>72</v>
      </c>
      <c r="AY440" s="243" t="s">
        <v>152</v>
      </c>
    </row>
    <row r="441" spans="2:51" s="12" customFormat="1" ht="13.5">
      <c r="B441" s="244"/>
      <c r="C441" s="245"/>
      <c r="D441" s="235" t="s">
        <v>164</v>
      </c>
      <c r="E441" s="246" t="s">
        <v>21</v>
      </c>
      <c r="F441" s="247" t="s">
        <v>520</v>
      </c>
      <c r="G441" s="245"/>
      <c r="H441" s="248">
        <v>30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164</v>
      </c>
      <c r="AU441" s="254" t="s">
        <v>82</v>
      </c>
      <c r="AV441" s="12" t="s">
        <v>82</v>
      </c>
      <c r="AW441" s="12" t="s">
        <v>36</v>
      </c>
      <c r="AX441" s="12" t="s">
        <v>72</v>
      </c>
      <c r="AY441" s="254" t="s">
        <v>152</v>
      </c>
    </row>
    <row r="442" spans="2:51" s="13" customFormat="1" ht="13.5">
      <c r="B442" s="255"/>
      <c r="C442" s="256"/>
      <c r="D442" s="235" t="s">
        <v>164</v>
      </c>
      <c r="E442" s="257" t="s">
        <v>21</v>
      </c>
      <c r="F442" s="258" t="s">
        <v>167</v>
      </c>
      <c r="G442" s="256"/>
      <c r="H442" s="259">
        <v>30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AT442" s="265" t="s">
        <v>164</v>
      </c>
      <c r="AU442" s="265" t="s">
        <v>82</v>
      </c>
      <c r="AV442" s="13" t="s">
        <v>162</v>
      </c>
      <c r="AW442" s="13" t="s">
        <v>36</v>
      </c>
      <c r="AX442" s="13" t="s">
        <v>80</v>
      </c>
      <c r="AY442" s="265" t="s">
        <v>152</v>
      </c>
    </row>
    <row r="443" spans="2:65" s="1" customFormat="1" ht="16.5" customHeight="1">
      <c r="B443" s="46"/>
      <c r="C443" s="266" t="s">
        <v>521</v>
      </c>
      <c r="D443" s="266" t="s">
        <v>179</v>
      </c>
      <c r="E443" s="267" t="s">
        <v>522</v>
      </c>
      <c r="F443" s="268" t="s">
        <v>523</v>
      </c>
      <c r="G443" s="269" t="s">
        <v>160</v>
      </c>
      <c r="H443" s="270">
        <v>30</v>
      </c>
      <c r="I443" s="271"/>
      <c r="J443" s="272">
        <f>ROUND(I443*H443,2)</f>
        <v>0</v>
      </c>
      <c r="K443" s="268" t="s">
        <v>161</v>
      </c>
      <c r="L443" s="273"/>
      <c r="M443" s="274" t="s">
        <v>21</v>
      </c>
      <c r="N443" s="275" t="s">
        <v>43</v>
      </c>
      <c r="O443" s="47"/>
      <c r="P443" s="230">
        <f>O443*H443</f>
        <v>0</v>
      </c>
      <c r="Q443" s="230">
        <v>3E-05</v>
      </c>
      <c r="R443" s="230">
        <f>Q443*H443</f>
        <v>0.0009</v>
      </c>
      <c r="S443" s="230">
        <v>0</v>
      </c>
      <c r="T443" s="231">
        <f>S443*H443</f>
        <v>0</v>
      </c>
      <c r="AR443" s="24" t="s">
        <v>366</v>
      </c>
      <c r="AT443" s="24" t="s">
        <v>179</v>
      </c>
      <c r="AU443" s="24" t="s">
        <v>82</v>
      </c>
      <c r="AY443" s="24" t="s">
        <v>152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80</v>
      </c>
      <c r="BK443" s="232">
        <f>ROUND(I443*H443,2)</f>
        <v>0</v>
      </c>
      <c r="BL443" s="24" t="s">
        <v>272</v>
      </c>
      <c r="BM443" s="24" t="s">
        <v>524</v>
      </c>
    </row>
    <row r="444" spans="2:51" s="11" customFormat="1" ht="13.5">
      <c r="B444" s="233"/>
      <c r="C444" s="234"/>
      <c r="D444" s="235" t="s">
        <v>164</v>
      </c>
      <c r="E444" s="236" t="s">
        <v>21</v>
      </c>
      <c r="F444" s="237" t="s">
        <v>518</v>
      </c>
      <c r="G444" s="234"/>
      <c r="H444" s="236" t="s">
        <v>21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164</v>
      </c>
      <c r="AU444" s="243" t="s">
        <v>82</v>
      </c>
      <c r="AV444" s="11" t="s">
        <v>80</v>
      </c>
      <c r="AW444" s="11" t="s">
        <v>36</v>
      </c>
      <c r="AX444" s="11" t="s">
        <v>72</v>
      </c>
      <c r="AY444" s="243" t="s">
        <v>152</v>
      </c>
    </row>
    <row r="445" spans="2:51" s="11" customFormat="1" ht="13.5">
      <c r="B445" s="233"/>
      <c r="C445" s="234"/>
      <c r="D445" s="235" t="s">
        <v>164</v>
      </c>
      <c r="E445" s="236" t="s">
        <v>21</v>
      </c>
      <c r="F445" s="237" t="s">
        <v>519</v>
      </c>
      <c r="G445" s="234"/>
      <c r="H445" s="236" t="s">
        <v>21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164</v>
      </c>
      <c r="AU445" s="243" t="s">
        <v>82</v>
      </c>
      <c r="AV445" s="11" t="s">
        <v>80</v>
      </c>
      <c r="AW445" s="11" t="s">
        <v>36</v>
      </c>
      <c r="AX445" s="11" t="s">
        <v>72</v>
      </c>
      <c r="AY445" s="243" t="s">
        <v>152</v>
      </c>
    </row>
    <row r="446" spans="2:51" s="12" customFormat="1" ht="13.5">
      <c r="B446" s="244"/>
      <c r="C446" s="245"/>
      <c r="D446" s="235" t="s">
        <v>164</v>
      </c>
      <c r="E446" s="246" t="s">
        <v>21</v>
      </c>
      <c r="F446" s="247" t="s">
        <v>520</v>
      </c>
      <c r="G446" s="245"/>
      <c r="H446" s="248">
        <v>30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164</v>
      </c>
      <c r="AU446" s="254" t="s">
        <v>82</v>
      </c>
      <c r="AV446" s="12" t="s">
        <v>82</v>
      </c>
      <c r="AW446" s="12" t="s">
        <v>36</v>
      </c>
      <c r="AX446" s="12" t="s">
        <v>72</v>
      </c>
      <c r="AY446" s="254" t="s">
        <v>152</v>
      </c>
    </row>
    <row r="447" spans="2:51" s="13" customFormat="1" ht="13.5">
      <c r="B447" s="255"/>
      <c r="C447" s="256"/>
      <c r="D447" s="235" t="s">
        <v>164</v>
      </c>
      <c r="E447" s="257" t="s">
        <v>21</v>
      </c>
      <c r="F447" s="258" t="s">
        <v>167</v>
      </c>
      <c r="G447" s="256"/>
      <c r="H447" s="259">
        <v>30</v>
      </c>
      <c r="I447" s="260"/>
      <c r="J447" s="256"/>
      <c r="K447" s="256"/>
      <c r="L447" s="261"/>
      <c r="M447" s="262"/>
      <c r="N447" s="263"/>
      <c r="O447" s="263"/>
      <c r="P447" s="263"/>
      <c r="Q447" s="263"/>
      <c r="R447" s="263"/>
      <c r="S447" s="263"/>
      <c r="T447" s="264"/>
      <c r="AT447" s="265" t="s">
        <v>164</v>
      </c>
      <c r="AU447" s="265" t="s">
        <v>82</v>
      </c>
      <c r="AV447" s="13" t="s">
        <v>162</v>
      </c>
      <c r="AW447" s="13" t="s">
        <v>36</v>
      </c>
      <c r="AX447" s="13" t="s">
        <v>80</v>
      </c>
      <c r="AY447" s="265" t="s">
        <v>152</v>
      </c>
    </row>
    <row r="448" spans="2:65" s="1" customFormat="1" ht="25.5" customHeight="1">
      <c r="B448" s="46"/>
      <c r="C448" s="221" t="s">
        <v>199</v>
      </c>
      <c r="D448" s="221" t="s">
        <v>157</v>
      </c>
      <c r="E448" s="222" t="s">
        <v>525</v>
      </c>
      <c r="F448" s="223" t="s">
        <v>526</v>
      </c>
      <c r="G448" s="224" t="s">
        <v>467</v>
      </c>
      <c r="H448" s="278"/>
      <c r="I448" s="226"/>
      <c r="J448" s="227">
        <f>ROUND(I448*H448,2)</f>
        <v>0</v>
      </c>
      <c r="K448" s="223" t="s">
        <v>161</v>
      </c>
      <c r="L448" s="72"/>
      <c r="M448" s="228" t="s">
        <v>21</v>
      </c>
      <c r="N448" s="229" t="s">
        <v>43</v>
      </c>
      <c r="O448" s="47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AR448" s="24" t="s">
        <v>272</v>
      </c>
      <c r="AT448" s="24" t="s">
        <v>157</v>
      </c>
      <c r="AU448" s="24" t="s">
        <v>82</v>
      </c>
      <c r="AY448" s="24" t="s">
        <v>152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24" t="s">
        <v>80</v>
      </c>
      <c r="BK448" s="232">
        <f>ROUND(I448*H448,2)</f>
        <v>0</v>
      </c>
      <c r="BL448" s="24" t="s">
        <v>272</v>
      </c>
      <c r="BM448" s="24" t="s">
        <v>527</v>
      </c>
    </row>
    <row r="449" spans="2:63" s="10" customFormat="1" ht="29.85" customHeight="1">
      <c r="B449" s="205"/>
      <c r="C449" s="206"/>
      <c r="D449" s="207" t="s">
        <v>71</v>
      </c>
      <c r="E449" s="219" t="s">
        <v>528</v>
      </c>
      <c r="F449" s="219" t="s">
        <v>529</v>
      </c>
      <c r="G449" s="206"/>
      <c r="H449" s="206"/>
      <c r="I449" s="209"/>
      <c r="J449" s="220">
        <f>BK449</f>
        <v>0</v>
      </c>
      <c r="K449" s="206"/>
      <c r="L449" s="211"/>
      <c r="M449" s="212"/>
      <c r="N449" s="213"/>
      <c r="O449" s="213"/>
      <c r="P449" s="214">
        <f>SUM(P450:P487)</f>
        <v>0</v>
      </c>
      <c r="Q449" s="213"/>
      <c r="R449" s="214">
        <f>SUM(R450:R487)</f>
        <v>0.40047210000000005</v>
      </c>
      <c r="S449" s="213"/>
      <c r="T449" s="215">
        <f>SUM(T450:T487)</f>
        <v>0.43309125000000004</v>
      </c>
      <c r="AR449" s="216" t="s">
        <v>82</v>
      </c>
      <c r="AT449" s="217" t="s">
        <v>71</v>
      </c>
      <c r="AU449" s="217" t="s">
        <v>80</v>
      </c>
      <c r="AY449" s="216" t="s">
        <v>152</v>
      </c>
      <c r="BK449" s="218">
        <f>SUM(BK450:BK487)</f>
        <v>0</v>
      </c>
    </row>
    <row r="450" spans="2:65" s="1" customFormat="1" ht="38.25" customHeight="1">
      <c r="B450" s="46"/>
      <c r="C450" s="221" t="s">
        <v>260</v>
      </c>
      <c r="D450" s="221" t="s">
        <v>157</v>
      </c>
      <c r="E450" s="222" t="s">
        <v>530</v>
      </c>
      <c r="F450" s="223" t="s">
        <v>531</v>
      </c>
      <c r="G450" s="224" t="s">
        <v>160</v>
      </c>
      <c r="H450" s="225">
        <v>30</v>
      </c>
      <c r="I450" s="226"/>
      <c r="J450" s="227">
        <f>ROUND(I450*H450,2)</f>
        <v>0</v>
      </c>
      <c r="K450" s="223" t="s">
        <v>161</v>
      </c>
      <c r="L450" s="72"/>
      <c r="M450" s="228" t="s">
        <v>21</v>
      </c>
      <c r="N450" s="229" t="s">
        <v>43</v>
      </c>
      <c r="O450" s="47"/>
      <c r="P450" s="230">
        <f>O450*H450</f>
        <v>0</v>
      </c>
      <c r="Q450" s="230">
        <v>0.00204</v>
      </c>
      <c r="R450" s="230">
        <f>Q450*H450</f>
        <v>0.061200000000000004</v>
      </c>
      <c r="S450" s="230">
        <v>0.00318</v>
      </c>
      <c r="T450" s="231">
        <f>S450*H450</f>
        <v>0.0954</v>
      </c>
      <c r="AR450" s="24" t="s">
        <v>272</v>
      </c>
      <c r="AT450" s="24" t="s">
        <v>157</v>
      </c>
      <c r="AU450" s="24" t="s">
        <v>82</v>
      </c>
      <c r="AY450" s="24" t="s">
        <v>152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80</v>
      </c>
      <c r="BK450" s="232">
        <f>ROUND(I450*H450,2)</f>
        <v>0</v>
      </c>
      <c r="BL450" s="24" t="s">
        <v>272</v>
      </c>
      <c r="BM450" s="24" t="s">
        <v>532</v>
      </c>
    </row>
    <row r="451" spans="2:51" s="11" customFormat="1" ht="13.5">
      <c r="B451" s="233"/>
      <c r="C451" s="234"/>
      <c r="D451" s="235" t="s">
        <v>164</v>
      </c>
      <c r="E451" s="236" t="s">
        <v>21</v>
      </c>
      <c r="F451" s="237" t="s">
        <v>533</v>
      </c>
      <c r="G451" s="234"/>
      <c r="H451" s="236" t="s">
        <v>21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164</v>
      </c>
      <c r="AU451" s="243" t="s">
        <v>82</v>
      </c>
      <c r="AV451" s="11" t="s">
        <v>80</v>
      </c>
      <c r="AW451" s="11" t="s">
        <v>36</v>
      </c>
      <c r="AX451" s="11" t="s">
        <v>72</v>
      </c>
      <c r="AY451" s="243" t="s">
        <v>152</v>
      </c>
    </row>
    <row r="452" spans="2:51" s="11" customFormat="1" ht="13.5">
      <c r="B452" s="233"/>
      <c r="C452" s="234"/>
      <c r="D452" s="235" t="s">
        <v>164</v>
      </c>
      <c r="E452" s="236" t="s">
        <v>21</v>
      </c>
      <c r="F452" s="237" t="s">
        <v>518</v>
      </c>
      <c r="G452" s="234"/>
      <c r="H452" s="236" t="s">
        <v>21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164</v>
      </c>
      <c r="AU452" s="243" t="s">
        <v>82</v>
      </c>
      <c r="AV452" s="11" t="s">
        <v>80</v>
      </c>
      <c r="AW452" s="11" t="s">
        <v>36</v>
      </c>
      <c r="AX452" s="11" t="s">
        <v>72</v>
      </c>
      <c r="AY452" s="243" t="s">
        <v>152</v>
      </c>
    </row>
    <row r="453" spans="2:51" s="11" customFormat="1" ht="13.5">
      <c r="B453" s="233"/>
      <c r="C453" s="234"/>
      <c r="D453" s="235" t="s">
        <v>164</v>
      </c>
      <c r="E453" s="236" t="s">
        <v>21</v>
      </c>
      <c r="F453" s="237" t="s">
        <v>519</v>
      </c>
      <c r="G453" s="234"/>
      <c r="H453" s="236" t="s">
        <v>21</v>
      </c>
      <c r="I453" s="238"/>
      <c r="J453" s="234"/>
      <c r="K453" s="234"/>
      <c r="L453" s="239"/>
      <c r="M453" s="240"/>
      <c r="N453" s="241"/>
      <c r="O453" s="241"/>
      <c r="P453" s="241"/>
      <c r="Q453" s="241"/>
      <c r="R453" s="241"/>
      <c r="S453" s="241"/>
      <c r="T453" s="242"/>
      <c r="AT453" s="243" t="s">
        <v>164</v>
      </c>
      <c r="AU453" s="243" t="s">
        <v>82</v>
      </c>
      <c r="AV453" s="11" t="s">
        <v>80</v>
      </c>
      <c r="AW453" s="11" t="s">
        <v>36</v>
      </c>
      <c r="AX453" s="11" t="s">
        <v>72</v>
      </c>
      <c r="AY453" s="243" t="s">
        <v>152</v>
      </c>
    </row>
    <row r="454" spans="2:51" s="12" customFormat="1" ht="13.5">
      <c r="B454" s="244"/>
      <c r="C454" s="245"/>
      <c r="D454" s="235" t="s">
        <v>164</v>
      </c>
      <c r="E454" s="246" t="s">
        <v>21</v>
      </c>
      <c r="F454" s="247" t="s">
        <v>520</v>
      </c>
      <c r="G454" s="245"/>
      <c r="H454" s="248">
        <v>30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AT454" s="254" t="s">
        <v>164</v>
      </c>
      <c r="AU454" s="254" t="s">
        <v>82</v>
      </c>
      <c r="AV454" s="12" t="s">
        <v>82</v>
      </c>
      <c r="AW454" s="12" t="s">
        <v>36</v>
      </c>
      <c r="AX454" s="12" t="s">
        <v>72</v>
      </c>
      <c r="AY454" s="254" t="s">
        <v>152</v>
      </c>
    </row>
    <row r="455" spans="2:51" s="13" customFormat="1" ht="13.5">
      <c r="B455" s="255"/>
      <c r="C455" s="256"/>
      <c r="D455" s="235" t="s">
        <v>164</v>
      </c>
      <c r="E455" s="257" t="s">
        <v>21</v>
      </c>
      <c r="F455" s="258" t="s">
        <v>167</v>
      </c>
      <c r="G455" s="256"/>
      <c r="H455" s="259">
        <v>30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AT455" s="265" t="s">
        <v>164</v>
      </c>
      <c r="AU455" s="265" t="s">
        <v>82</v>
      </c>
      <c r="AV455" s="13" t="s">
        <v>162</v>
      </c>
      <c r="AW455" s="13" t="s">
        <v>36</v>
      </c>
      <c r="AX455" s="13" t="s">
        <v>80</v>
      </c>
      <c r="AY455" s="265" t="s">
        <v>152</v>
      </c>
    </row>
    <row r="456" spans="2:65" s="1" customFormat="1" ht="38.25" customHeight="1">
      <c r="B456" s="46"/>
      <c r="C456" s="221" t="s">
        <v>270</v>
      </c>
      <c r="D456" s="221" t="s">
        <v>157</v>
      </c>
      <c r="E456" s="222" t="s">
        <v>534</v>
      </c>
      <c r="F456" s="223" t="s">
        <v>535</v>
      </c>
      <c r="G456" s="224" t="s">
        <v>192</v>
      </c>
      <c r="H456" s="225">
        <v>19.196</v>
      </c>
      <c r="I456" s="226"/>
      <c r="J456" s="227">
        <f>ROUND(I456*H456,2)</f>
        <v>0</v>
      </c>
      <c r="K456" s="223" t="s">
        <v>161</v>
      </c>
      <c r="L456" s="72"/>
      <c r="M456" s="228" t="s">
        <v>21</v>
      </c>
      <c r="N456" s="229" t="s">
        <v>43</v>
      </c>
      <c r="O456" s="47"/>
      <c r="P456" s="230">
        <f>O456*H456</f>
        <v>0</v>
      </c>
      <c r="Q456" s="230">
        <v>0.0167</v>
      </c>
      <c r="R456" s="230">
        <f>Q456*H456</f>
        <v>0.3205732</v>
      </c>
      <c r="S456" s="230">
        <v>0</v>
      </c>
      <c r="T456" s="231">
        <f>S456*H456</f>
        <v>0</v>
      </c>
      <c r="AR456" s="24" t="s">
        <v>162</v>
      </c>
      <c r="AT456" s="24" t="s">
        <v>157</v>
      </c>
      <c r="AU456" s="24" t="s">
        <v>82</v>
      </c>
      <c r="AY456" s="24" t="s">
        <v>152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24" t="s">
        <v>80</v>
      </c>
      <c r="BK456" s="232">
        <f>ROUND(I456*H456,2)</f>
        <v>0</v>
      </c>
      <c r="BL456" s="24" t="s">
        <v>162</v>
      </c>
      <c r="BM456" s="24" t="s">
        <v>536</v>
      </c>
    </row>
    <row r="457" spans="2:51" s="11" customFormat="1" ht="13.5">
      <c r="B457" s="233"/>
      <c r="C457" s="234"/>
      <c r="D457" s="235" t="s">
        <v>164</v>
      </c>
      <c r="E457" s="236" t="s">
        <v>21</v>
      </c>
      <c r="F457" s="237" t="s">
        <v>239</v>
      </c>
      <c r="G457" s="234"/>
      <c r="H457" s="236" t="s">
        <v>21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AT457" s="243" t="s">
        <v>164</v>
      </c>
      <c r="AU457" s="243" t="s">
        <v>82</v>
      </c>
      <c r="AV457" s="11" t="s">
        <v>80</v>
      </c>
      <c r="AW457" s="11" t="s">
        <v>36</v>
      </c>
      <c r="AX457" s="11" t="s">
        <v>72</v>
      </c>
      <c r="AY457" s="243" t="s">
        <v>152</v>
      </c>
    </row>
    <row r="458" spans="2:51" s="12" customFormat="1" ht="13.5">
      <c r="B458" s="244"/>
      <c r="C458" s="245"/>
      <c r="D458" s="235" t="s">
        <v>164</v>
      </c>
      <c r="E458" s="246" t="s">
        <v>21</v>
      </c>
      <c r="F458" s="247" t="s">
        <v>537</v>
      </c>
      <c r="G458" s="245"/>
      <c r="H458" s="248">
        <v>16.022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AT458" s="254" t="s">
        <v>164</v>
      </c>
      <c r="AU458" s="254" t="s">
        <v>82</v>
      </c>
      <c r="AV458" s="12" t="s">
        <v>82</v>
      </c>
      <c r="AW458" s="12" t="s">
        <v>36</v>
      </c>
      <c r="AX458" s="12" t="s">
        <v>72</v>
      </c>
      <c r="AY458" s="254" t="s">
        <v>152</v>
      </c>
    </row>
    <row r="459" spans="2:51" s="11" customFormat="1" ht="13.5">
      <c r="B459" s="233"/>
      <c r="C459" s="234"/>
      <c r="D459" s="235" t="s">
        <v>164</v>
      </c>
      <c r="E459" s="236" t="s">
        <v>21</v>
      </c>
      <c r="F459" s="237" t="s">
        <v>173</v>
      </c>
      <c r="G459" s="234"/>
      <c r="H459" s="236" t="s">
        <v>21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164</v>
      </c>
      <c r="AU459" s="243" t="s">
        <v>82</v>
      </c>
      <c r="AV459" s="11" t="s">
        <v>80</v>
      </c>
      <c r="AW459" s="11" t="s">
        <v>36</v>
      </c>
      <c r="AX459" s="11" t="s">
        <v>72</v>
      </c>
      <c r="AY459" s="243" t="s">
        <v>152</v>
      </c>
    </row>
    <row r="460" spans="2:51" s="12" customFormat="1" ht="13.5">
      <c r="B460" s="244"/>
      <c r="C460" s="245"/>
      <c r="D460" s="235" t="s">
        <v>164</v>
      </c>
      <c r="E460" s="246" t="s">
        <v>21</v>
      </c>
      <c r="F460" s="247" t="s">
        <v>538</v>
      </c>
      <c r="G460" s="245"/>
      <c r="H460" s="248">
        <v>3.174</v>
      </c>
      <c r="I460" s="249"/>
      <c r="J460" s="245"/>
      <c r="K460" s="245"/>
      <c r="L460" s="250"/>
      <c r="M460" s="251"/>
      <c r="N460" s="252"/>
      <c r="O460" s="252"/>
      <c r="P460" s="252"/>
      <c r="Q460" s="252"/>
      <c r="R460" s="252"/>
      <c r="S460" s="252"/>
      <c r="T460" s="253"/>
      <c r="AT460" s="254" t="s">
        <v>164</v>
      </c>
      <c r="AU460" s="254" t="s">
        <v>82</v>
      </c>
      <c r="AV460" s="12" t="s">
        <v>82</v>
      </c>
      <c r="AW460" s="12" t="s">
        <v>36</v>
      </c>
      <c r="AX460" s="12" t="s">
        <v>72</v>
      </c>
      <c r="AY460" s="254" t="s">
        <v>152</v>
      </c>
    </row>
    <row r="461" spans="2:51" s="13" customFormat="1" ht="13.5">
      <c r="B461" s="255"/>
      <c r="C461" s="256"/>
      <c r="D461" s="235" t="s">
        <v>164</v>
      </c>
      <c r="E461" s="257" t="s">
        <v>21</v>
      </c>
      <c r="F461" s="258" t="s">
        <v>167</v>
      </c>
      <c r="G461" s="256"/>
      <c r="H461" s="259">
        <v>19.196</v>
      </c>
      <c r="I461" s="260"/>
      <c r="J461" s="256"/>
      <c r="K461" s="256"/>
      <c r="L461" s="261"/>
      <c r="M461" s="262"/>
      <c r="N461" s="263"/>
      <c r="O461" s="263"/>
      <c r="P461" s="263"/>
      <c r="Q461" s="263"/>
      <c r="R461" s="263"/>
      <c r="S461" s="263"/>
      <c r="T461" s="264"/>
      <c r="AT461" s="265" t="s">
        <v>164</v>
      </c>
      <c r="AU461" s="265" t="s">
        <v>82</v>
      </c>
      <c r="AV461" s="13" t="s">
        <v>162</v>
      </c>
      <c r="AW461" s="13" t="s">
        <v>36</v>
      </c>
      <c r="AX461" s="13" t="s">
        <v>80</v>
      </c>
      <c r="AY461" s="265" t="s">
        <v>152</v>
      </c>
    </row>
    <row r="462" spans="2:65" s="1" customFormat="1" ht="25.5" customHeight="1">
      <c r="B462" s="46"/>
      <c r="C462" s="221" t="s">
        <v>539</v>
      </c>
      <c r="D462" s="221" t="s">
        <v>157</v>
      </c>
      <c r="E462" s="222" t="s">
        <v>540</v>
      </c>
      <c r="F462" s="223" t="s">
        <v>541</v>
      </c>
      <c r="G462" s="224" t="s">
        <v>192</v>
      </c>
      <c r="H462" s="225">
        <v>16.692</v>
      </c>
      <c r="I462" s="226"/>
      <c r="J462" s="227">
        <f>ROUND(I462*H462,2)</f>
        <v>0</v>
      </c>
      <c r="K462" s="223" t="s">
        <v>161</v>
      </c>
      <c r="L462" s="72"/>
      <c r="M462" s="228" t="s">
        <v>21</v>
      </c>
      <c r="N462" s="229" t="s">
        <v>43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0.01725</v>
      </c>
      <c r="T462" s="231">
        <f>S462*H462</f>
        <v>0.28793700000000005</v>
      </c>
      <c r="AR462" s="24" t="s">
        <v>162</v>
      </c>
      <c r="AT462" s="24" t="s">
        <v>157</v>
      </c>
      <c r="AU462" s="24" t="s">
        <v>82</v>
      </c>
      <c r="AY462" s="24" t="s">
        <v>152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80</v>
      </c>
      <c r="BK462" s="232">
        <f>ROUND(I462*H462,2)</f>
        <v>0</v>
      </c>
      <c r="BL462" s="24" t="s">
        <v>162</v>
      </c>
      <c r="BM462" s="24" t="s">
        <v>542</v>
      </c>
    </row>
    <row r="463" spans="2:51" s="11" customFormat="1" ht="13.5">
      <c r="B463" s="233"/>
      <c r="C463" s="234"/>
      <c r="D463" s="235" t="s">
        <v>164</v>
      </c>
      <c r="E463" s="236" t="s">
        <v>21</v>
      </c>
      <c r="F463" s="237" t="s">
        <v>543</v>
      </c>
      <c r="G463" s="234"/>
      <c r="H463" s="236" t="s">
        <v>21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164</v>
      </c>
      <c r="AU463" s="243" t="s">
        <v>82</v>
      </c>
      <c r="AV463" s="11" t="s">
        <v>80</v>
      </c>
      <c r="AW463" s="11" t="s">
        <v>36</v>
      </c>
      <c r="AX463" s="11" t="s">
        <v>72</v>
      </c>
      <c r="AY463" s="243" t="s">
        <v>152</v>
      </c>
    </row>
    <row r="464" spans="2:51" s="11" customFormat="1" ht="13.5">
      <c r="B464" s="233"/>
      <c r="C464" s="234"/>
      <c r="D464" s="235" t="s">
        <v>164</v>
      </c>
      <c r="E464" s="236" t="s">
        <v>21</v>
      </c>
      <c r="F464" s="237" t="s">
        <v>544</v>
      </c>
      <c r="G464" s="234"/>
      <c r="H464" s="236" t="s">
        <v>21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164</v>
      </c>
      <c r="AU464" s="243" t="s">
        <v>82</v>
      </c>
      <c r="AV464" s="11" t="s">
        <v>80</v>
      </c>
      <c r="AW464" s="11" t="s">
        <v>36</v>
      </c>
      <c r="AX464" s="11" t="s">
        <v>72</v>
      </c>
      <c r="AY464" s="243" t="s">
        <v>152</v>
      </c>
    </row>
    <row r="465" spans="2:51" s="11" customFormat="1" ht="13.5">
      <c r="B465" s="233"/>
      <c r="C465" s="234"/>
      <c r="D465" s="235" t="s">
        <v>164</v>
      </c>
      <c r="E465" s="236" t="s">
        <v>21</v>
      </c>
      <c r="F465" s="237" t="s">
        <v>239</v>
      </c>
      <c r="G465" s="234"/>
      <c r="H465" s="236" t="s">
        <v>21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164</v>
      </c>
      <c r="AU465" s="243" t="s">
        <v>82</v>
      </c>
      <c r="AV465" s="11" t="s">
        <v>80</v>
      </c>
      <c r="AW465" s="11" t="s">
        <v>36</v>
      </c>
      <c r="AX465" s="11" t="s">
        <v>72</v>
      </c>
      <c r="AY465" s="243" t="s">
        <v>152</v>
      </c>
    </row>
    <row r="466" spans="2:51" s="12" customFormat="1" ht="13.5">
      <c r="B466" s="244"/>
      <c r="C466" s="245"/>
      <c r="D466" s="235" t="s">
        <v>164</v>
      </c>
      <c r="E466" s="246" t="s">
        <v>21</v>
      </c>
      <c r="F466" s="247" t="s">
        <v>409</v>
      </c>
      <c r="G466" s="245"/>
      <c r="H466" s="248">
        <v>13.932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164</v>
      </c>
      <c r="AU466" s="254" t="s">
        <v>82</v>
      </c>
      <c r="AV466" s="12" t="s">
        <v>82</v>
      </c>
      <c r="AW466" s="12" t="s">
        <v>36</v>
      </c>
      <c r="AX466" s="12" t="s">
        <v>72</v>
      </c>
      <c r="AY466" s="254" t="s">
        <v>152</v>
      </c>
    </row>
    <row r="467" spans="2:51" s="11" customFormat="1" ht="13.5">
      <c r="B467" s="233"/>
      <c r="C467" s="234"/>
      <c r="D467" s="235" t="s">
        <v>164</v>
      </c>
      <c r="E467" s="236" t="s">
        <v>21</v>
      </c>
      <c r="F467" s="237" t="s">
        <v>173</v>
      </c>
      <c r="G467" s="234"/>
      <c r="H467" s="236" t="s">
        <v>21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164</v>
      </c>
      <c r="AU467" s="243" t="s">
        <v>82</v>
      </c>
      <c r="AV467" s="11" t="s">
        <v>80</v>
      </c>
      <c r="AW467" s="11" t="s">
        <v>36</v>
      </c>
      <c r="AX467" s="11" t="s">
        <v>72</v>
      </c>
      <c r="AY467" s="243" t="s">
        <v>152</v>
      </c>
    </row>
    <row r="468" spans="2:51" s="12" customFormat="1" ht="13.5">
      <c r="B468" s="244"/>
      <c r="C468" s="245"/>
      <c r="D468" s="235" t="s">
        <v>164</v>
      </c>
      <c r="E468" s="246" t="s">
        <v>21</v>
      </c>
      <c r="F468" s="247" t="s">
        <v>410</v>
      </c>
      <c r="G468" s="245"/>
      <c r="H468" s="248">
        <v>2.76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AT468" s="254" t="s">
        <v>164</v>
      </c>
      <c r="AU468" s="254" t="s">
        <v>82</v>
      </c>
      <c r="AV468" s="12" t="s">
        <v>82</v>
      </c>
      <c r="AW468" s="12" t="s">
        <v>36</v>
      </c>
      <c r="AX468" s="12" t="s">
        <v>72</v>
      </c>
      <c r="AY468" s="254" t="s">
        <v>152</v>
      </c>
    </row>
    <row r="469" spans="2:51" s="13" customFormat="1" ht="13.5">
      <c r="B469" s="255"/>
      <c r="C469" s="256"/>
      <c r="D469" s="235" t="s">
        <v>164</v>
      </c>
      <c r="E469" s="257" t="s">
        <v>21</v>
      </c>
      <c r="F469" s="258" t="s">
        <v>167</v>
      </c>
      <c r="G469" s="256"/>
      <c r="H469" s="259">
        <v>16.692</v>
      </c>
      <c r="I469" s="260"/>
      <c r="J469" s="256"/>
      <c r="K469" s="256"/>
      <c r="L469" s="261"/>
      <c r="M469" s="262"/>
      <c r="N469" s="263"/>
      <c r="O469" s="263"/>
      <c r="P469" s="263"/>
      <c r="Q469" s="263"/>
      <c r="R469" s="263"/>
      <c r="S469" s="263"/>
      <c r="T469" s="264"/>
      <c r="AT469" s="265" t="s">
        <v>164</v>
      </c>
      <c r="AU469" s="265" t="s">
        <v>82</v>
      </c>
      <c r="AV469" s="13" t="s">
        <v>162</v>
      </c>
      <c r="AW469" s="13" t="s">
        <v>36</v>
      </c>
      <c r="AX469" s="13" t="s">
        <v>80</v>
      </c>
      <c r="AY469" s="265" t="s">
        <v>152</v>
      </c>
    </row>
    <row r="470" spans="2:65" s="1" customFormat="1" ht="25.5" customHeight="1">
      <c r="B470" s="46"/>
      <c r="C470" s="221" t="s">
        <v>545</v>
      </c>
      <c r="D470" s="221" t="s">
        <v>157</v>
      </c>
      <c r="E470" s="222" t="s">
        <v>546</v>
      </c>
      <c r="F470" s="223" t="s">
        <v>547</v>
      </c>
      <c r="G470" s="224" t="s">
        <v>192</v>
      </c>
      <c r="H470" s="225">
        <v>1.755</v>
      </c>
      <c r="I470" s="226"/>
      <c r="J470" s="227">
        <f>ROUND(I470*H470,2)</f>
        <v>0</v>
      </c>
      <c r="K470" s="223" t="s">
        <v>161</v>
      </c>
      <c r="L470" s="72"/>
      <c r="M470" s="228" t="s">
        <v>21</v>
      </c>
      <c r="N470" s="229" t="s">
        <v>43</v>
      </c>
      <c r="O470" s="47"/>
      <c r="P470" s="230">
        <f>O470*H470</f>
        <v>0</v>
      </c>
      <c r="Q470" s="230">
        <v>0</v>
      </c>
      <c r="R470" s="230">
        <f>Q470*H470</f>
        <v>0</v>
      </c>
      <c r="S470" s="230">
        <v>0.02835</v>
      </c>
      <c r="T470" s="231">
        <f>S470*H470</f>
        <v>0.04975425</v>
      </c>
      <c r="AR470" s="24" t="s">
        <v>272</v>
      </c>
      <c r="AT470" s="24" t="s">
        <v>157</v>
      </c>
      <c r="AU470" s="24" t="s">
        <v>82</v>
      </c>
      <c r="AY470" s="24" t="s">
        <v>152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80</v>
      </c>
      <c r="BK470" s="232">
        <f>ROUND(I470*H470,2)</f>
        <v>0</v>
      </c>
      <c r="BL470" s="24" t="s">
        <v>272</v>
      </c>
      <c r="BM470" s="24" t="s">
        <v>548</v>
      </c>
    </row>
    <row r="471" spans="2:51" s="11" customFormat="1" ht="13.5">
      <c r="B471" s="233"/>
      <c r="C471" s="234"/>
      <c r="D471" s="235" t="s">
        <v>164</v>
      </c>
      <c r="E471" s="236" t="s">
        <v>21</v>
      </c>
      <c r="F471" s="237" t="s">
        <v>173</v>
      </c>
      <c r="G471" s="234"/>
      <c r="H471" s="236" t="s">
        <v>21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164</v>
      </c>
      <c r="AU471" s="243" t="s">
        <v>82</v>
      </c>
      <c r="AV471" s="11" t="s">
        <v>80</v>
      </c>
      <c r="AW471" s="11" t="s">
        <v>36</v>
      </c>
      <c r="AX471" s="11" t="s">
        <v>72</v>
      </c>
      <c r="AY471" s="243" t="s">
        <v>152</v>
      </c>
    </row>
    <row r="472" spans="2:51" s="11" customFormat="1" ht="13.5">
      <c r="B472" s="233"/>
      <c r="C472" s="234"/>
      <c r="D472" s="235" t="s">
        <v>164</v>
      </c>
      <c r="E472" s="236" t="s">
        <v>21</v>
      </c>
      <c r="F472" s="237" t="s">
        <v>549</v>
      </c>
      <c r="G472" s="234"/>
      <c r="H472" s="236" t="s">
        <v>21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164</v>
      </c>
      <c r="AU472" s="243" t="s">
        <v>82</v>
      </c>
      <c r="AV472" s="11" t="s">
        <v>80</v>
      </c>
      <c r="AW472" s="11" t="s">
        <v>36</v>
      </c>
      <c r="AX472" s="11" t="s">
        <v>72</v>
      </c>
      <c r="AY472" s="243" t="s">
        <v>152</v>
      </c>
    </row>
    <row r="473" spans="2:51" s="12" customFormat="1" ht="13.5">
      <c r="B473" s="244"/>
      <c r="C473" s="245"/>
      <c r="D473" s="235" t="s">
        <v>164</v>
      </c>
      <c r="E473" s="246" t="s">
        <v>21</v>
      </c>
      <c r="F473" s="247" t="s">
        <v>371</v>
      </c>
      <c r="G473" s="245"/>
      <c r="H473" s="248">
        <v>1.755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AT473" s="254" t="s">
        <v>164</v>
      </c>
      <c r="AU473" s="254" t="s">
        <v>82</v>
      </c>
      <c r="AV473" s="12" t="s">
        <v>82</v>
      </c>
      <c r="AW473" s="12" t="s">
        <v>36</v>
      </c>
      <c r="AX473" s="12" t="s">
        <v>72</v>
      </c>
      <c r="AY473" s="254" t="s">
        <v>152</v>
      </c>
    </row>
    <row r="474" spans="2:51" s="13" customFormat="1" ht="13.5">
      <c r="B474" s="255"/>
      <c r="C474" s="256"/>
      <c r="D474" s="235" t="s">
        <v>164</v>
      </c>
      <c r="E474" s="257" t="s">
        <v>21</v>
      </c>
      <c r="F474" s="258" t="s">
        <v>167</v>
      </c>
      <c r="G474" s="256"/>
      <c r="H474" s="259">
        <v>1.755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AT474" s="265" t="s">
        <v>164</v>
      </c>
      <c r="AU474" s="265" t="s">
        <v>82</v>
      </c>
      <c r="AV474" s="13" t="s">
        <v>162</v>
      </c>
      <c r="AW474" s="13" t="s">
        <v>36</v>
      </c>
      <c r="AX474" s="13" t="s">
        <v>80</v>
      </c>
      <c r="AY474" s="265" t="s">
        <v>152</v>
      </c>
    </row>
    <row r="475" spans="2:65" s="1" customFormat="1" ht="38.25" customHeight="1">
      <c r="B475" s="46"/>
      <c r="C475" s="221" t="s">
        <v>550</v>
      </c>
      <c r="D475" s="221" t="s">
        <v>157</v>
      </c>
      <c r="E475" s="222" t="s">
        <v>551</v>
      </c>
      <c r="F475" s="223" t="s">
        <v>552</v>
      </c>
      <c r="G475" s="224" t="s">
        <v>192</v>
      </c>
      <c r="H475" s="225">
        <v>0.39</v>
      </c>
      <c r="I475" s="226"/>
      <c r="J475" s="227">
        <f>ROUND(I475*H475,2)</f>
        <v>0</v>
      </c>
      <c r="K475" s="223" t="s">
        <v>161</v>
      </c>
      <c r="L475" s="72"/>
      <c r="M475" s="228" t="s">
        <v>21</v>
      </c>
      <c r="N475" s="229" t="s">
        <v>43</v>
      </c>
      <c r="O475" s="47"/>
      <c r="P475" s="230">
        <f>O475*H475</f>
        <v>0</v>
      </c>
      <c r="Q475" s="230">
        <v>0.02471</v>
      </c>
      <c r="R475" s="230">
        <f>Q475*H475</f>
        <v>0.0096369</v>
      </c>
      <c r="S475" s="230">
        <v>0</v>
      </c>
      <c r="T475" s="231">
        <f>S475*H475</f>
        <v>0</v>
      </c>
      <c r="AR475" s="24" t="s">
        <v>272</v>
      </c>
      <c r="AT475" s="24" t="s">
        <v>157</v>
      </c>
      <c r="AU475" s="24" t="s">
        <v>82</v>
      </c>
      <c r="AY475" s="24" t="s">
        <v>152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80</v>
      </c>
      <c r="BK475" s="232">
        <f>ROUND(I475*H475,2)</f>
        <v>0</v>
      </c>
      <c r="BL475" s="24" t="s">
        <v>272</v>
      </c>
      <c r="BM475" s="24" t="s">
        <v>553</v>
      </c>
    </row>
    <row r="476" spans="2:51" s="11" customFormat="1" ht="13.5">
      <c r="B476" s="233"/>
      <c r="C476" s="234"/>
      <c r="D476" s="235" t="s">
        <v>164</v>
      </c>
      <c r="E476" s="236" t="s">
        <v>21</v>
      </c>
      <c r="F476" s="237" t="s">
        <v>554</v>
      </c>
      <c r="G476" s="234"/>
      <c r="H476" s="236" t="s">
        <v>21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164</v>
      </c>
      <c r="AU476" s="243" t="s">
        <v>82</v>
      </c>
      <c r="AV476" s="11" t="s">
        <v>80</v>
      </c>
      <c r="AW476" s="11" t="s">
        <v>36</v>
      </c>
      <c r="AX476" s="11" t="s">
        <v>72</v>
      </c>
      <c r="AY476" s="243" t="s">
        <v>152</v>
      </c>
    </row>
    <row r="477" spans="2:51" s="12" customFormat="1" ht="13.5">
      <c r="B477" s="244"/>
      <c r="C477" s="245"/>
      <c r="D477" s="235" t="s">
        <v>164</v>
      </c>
      <c r="E477" s="246" t="s">
        <v>21</v>
      </c>
      <c r="F477" s="247" t="s">
        <v>555</v>
      </c>
      <c r="G477" s="245"/>
      <c r="H477" s="248">
        <v>0.39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AT477" s="254" t="s">
        <v>164</v>
      </c>
      <c r="AU477" s="254" t="s">
        <v>82</v>
      </c>
      <c r="AV477" s="12" t="s">
        <v>82</v>
      </c>
      <c r="AW477" s="12" t="s">
        <v>36</v>
      </c>
      <c r="AX477" s="12" t="s">
        <v>72</v>
      </c>
      <c r="AY477" s="254" t="s">
        <v>152</v>
      </c>
    </row>
    <row r="478" spans="2:51" s="13" customFormat="1" ht="13.5">
      <c r="B478" s="255"/>
      <c r="C478" s="256"/>
      <c r="D478" s="235" t="s">
        <v>164</v>
      </c>
      <c r="E478" s="257" t="s">
        <v>21</v>
      </c>
      <c r="F478" s="258" t="s">
        <v>167</v>
      </c>
      <c r="G478" s="256"/>
      <c r="H478" s="259">
        <v>0.39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AT478" s="265" t="s">
        <v>164</v>
      </c>
      <c r="AU478" s="265" t="s">
        <v>82</v>
      </c>
      <c r="AV478" s="13" t="s">
        <v>162</v>
      </c>
      <c r="AW478" s="13" t="s">
        <v>36</v>
      </c>
      <c r="AX478" s="13" t="s">
        <v>80</v>
      </c>
      <c r="AY478" s="265" t="s">
        <v>152</v>
      </c>
    </row>
    <row r="479" spans="2:65" s="1" customFormat="1" ht="38.25" customHeight="1">
      <c r="B479" s="46"/>
      <c r="C479" s="221" t="s">
        <v>556</v>
      </c>
      <c r="D479" s="221" t="s">
        <v>157</v>
      </c>
      <c r="E479" s="222" t="s">
        <v>557</v>
      </c>
      <c r="F479" s="223" t="s">
        <v>558</v>
      </c>
      <c r="G479" s="224" t="s">
        <v>192</v>
      </c>
      <c r="H479" s="225">
        <v>0.6</v>
      </c>
      <c r="I479" s="226"/>
      <c r="J479" s="227">
        <f>ROUND(I479*H479,2)</f>
        <v>0</v>
      </c>
      <c r="K479" s="223" t="s">
        <v>161</v>
      </c>
      <c r="L479" s="72"/>
      <c r="M479" s="228" t="s">
        <v>21</v>
      </c>
      <c r="N479" s="229" t="s">
        <v>43</v>
      </c>
      <c r="O479" s="47"/>
      <c r="P479" s="230">
        <f>O479*H479</f>
        <v>0</v>
      </c>
      <c r="Q479" s="230">
        <v>0.01415</v>
      </c>
      <c r="R479" s="230">
        <f>Q479*H479</f>
        <v>0.00849</v>
      </c>
      <c r="S479" s="230">
        <v>0</v>
      </c>
      <c r="T479" s="231">
        <f>S479*H479</f>
        <v>0</v>
      </c>
      <c r="AR479" s="24" t="s">
        <v>272</v>
      </c>
      <c r="AT479" s="24" t="s">
        <v>157</v>
      </c>
      <c r="AU479" s="24" t="s">
        <v>82</v>
      </c>
      <c r="AY479" s="24" t="s">
        <v>152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4" t="s">
        <v>80</v>
      </c>
      <c r="BK479" s="232">
        <f>ROUND(I479*H479,2)</f>
        <v>0</v>
      </c>
      <c r="BL479" s="24" t="s">
        <v>272</v>
      </c>
      <c r="BM479" s="24" t="s">
        <v>559</v>
      </c>
    </row>
    <row r="480" spans="2:51" s="11" customFormat="1" ht="13.5">
      <c r="B480" s="233"/>
      <c r="C480" s="234"/>
      <c r="D480" s="235" t="s">
        <v>164</v>
      </c>
      <c r="E480" s="236" t="s">
        <v>21</v>
      </c>
      <c r="F480" s="237" t="s">
        <v>554</v>
      </c>
      <c r="G480" s="234"/>
      <c r="H480" s="236" t="s">
        <v>21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164</v>
      </c>
      <c r="AU480" s="243" t="s">
        <v>82</v>
      </c>
      <c r="AV480" s="11" t="s">
        <v>80</v>
      </c>
      <c r="AW480" s="11" t="s">
        <v>36</v>
      </c>
      <c r="AX480" s="11" t="s">
        <v>72</v>
      </c>
      <c r="AY480" s="243" t="s">
        <v>152</v>
      </c>
    </row>
    <row r="481" spans="2:51" s="12" customFormat="1" ht="13.5">
      <c r="B481" s="244"/>
      <c r="C481" s="245"/>
      <c r="D481" s="235" t="s">
        <v>164</v>
      </c>
      <c r="E481" s="246" t="s">
        <v>21</v>
      </c>
      <c r="F481" s="247" t="s">
        <v>560</v>
      </c>
      <c r="G481" s="245"/>
      <c r="H481" s="248">
        <v>0.6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AT481" s="254" t="s">
        <v>164</v>
      </c>
      <c r="AU481" s="254" t="s">
        <v>82</v>
      </c>
      <c r="AV481" s="12" t="s">
        <v>82</v>
      </c>
      <c r="AW481" s="12" t="s">
        <v>36</v>
      </c>
      <c r="AX481" s="12" t="s">
        <v>72</v>
      </c>
      <c r="AY481" s="254" t="s">
        <v>152</v>
      </c>
    </row>
    <row r="482" spans="2:51" s="13" customFormat="1" ht="13.5">
      <c r="B482" s="255"/>
      <c r="C482" s="256"/>
      <c r="D482" s="235" t="s">
        <v>164</v>
      </c>
      <c r="E482" s="257" t="s">
        <v>21</v>
      </c>
      <c r="F482" s="258" t="s">
        <v>167</v>
      </c>
      <c r="G482" s="256"/>
      <c r="H482" s="259">
        <v>0.6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AT482" s="265" t="s">
        <v>164</v>
      </c>
      <c r="AU482" s="265" t="s">
        <v>82</v>
      </c>
      <c r="AV482" s="13" t="s">
        <v>162</v>
      </c>
      <c r="AW482" s="13" t="s">
        <v>36</v>
      </c>
      <c r="AX482" s="13" t="s">
        <v>80</v>
      </c>
      <c r="AY482" s="265" t="s">
        <v>152</v>
      </c>
    </row>
    <row r="483" spans="2:65" s="1" customFormat="1" ht="38.25" customHeight="1">
      <c r="B483" s="46"/>
      <c r="C483" s="221" t="s">
        <v>561</v>
      </c>
      <c r="D483" s="221" t="s">
        <v>157</v>
      </c>
      <c r="E483" s="222" t="s">
        <v>562</v>
      </c>
      <c r="F483" s="223" t="s">
        <v>563</v>
      </c>
      <c r="G483" s="224" t="s">
        <v>292</v>
      </c>
      <c r="H483" s="225">
        <v>2.2</v>
      </c>
      <c r="I483" s="226"/>
      <c r="J483" s="227">
        <f>ROUND(I483*H483,2)</f>
        <v>0</v>
      </c>
      <c r="K483" s="223" t="s">
        <v>161</v>
      </c>
      <c r="L483" s="72"/>
      <c r="M483" s="228" t="s">
        <v>21</v>
      </c>
      <c r="N483" s="229" t="s">
        <v>43</v>
      </c>
      <c r="O483" s="47"/>
      <c r="P483" s="230">
        <f>O483*H483</f>
        <v>0</v>
      </c>
      <c r="Q483" s="230">
        <v>0.00026</v>
      </c>
      <c r="R483" s="230">
        <f>Q483*H483</f>
        <v>0.000572</v>
      </c>
      <c r="S483" s="230">
        <v>0</v>
      </c>
      <c r="T483" s="231">
        <f>S483*H483</f>
        <v>0</v>
      </c>
      <c r="AR483" s="24" t="s">
        <v>272</v>
      </c>
      <c r="AT483" s="24" t="s">
        <v>157</v>
      </c>
      <c r="AU483" s="24" t="s">
        <v>82</v>
      </c>
      <c r="AY483" s="24" t="s">
        <v>152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4" t="s">
        <v>80</v>
      </c>
      <c r="BK483" s="232">
        <f>ROUND(I483*H483,2)</f>
        <v>0</v>
      </c>
      <c r="BL483" s="24" t="s">
        <v>272</v>
      </c>
      <c r="BM483" s="24" t="s">
        <v>564</v>
      </c>
    </row>
    <row r="484" spans="2:51" s="11" customFormat="1" ht="13.5">
      <c r="B484" s="233"/>
      <c r="C484" s="234"/>
      <c r="D484" s="235" t="s">
        <v>164</v>
      </c>
      <c r="E484" s="236" t="s">
        <v>21</v>
      </c>
      <c r="F484" s="237" t="s">
        <v>554</v>
      </c>
      <c r="G484" s="234"/>
      <c r="H484" s="236" t="s">
        <v>21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164</v>
      </c>
      <c r="AU484" s="243" t="s">
        <v>82</v>
      </c>
      <c r="AV484" s="11" t="s">
        <v>80</v>
      </c>
      <c r="AW484" s="11" t="s">
        <v>36</v>
      </c>
      <c r="AX484" s="11" t="s">
        <v>72</v>
      </c>
      <c r="AY484" s="243" t="s">
        <v>152</v>
      </c>
    </row>
    <row r="485" spans="2:51" s="12" customFormat="1" ht="13.5">
      <c r="B485" s="244"/>
      <c r="C485" s="245"/>
      <c r="D485" s="235" t="s">
        <v>164</v>
      </c>
      <c r="E485" s="246" t="s">
        <v>21</v>
      </c>
      <c r="F485" s="247" t="s">
        <v>565</v>
      </c>
      <c r="G485" s="245"/>
      <c r="H485" s="248">
        <v>2.2</v>
      </c>
      <c r="I485" s="249"/>
      <c r="J485" s="245"/>
      <c r="K485" s="245"/>
      <c r="L485" s="250"/>
      <c r="M485" s="251"/>
      <c r="N485" s="252"/>
      <c r="O485" s="252"/>
      <c r="P485" s="252"/>
      <c r="Q485" s="252"/>
      <c r="R485" s="252"/>
      <c r="S485" s="252"/>
      <c r="T485" s="253"/>
      <c r="AT485" s="254" t="s">
        <v>164</v>
      </c>
      <c r="AU485" s="254" t="s">
        <v>82</v>
      </c>
      <c r="AV485" s="12" t="s">
        <v>82</v>
      </c>
      <c r="AW485" s="12" t="s">
        <v>36</v>
      </c>
      <c r="AX485" s="12" t="s">
        <v>72</v>
      </c>
      <c r="AY485" s="254" t="s">
        <v>152</v>
      </c>
    </row>
    <row r="486" spans="2:51" s="13" customFormat="1" ht="13.5">
      <c r="B486" s="255"/>
      <c r="C486" s="256"/>
      <c r="D486" s="235" t="s">
        <v>164</v>
      </c>
      <c r="E486" s="257" t="s">
        <v>21</v>
      </c>
      <c r="F486" s="258" t="s">
        <v>167</v>
      </c>
      <c r="G486" s="256"/>
      <c r="H486" s="259">
        <v>2.2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AT486" s="265" t="s">
        <v>164</v>
      </c>
      <c r="AU486" s="265" t="s">
        <v>82</v>
      </c>
      <c r="AV486" s="13" t="s">
        <v>162</v>
      </c>
      <c r="AW486" s="13" t="s">
        <v>36</v>
      </c>
      <c r="AX486" s="13" t="s">
        <v>80</v>
      </c>
      <c r="AY486" s="265" t="s">
        <v>152</v>
      </c>
    </row>
    <row r="487" spans="2:65" s="1" customFormat="1" ht="38.25" customHeight="1">
      <c r="B487" s="46"/>
      <c r="C487" s="221" t="s">
        <v>566</v>
      </c>
      <c r="D487" s="221" t="s">
        <v>157</v>
      </c>
      <c r="E487" s="222" t="s">
        <v>567</v>
      </c>
      <c r="F487" s="223" t="s">
        <v>568</v>
      </c>
      <c r="G487" s="224" t="s">
        <v>467</v>
      </c>
      <c r="H487" s="278"/>
      <c r="I487" s="226"/>
      <c r="J487" s="227">
        <f>ROUND(I487*H487,2)</f>
        <v>0</v>
      </c>
      <c r="K487" s="223" t="s">
        <v>161</v>
      </c>
      <c r="L487" s="72"/>
      <c r="M487" s="228" t="s">
        <v>21</v>
      </c>
      <c r="N487" s="229" t="s">
        <v>43</v>
      </c>
      <c r="O487" s="47"/>
      <c r="P487" s="230">
        <f>O487*H487</f>
        <v>0</v>
      </c>
      <c r="Q487" s="230">
        <v>0</v>
      </c>
      <c r="R487" s="230">
        <f>Q487*H487</f>
        <v>0</v>
      </c>
      <c r="S487" s="230">
        <v>0</v>
      </c>
      <c r="T487" s="231">
        <f>S487*H487</f>
        <v>0</v>
      </c>
      <c r="AR487" s="24" t="s">
        <v>162</v>
      </c>
      <c r="AT487" s="24" t="s">
        <v>157</v>
      </c>
      <c r="AU487" s="24" t="s">
        <v>82</v>
      </c>
      <c r="AY487" s="24" t="s">
        <v>152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24" t="s">
        <v>80</v>
      </c>
      <c r="BK487" s="232">
        <f>ROUND(I487*H487,2)</f>
        <v>0</v>
      </c>
      <c r="BL487" s="24" t="s">
        <v>162</v>
      </c>
      <c r="BM487" s="24" t="s">
        <v>569</v>
      </c>
    </row>
    <row r="488" spans="2:63" s="10" customFormat="1" ht="29.85" customHeight="1">
      <c r="B488" s="205"/>
      <c r="C488" s="206"/>
      <c r="D488" s="207" t="s">
        <v>71</v>
      </c>
      <c r="E488" s="219" t="s">
        <v>570</v>
      </c>
      <c r="F488" s="219" t="s">
        <v>571</v>
      </c>
      <c r="G488" s="206"/>
      <c r="H488" s="206"/>
      <c r="I488" s="209"/>
      <c r="J488" s="220">
        <f>BK488</f>
        <v>0</v>
      </c>
      <c r="K488" s="206"/>
      <c r="L488" s="211"/>
      <c r="M488" s="212"/>
      <c r="N488" s="213"/>
      <c r="O488" s="213"/>
      <c r="P488" s="214">
        <f>SUM(P489:P600)</f>
        <v>0</v>
      </c>
      <c r="Q488" s="213"/>
      <c r="R488" s="214">
        <f>SUM(R489:R600)</f>
        <v>0.07189999999999999</v>
      </c>
      <c r="S488" s="213"/>
      <c r="T488" s="215">
        <f>SUM(T489:T600)</f>
        <v>0</v>
      </c>
      <c r="AR488" s="216" t="s">
        <v>82</v>
      </c>
      <c r="AT488" s="217" t="s">
        <v>71</v>
      </c>
      <c r="AU488" s="217" t="s">
        <v>80</v>
      </c>
      <c r="AY488" s="216" t="s">
        <v>152</v>
      </c>
      <c r="BK488" s="218">
        <f>SUM(BK489:BK600)</f>
        <v>0</v>
      </c>
    </row>
    <row r="489" spans="2:65" s="1" customFormat="1" ht="25.5" customHeight="1">
      <c r="B489" s="46"/>
      <c r="C489" s="221" t="s">
        <v>572</v>
      </c>
      <c r="D489" s="221" t="s">
        <v>157</v>
      </c>
      <c r="E489" s="222" t="s">
        <v>573</v>
      </c>
      <c r="F489" s="223" t="s">
        <v>574</v>
      </c>
      <c r="G489" s="224" t="s">
        <v>160</v>
      </c>
      <c r="H489" s="225">
        <v>1</v>
      </c>
      <c r="I489" s="226"/>
      <c r="J489" s="227">
        <f>ROUND(I489*H489,2)</f>
        <v>0</v>
      </c>
      <c r="K489" s="223" t="s">
        <v>161</v>
      </c>
      <c r="L489" s="72"/>
      <c r="M489" s="228" t="s">
        <v>21</v>
      </c>
      <c r="N489" s="229" t="s">
        <v>43</v>
      </c>
      <c r="O489" s="47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AR489" s="24" t="s">
        <v>272</v>
      </c>
      <c r="AT489" s="24" t="s">
        <v>157</v>
      </c>
      <c r="AU489" s="24" t="s">
        <v>82</v>
      </c>
      <c r="AY489" s="24" t="s">
        <v>152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80</v>
      </c>
      <c r="BK489" s="232">
        <f>ROUND(I489*H489,2)</f>
        <v>0</v>
      </c>
      <c r="BL489" s="24" t="s">
        <v>272</v>
      </c>
      <c r="BM489" s="24" t="s">
        <v>575</v>
      </c>
    </row>
    <row r="490" spans="2:51" s="11" customFormat="1" ht="13.5">
      <c r="B490" s="233"/>
      <c r="C490" s="234"/>
      <c r="D490" s="235" t="s">
        <v>164</v>
      </c>
      <c r="E490" s="236" t="s">
        <v>21</v>
      </c>
      <c r="F490" s="237" t="s">
        <v>576</v>
      </c>
      <c r="G490" s="234"/>
      <c r="H490" s="236" t="s">
        <v>21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164</v>
      </c>
      <c r="AU490" s="243" t="s">
        <v>82</v>
      </c>
      <c r="AV490" s="11" t="s">
        <v>80</v>
      </c>
      <c r="AW490" s="11" t="s">
        <v>36</v>
      </c>
      <c r="AX490" s="11" t="s">
        <v>72</v>
      </c>
      <c r="AY490" s="243" t="s">
        <v>152</v>
      </c>
    </row>
    <row r="491" spans="2:51" s="12" customFormat="1" ht="13.5">
      <c r="B491" s="244"/>
      <c r="C491" s="245"/>
      <c r="D491" s="235" t="s">
        <v>164</v>
      </c>
      <c r="E491" s="246" t="s">
        <v>21</v>
      </c>
      <c r="F491" s="247" t="s">
        <v>80</v>
      </c>
      <c r="G491" s="245"/>
      <c r="H491" s="248">
        <v>1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AT491" s="254" t="s">
        <v>164</v>
      </c>
      <c r="AU491" s="254" t="s">
        <v>82</v>
      </c>
      <c r="AV491" s="12" t="s">
        <v>82</v>
      </c>
      <c r="AW491" s="12" t="s">
        <v>36</v>
      </c>
      <c r="AX491" s="12" t="s">
        <v>72</v>
      </c>
      <c r="AY491" s="254" t="s">
        <v>152</v>
      </c>
    </row>
    <row r="492" spans="2:51" s="13" customFormat="1" ht="13.5">
      <c r="B492" s="255"/>
      <c r="C492" s="256"/>
      <c r="D492" s="235" t="s">
        <v>164</v>
      </c>
      <c r="E492" s="257" t="s">
        <v>21</v>
      </c>
      <c r="F492" s="258" t="s">
        <v>167</v>
      </c>
      <c r="G492" s="256"/>
      <c r="H492" s="259">
        <v>1</v>
      </c>
      <c r="I492" s="260"/>
      <c r="J492" s="256"/>
      <c r="K492" s="256"/>
      <c r="L492" s="261"/>
      <c r="M492" s="262"/>
      <c r="N492" s="263"/>
      <c r="O492" s="263"/>
      <c r="P492" s="263"/>
      <c r="Q492" s="263"/>
      <c r="R492" s="263"/>
      <c r="S492" s="263"/>
      <c r="T492" s="264"/>
      <c r="AT492" s="265" t="s">
        <v>164</v>
      </c>
      <c r="AU492" s="265" t="s">
        <v>82</v>
      </c>
      <c r="AV492" s="13" t="s">
        <v>162</v>
      </c>
      <c r="AW492" s="13" t="s">
        <v>36</v>
      </c>
      <c r="AX492" s="13" t="s">
        <v>80</v>
      </c>
      <c r="AY492" s="265" t="s">
        <v>152</v>
      </c>
    </row>
    <row r="493" spans="2:65" s="1" customFormat="1" ht="25.5" customHeight="1">
      <c r="B493" s="46"/>
      <c r="C493" s="266" t="s">
        <v>577</v>
      </c>
      <c r="D493" s="266" t="s">
        <v>179</v>
      </c>
      <c r="E493" s="267" t="s">
        <v>578</v>
      </c>
      <c r="F493" s="268" t="s">
        <v>579</v>
      </c>
      <c r="G493" s="269" t="s">
        <v>160</v>
      </c>
      <c r="H493" s="270">
        <v>1</v>
      </c>
      <c r="I493" s="271"/>
      <c r="J493" s="272">
        <f>ROUND(I493*H493,2)</f>
        <v>0</v>
      </c>
      <c r="K493" s="268" t="s">
        <v>21</v>
      </c>
      <c r="L493" s="273"/>
      <c r="M493" s="274" t="s">
        <v>21</v>
      </c>
      <c r="N493" s="275" t="s">
        <v>43</v>
      </c>
      <c r="O493" s="47"/>
      <c r="P493" s="230">
        <f>O493*H493</f>
        <v>0</v>
      </c>
      <c r="Q493" s="230">
        <v>0.026</v>
      </c>
      <c r="R493" s="230">
        <f>Q493*H493</f>
        <v>0.026</v>
      </c>
      <c r="S493" s="230">
        <v>0</v>
      </c>
      <c r="T493" s="231">
        <f>S493*H493</f>
        <v>0</v>
      </c>
      <c r="AR493" s="24" t="s">
        <v>366</v>
      </c>
      <c r="AT493" s="24" t="s">
        <v>179</v>
      </c>
      <c r="AU493" s="24" t="s">
        <v>82</v>
      </c>
      <c r="AY493" s="24" t="s">
        <v>152</v>
      </c>
      <c r="BE493" s="232">
        <f>IF(N493="základní",J493,0)</f>
        <v>0</v>
      </c>
      <c r="BF493" s="232">
        <f>IF(N493="snížená",J493,0)</f>
        <v>0</v>
      </c>
      <c r="BG493" s="232">
        <f>IF(N493="zákl. přenesená",J493,0)</f>
        <v>0</v>
      </c>
      <c r="BH493" s="232">
        <f>IF(N493="sníž. přenesená",J493,0)</f>
        <v>0</v>
      </c>
      <c r="BI493" s="232">
        <f>IF(N493="nulová",J493,0)</f>
        <v>0</v>
      </c>
      <c r="BJ493" s="24" t="s">
        <v>80</v>
      </c>
      <c r="BK493" s="232">
        <f>ROUND(I493*H493,2)</f>
        <v>0</v>
      </c>
      <c r="BL493" s="24" t="s">
        <v>272</v>
      </c>
      <c r="BM493" s="24" t="s">
        <v>580</v>
      </c>
    </row>
    <row r="494" spans="2:51" s="11" customFormat="1" ht="13.5">
      <c r="B494" s="233"/>
      <c r="C494" s="234"/>
      <c r="D494" s="235" t="s">
        <v>164</v>
      </c>
      <c r="E494" s="236" t="s">
        <v>21</v>
      </c>
      <c r="F494" s="237" t="s">
        <v>576</v>
      </c>
      <c r="G494" s="234"/>
      <c r="H494" s="236" t="s">
        <v>21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164</v>
      </c>
      <c r="AU494" s="243" t="s">
        <v>82</v>
      </c>
      <c r="AV494" s="11" t="s">
        <v>80</v>
      </c>
      <c r="AW494" s="11" t="s">
        <v>36</v>
      </c>
      <c r="AX494" s="11" t="s">
        <v>72</v>
      </c>
      <c r="AY494" s="243" t="s">
        <v>152</v>
      </c>
    </row>
    <row r="495" spans="2:51" s="12" customFormat="1" ht="13.5">
      <c r="B495" s="244"/>
      <c r="C495" s="245"/>
      <c r="D495" s="235" t="s">
        <v>164</v>
      </c>
      <c r="E495" s="246" t="s">
        <v>21</v>
      </c>
      <c r="F495" s="247" t="s">
        <v>80</v>
      </c>
      <c r="G495" s="245"/>
      <c r="H495" s="248">
        <v>1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164</v>
      </c>
      <c r="AU495" s="254" t="s">
        <v>82</v>
      </c>
      <c r="AV495" s="12" t="s">
        <v>82</v>
      </c>
      <c r="AW495" s="12" t="s">
        <v>36</v>
      </c>
      <c r="AX495" s="12" t="s">
        <v>72</v>
      </c>
      <c r="AY495" s="254" t="s">
        <v>152</v>
      </c>
    </row>
    <row r="496" spans="2:51" s="13" customFormat="1" ht="13.5">
      <c r="B496" s="255"/>
      <c r="C496" s="256"/>
      <c r="D496" s="235" t="s">
        <v>164</v>
      </c>
      <c r="E496" s="257" t="s">
        <v>21</v>
      </c>
      <c r="F496" s="258" t="s">
        <v>167</v>
      </c>
      <c r="G496" s="256"/>
      <c r="H496" s="259">
        <v>1</v>
      </c>
      <c r="I496" s="260"/>
      <c r="J496" s="256"/>
      <c r="K496" s="256"/>
      <c r="L496" s="261"/>
      <c r="M496" s="262"/>
      <c r="N496" s="263"/>
      <c r="O496" s="263"/>
      <c r="P496" s="263"/>
      <c r="Q496" s="263"/>
      <c r="R496" s="263"/>
      <c r="S496" s="263"/>
      <c r="T496" s="264"/>
      <c r="AT496" s="265" t="s">
        <v>164</v>
      </c>
      <c r="AU496" s="265" t="s">
        <v>82</v>
      </c>
      <c r="AV496" s="13" t="s">
        <v>162</v>
      </c>
      <c r="AW496" s="13" t="s">
        <v>36</v>
      </c>
      <c r="AX496" s="13" t="s">
        <v>80</v>
      </c>
      <c r="AY496" s="265" t="s">
        <v>152</v>
      </c>
    </row>
    <row r="497" spans="2:65" s="1" customFormat="1" ht="16.5" customHeight="1">
      <c r="B497" s="46"/>
      <c r="C497" s="266" t="s">
        <v>581</v>
      </c>
      <c r="D497" s="266" t="s">
        <v>179</v>
      </c>
      <c r="E497" s="267" t="s">
        <v>582</v>
      </c>
      <c r="F497" s="268" t="s">
        <v>583</v>
      </c>
      <c r="G497" s="269" t="s">
        <v>160</v>
      </c>
      <c r="H497" s="270">
        <v>1</v>
      </c>
      <c r="I497" s="271"/>
      <c r="J497" s="272">
        <f>ROUND(I497*H497,2)</f>
        <v>0</v>
      </c>
      <c r="K497" s="268" t="s">
        <v>161</v>
      </c>
      <c r="L497" s="273"/>
      <c r="M497" s="274" t="s">
        <v>21</v>
      </c>
      <c r="N497" s="275" t="s">
        <v>43</v>
      </c>
      <c r="O497" s="47"/>
      <c r="P497" s="230">
        <f>O497*H497</f>
        <v>0</v>
      </c>
      <c r="Q497" s="230">
        <v>0.00015</v>
      </c>
      <c r="R497" s="230">
        <f>Q497*H497</f>
        <v>0.00015</v>
      </c>
      <c r="S497" s="230">
        <v>0</v>
      </c>
      <c r="T497" s="231">
        <f>S497*H497</f>
        <v>0</v>
      </c>
      <c r="AR497" s="24" t="s">
        <v>366</v>
      </c>
      <c r="AT497" s="24" t="s">
        <v>179</v>
      </c>
      <c r="AU497" s="24" t="s">
        <v>82</v>
      </c>
      <c r="AY497" s="24" t="s">
        <v>152</v>
      </c>
      <c r="BE497" s="232">
        <f>IF(N497="základní",J497,0)</f>
        <v>0</v>
      </c>
      <c r="BF497" s="232">
        <f>IF(N497="snížená",J497,0)</f>
        <v>0</v>
      </c>
      <c r="BG497" s="232">
        <f>IF(N497="zákl. přenesená",J497,0)</f>
        <v>0</v>
      </c>
      <c r="BH497" s="232">
        <f>IF(N497="sníž. přenesená",J497,0)</f>
        <v>0</v>
      </c>
      <c r="BI497" s="232">
        <f>IF(N497="nulová",J497,0)</f>
        <v>0</v>
      </c>
      <c r="BJ497" s="24" t="s">
        <v>80</v>
      </c>
      <c r="BK497" s="232">
        <f>ROUND(I497*H497,2)</f>
        <v>0</v>
      </c>
      <c r="BL497" s="24" t="s">
        <v>272</v>
      </c>
      <c r="BM497" s="24" t="s">
        <v>584</v>
      </c>
    </row>
    <row r="498" spans="2:51" s="11" customFormat="1" ht="13.5">
      <c r="B498" s="233"/>
      <c r="C498" s="234"/>
      <c r="D498" s="235" t="s">
        <v>164</v>
      </c>
      <c r="E498" s="236" t="s">
        <v>21</v>
      </c>
      <c r="F498" s="237" t="s">
        <v>576</v>
      </c>
      <c r="G498" s="234"/>
      <c r="H498" s="236" t="s">
        <v>21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164</v>
      </c>
      <c r="AU498" s="243" t="s">
        <v>82</v>
      </c>
      <c r="AV498" s="11" t="s">
        <v>80</v>
      </c>
      <c r="AW498" s="11" t="s">
        <v>36</v>
      </c>
      <c r="AX498" s="11" t="s">
        <v>72</v>
      </c>
      <c r="AY498" s="243" t="s">
        <v>152</v>
      </c>
    </row>
    <row r="499" spans="2:51" s="12" customFormat="1" ht="13.5">
      <c r="B499" s="244"/>
      <c r="C499" s="245"/>
      <c r="D499" s="235" t="s">
        <v>164</v>
      </c>
      <c r="E499" s="246" t="s">
        <v>21</v>
      </c>
      <c r="F499" s="247" t="s">
        <v>80</v>
      </c>
      <c r="G499" s="245"/>
      <c r="H499" s="248">
        <v>1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AT499" s="254" t="s">
        <v>164</v>
      </c>
      <c r="AU499" s="254" t="s">
        <v>82</v>
      </c>
      <c r="AV499" s="12" t="s">
        <v>82</v>
      </c>
      <c r="AW499" s="12" t="s">
        <v>36</v>
      </c>
      <c r="AX499" s="12" t="s">
        <v>72</v>
      </c>
      <c r="AY499" s="254" t="s">
        <v>152</v>
      </c>
    </row>
    <row r="500" spans="2:51" s="13" customFormat="1" ht="13.5">
      <c r="B500" s="255"/>
      <c r="C500" s="256"/>
      <c r="D500" s="235" t="s">
        <v>164</v>
      </c>
      <c r="E500" s="257" t="s">
        <v>21</v>
      </c>
      <c r="F500" s="258" t="s">
        <v>167</v>
      </c>
      <c r="G500" s="256"/>
      <c r="H500" s="259">
        <v>1</v>
      </c>
      <c r="I500" s="260"/>
      <c r="J500" s="256"/>
      <c r="K500" s="256"/>
      <c r="L500" s="261"/>
      <c r="M500" s="262"/>
      <c r="N500" s="263"/>
      <c r="O500" s="263"/>
      <c r="P500" s="263"/>
      <c r="Q500" s="263"/>
      <c r="R500" s="263"/>
      <c r="S500" s="263"/>
      <c r="T500" s="264"/>
      <c r="AT500" s="265" t="s">
        <v>164</v>
      </c>
      <c r="AU500" s="265" t="s">
        <v>82</v>
      </c>
      <c r="AV500" s="13" t="s">
        <v>162</v>
      </c>
      <c r="AW500" s="13" t="s">
        <v>36</v>
      </c>
      <c r="AX500" s="13" t="s">
        <v>80</v>
      </c>
      <c r="AY500" s="265" t="s">
        <v>152</v>
      </c>
    </row>
    <row r="501" spans="2:65" s="1" customFormat="1" ht="25.5" customHeight="1">
      <c r="B501" s="46"/>
      <c r="C501" s="221" t="s">
        <v>585</v>
      </c>
      <c r="D501" s="221" t="s">
        <v>157</v>
      </c>
      <c r="E501" s="222" t="s">
        <v>586</v>
      </c>
      <c r="F501" s="223" t="s">
        <v>587</v>
      </c>
      <c r="G501" s="224" t="s">
        <v>160</v>
      </c>
      <c r="H501" s="225">
        <v>1</v>
      </c>
      <c r="I501" s="226"/>
      <c r="J501" s="227">
        <f>ROUND(I501*H501,2)</f>
        <v>0</v>
      </c>
      <c r="K501" s="223" t="s">
        <v>161</v>
      </c>
      <c r="L501" s="72"/>
      <c r="M501" s="228" t="s">
        <v>21</v>
      </c>
      <c r="N501" s="229" t="s">
        <v>43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AR501" s="24" t="s">
        <v>272</v>
      </c>
      <c r="AT501" s="24" t="s">
        <v>157</v>
      </c>
      <c r="AU501" s="24" t="s">
        <v>82</v>
      </c>
      <c r="AY501" s="24" t="s">
        <v>152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80</v>
      </c>
      <c r="BK501" s="232">
        <f>ROUND(I501*H501,2)</f>
        <v>0</v>
      </c>
      <c r="BL501" s="24" t="s">
        <v>272</v>
      </c>
      <c r="BM501" s="24" t="s">
        <v>588</v>
      </c>
    </row>
    <row r="502" spans="2:51" s="11" customFormat="1" ht="13.5">
      <c r="B502" s="233"/>
      <c r="C502" s="234"/>
      <c r="D502" s="235" t="s">
        <v>164</v>
      </c>
      <c r="E502" s="236" t="s">
        <v>21</v>
      </c>
      <c r="F502" s="237" t="s">
        <v>589</v>
      </c>
      <c r="G502" s="234"/>
      <c r="H502" s="236" t="s">
        <v>21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164</v>
      </c>
      <c r="AU502" s="243" t="s">
        <v>82</v>
      </c>
      <c r="AV502" s="11" t="s">
        <v>80</v>
      </c>
      <c r="AW502" s="11" t="s">
        <v>36</v>
      </c>
      <c r="AX502" s="11" t="s">
        <v>72</v>
      </c>
      <c r="AY502" s="243" t="s">
        <v>152</v>
      </c>
    </row>
    <row r="503" spans="2:51" s="12" customFormat="1" ht="13.5">
      <c r="B503" s="244"/>
      <c r="C503" s="245"/>
      <c r="D503" s="235" t="s">
        <v>164</v>
      </c>
      <c r="E503" s="246" t="s">
        <v>21</v>
      </c>
      <c r="F503" s="247" t="s">
        <v>80</v>
      </c>
      <c r="G503" s="245"/>
      <c r="H503" s="248">
        <v>1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164</v>
      </c>
      <c r="AU503" s="254" t="s">
        <v>82</v>
      </c>
      <c r="AV503" s="12" t="s">
        <v>82</v>
      </c>
      <c r="AW503" s="12" t="s">
        <v>36</v>
      </c>
      <c r="AX503" s="12" t="s">
        <v>72</v>
      </c>
      <c r="AY503" s="254" t="s">
        <v>152</v>
      </c>
    </row>
    <row r="504" spans="2:51" s="13" customFormat="1" ht="13.5">
      <c r="B504" s="255"/>
      <c r="C504" s="256"/>
      <c r="D504" s="235" t="s">
        <v>164</v>
      </c>
      <c r="E504" s="257" t="s">
        <v>21</v>
      </c>
      <c r="F504" s="258" t="s">
        <v>167</v>
      </c>
      <c r="G504" s="256"/>
      <c r="H504" s="259">
        <v>1</v>
      </c>
      <c r="I504" s="260"/>
      <c r="J504" s="256"/>
      <c r="K504" s="256"/>
      <c r="L504" s="261"/>
      <c r="M504" s="262"/>
      <c r="N504" s="263"/>
      <c r="O504" s="263"/>
      <c r="P504" s="263"/>
      <c r="Q504" s="263"/>
      <c r="R504" s="263"/>
      <c r="S504" s="263"/>
      <c r="T504" s="264"/>
      <c r="AT504" s="265" t="s">
        <v>164</v>
      </c>
      <c r="AU504" s="265" t="s">
        <v>82</v>
      </c>
      <c r="AV504" s="13" t="s">
        <v>162</v>
      </c>
      <c r="AW504" s="13" t="s">
        <v>36</v>
      </c>
      <c r="AX504" s="13" t="s">
        <v>80</v>
      </c>
      <c r="AY504" s="265" t="s">
        <v>152</v>
      </c>
    </row>
    <row r="505" spans="2:65" s="1" customFormat="1" ht="25.5" customHeight="1">
      <c r="B505" s="46"/>
      <c r="C505" s="266" t="s">
        <v>590</v>
      </c>
      <c r="D505" s="266" t="s">
        <v>179</v>
      </c>
      <c r="E505" s="267" t="s">
        <v>591</v>
      </c>
      <c r="F505" s="268" t="s">
        <v>592</v>
      </c>
      <c r="G505" s="269" t="s">
        <v>160</v>
      </c>
      <c r="H505" s="270">
        <v>1</v>
      </c>
      <c r="I505" s="271"/>
      <c r="J505" s="272">
        <f>ROUND(I505*H505,2)</f>
        <v>0</v>
      </c>
      <c r="K505" s="268" t="s">
        <v>161</v>
      </c>
      <c r="L505" s="273"/>
      <c r="M505" s="274" t="s">
        <v>21</v>
      </c>
      <c r="N505" s="275" t="s">
        <v>43</v>
      </c>
      <c r="O505" s="47"/>
      <c r="P505" s="230">
        <f>O505*H505</f>
        <v>0</v>
      </c>
      <c r="Q505" s="230">
        <v>0.0016</v>
      </c>
      <c r="R505" s="230">
        <f>Q505*H505</f>
        <v>0.0016</v>
      </c>
      <c r="S505" s="230">
        <v>0</v>
      </c>
      <c r="T505" s="231">
        <f>S505*H505</f>
        <v>0</v>
      </c>
      <c r="AR505" s="24" t="s">
        <v>366</v>
      </c>
      <c r="AT505" s="24" t="s">
        <v>179</v>
      </c>
      <c r="AU505" s="24" t="s">
        <v>82</v>
      </c>
      <c r="AY505" s="24" t="s">
        <v>152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24" t="s">
        <v>80</v>
      </c>
      <c r="BK505" s="232">
        <f>ROUND(I505*H505,2)</f>
        <v>0</v>
      </c>
      <c r="BL505" s="24" t="s">
        <v>272</v>
      </c>
      <c r="BM505" s="24" t="s">
        <v>593</v>
      </c>
    </row>
    <row r="506" spans="2:51" s="11" customFormat="1" ht="13.5">
      <c r="B506" s="233"/>
      <c r="C506" s="234"/>
      <c r="D506" s="235" t="s">
        <v>164</v>
      </c>
      <c r="E506" s="236" t="s">
        <v>21</v>
      </c>
      <c r="F506" s="237" t="s">
        <v>589</v>
      </c>
      <c r="G506" s="234"/>
      <c r="H506" s="236" t="s">
        <v>21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164</v>
      </c>
      <c r="AU506" s="243" t="s">
        <v>82</v>
      </c>
      <c r="AV506" s="11" t="s">
        <v>80</v>
      </c>
      <c r="AW506" s="11" t="s">
        <v>36</v>
      </c>
      <c r="AX506" s="11" t="s">
        <v>72</v>
      </c>
      <c r="AY506" s="243" t="s">
        <v>152</v>
      </c>
    </row>
    <row r="507" spans="2:51" s="12" customFormat="1" ht="13.5">
      <c r="B507" s="244"/>
      <c r="C507" s="245"/>
      <c r="D507" s="235" t="s">
        <v>164</v>
      </c>
      <c r="E507" s="246" t="s">
        <v>21</v>
      </c>
      <c r="F507" s="247" t="s">
        <v>80</v>
      </c>
      <c r="G507" s="245"/>
      <c r="H507" s="248">
        <v>1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164</v>
      </c>
      <c r="AU507" s="254" t="s">
        <v>82</v>
      </c>
      <c r="AV507" s="12" t="s">
        <v>82</v>
      </c>
      <c r="AW507" s="12" t="s">
        <v>36</v>
      </c>
      <c r="AX507" s="12" t="s">
        <v>72</v>
      </c>
      <c r="AY507" s="254" t="s">
        <v>152</v>
      </c>
    </row>
    <row r="508" spans="2:51" s="13" customFormat="1" ht="13.5">
      <c r="B508" s="255"/>
      <c r="C508" s="256"/>
      <c r="D508" s="235" t="s">
        <v>164</v>
      </c>
      <c r="E508" s="257" t="s">
        <v>21</v>
      </c>
      <c r="F508" s="258" t="s">
        <v>167</v>
      </c>
      <c r="G508" s="256"/>
      <c r="H508" s="259">
        <v>1</v>
      </c>
      <c r="I508" s="260"/>
      <c r="J508" s="256"/>
      <c r="K508" s="256"/>
      <c r="L508" s="261"/>
      <c r="M508" s="262"/>
      <c r="N508" s="263"/>
      <c r="O508" s="263"/>
      <c r="P508" s="263"/>
      <c r="Q508" s="263"/>
      <c r="R508" s="263"/>
      <c r="S508" s="263"/>
      <c r="T508" s="264"/>
      <c r="AT508" s="265" t="s">
        <v>164</v>
      </c>
      <c r="AU508" s="265" t="s">
        <v>82</v>
      </c>
      <c r="AV508" s="13" t="s">
        <v>162</v>
      </c>
      <c r="AW508" s="13" t="s">
        <v>36</v>
      </c>
      <c r="AX508" s="13" t="s">
        <v>80</v>
      </c>
      <c r="AY508" s="265" t="s">
        <v>152</v>
      </c>
    </row>
    <row r="509" spans="2:65" s="1" customFormat="1" ht="25.5" customHeight="1">
      <c r="B509" s="46"/>
      <c r="C509" s="221" t="s">
        <v>594</v>
      </c>
      <c r="D509" s="221" t="s">
        <v>157</v>
      </c>
      <c r="E509" s="222" t="s">
        <v>595</v>
      </c>
      <c r="F509" s="223" t="s">
        <v>596</v>
      </c>
      <c r="G509" s="224" t="s">
        <v>160</v>
      </c>
      <c r="H509" s="225">
        <v>1</v>
      </c>
      <c r="I509" s="226"/>
      <c r="J509" s="227">
        <f>ROUND(I509*H509,2)</f>
        <v>0</v>
      </c>
      <c r="K509" s="223" t="s">
        <v>21</v>
      </c>
      <c r="L509" s="72"/>
      <c r="M509" s="228" t="s">
        <v>21</v>
      </c>
      <c r="N509" s="229" t="s">
        <v>43</v>
      </c>
      <c r="O509" s="47"/>
      <c r="P509" s="230">
        <f>O509*H509</f>
        <v>0</v>
      </c>
      <c r="Q509" s="230">
        <v>0</v>
      </c>
      <c r="R509" s="230">
        <f>Q509*H509</f>
        <v>0</v>
      </c>
      <c r="S509" s="230">
        <v>0</v>
      </c>
      <c r="T509" s="231">
        <f>S509*H509</f>
        <v>0</v>
      </c>
      <c r="AR509" s="24" t="s">
        <v>272</v>
      </c>
      <c r="AT509" s="24" t="s">
        <v>157</v>
      </c>
      <c r="AU509" s="24" t="s">
        <v>82</v>
      </c>
      <c r="AY509" s="24" t="s">
        <v>152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24" t="s">
        <v>80</v>
      </c>
      <c r="BK509" s="232">
        <f>ROUND(I509*H509,2)</f>
        <v>0</v>
      </c>
      <c r="BL509" s="24" t="s">
        <v>272</v>
      </c>
      <c r="BM509" s="24" t="s">
        <v>597</v>
      </c>
    </row>
    <row r="510" spans="2:51" s="11" customFormat="1" ht="13.5">
      <c r="B510" s="233"/>
      <c r="C510" s="234"/>
      <c r="D510" s="235" t="s">
        <v>164</v>
      </c>
      <c r="E510" s="236" t="s">
        <v>21</v>
      </c>
      <c r="F510" s="237" t="s">
        <v>598</v>
      </c>
      <c r="G510" s="234"/>
      <c r="H510" s="236" t="s">
        <v>21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164</v>
      </c>
      <c r="AU510" s="243" t="s">
        <v>82</v>
      </c>
      <c r="AV510" s="11" t="s">
        <v>80</v>
      </c>
      <c r="AW510" s="11" t="s">
        <v>36</v>
      </c>
      <c r="AX510" s="11" t="s">
        <v>72</v>
      </c>
      <c r="AY510" s="243" t="s">
        <v>152</v>
      </c>
    </row>
    <row r="511" spans="2:51" s="12" customFormat="1" ht="13.5">
      <c r="B511" s="244"/>
      <c r="C511" s="245"/>
      <c r="D511" s="235" t="s">
        <v>164</v>
      </c>
      <c r="E511" s="246" t="s">
        <v>21</v>
      </c>
      <c r="F511" s="247" t="s">
        <v>80</v>
      </c>
      <c r="G511" s="245"/>
      <c r="H511" s="248">
        <v>1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AT511" s="254" t="s">
        <v>164</v>
      </c>
      <c r="AU511" s="254" t="s">
        <v>82</v>
      </c>
      <c r="AV511" s="12" t="s">
        <v>82</v>
      </c>
      <c r="AW511" s="12" t="s">
        <v>36</v>
      </c>
      <c r="AX511" s="12" t="s">
        <v>72</v>
      </c>
      <c r="AY511" s="254" t="s">
        <v>152</v>
      </c>
    </row>
    <row r="512" spans="2:51" s="13" customFormat="1" ht="13.5">
      <c r="B512" s="255"/>
      <c r="C512" s="256"/>
      <c r="D512" s="235" t="s">
        <v>164</v>
      </c>
      <c r="E512" s="257" t="s">
        <v>21</v>
      </c>
      <c r="F512" s="258" t="s">
        <v>167</v>
      </c>
      <c r="G512" s="256"/>
      <c r="H512" s="259">
        <v>1</v>
      </c>
      <c r="I512" s="260"/>
      <c r="J512" s="256"/>
      <c r="K512" s="256"/>
      <c r="L512" s="261"/>
      <c r="M512" s="262"/>
      <c r="N512" s="263"/>
      <c r="O512" s="263"/>
      <c r="P512" s="263"/>
      <c r="Q512" s="263"/>
      <c r="R512" s="263"/>
      <c r="S512" s="263"/>
      <c r="T512" s="264"/>
      <c r="AT512" s="265" t="s">
        <v>164</v>
      </c>
      <c r="AU512" s="265" t="s">
        <v>82</v>
      </c>
      <c r="AV512" s="13" t="s">
        <v>162</v>
      </c>
      <c r="AW512" s="13" t="s">
        <v>36</v>
      </c>
      <c r="AX512" s="13" t="s">
        <v>80</v>
      </c>
      <c r="AY512" s="265" t="s">
        <v>152</v>
      </c>
    </row>
    <row r="513" spans="2:65" s="1" customFormat="1" ht="25.5" customHeight="1">
      <c r="B513" s="46"/>
      <c r="C513" s="266" t="s">
        <v>599</v>
      </c>
      <c r="D513" s="266" t="s">
        <v>179</v>
      </c>
      <c r="E513" s="267" t="s">
        <v>591</v>
      </c>
      <c r="F513" s="268" t="s">
        <v>592</v>
      </c>
      <c r="G513" s="269" t="s">
        <v>160</v>
      </c>
      <c r="H513" s="270">
        <v>1</v>
      </c>
      <c r="I513" s="271"/>
      <c r="J513" s="272">
        <f>ROUND(I513*H513,2)</f>
        <v>0</v>
      </c>
      <c r="K513" s="268" t="s">
        <v>161</v>
      </c>
      <c r="L513" s="273"/>
      <c r="M513" s="274" t="s">
        <v>21</v>
      </c>
      <c r="N513" s="275" t="s">
        <v>43</v>
      </c>
      <c r="O513" s="47"/>
      <c r="P513" s="230">
        <f>O513*H513</f>
        <v>0</v>
      </c>
      <c r="Q513" s="230">
        <v>0.0016</v>
      </c>
      <c r="R513" s="230">
        <f>Q513*H513</f>
        <v>0.0016</v>
      </c>
      <c r="S513" s="230">
        <v>0</v>
      </c>
      <c r="T513" s="231">
        <f>S513*H513</f>
        <v>0</v>
      </c>
      <c r="AR513" s="24" t="s">
        <v>366</v>
      </c>
      <c r="AT513" s="24" t="s">
        <v>179</v>
      </c>
      <c r="AU513" s="24" t="s">
        <v>82</v>
      </c>
      <c r="AY513" s="24" t="s">
        <v>152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24" t="s">
        <v>80</v>
      </c>
      <c r="BK513" s="232">
        <f>ROUND(I513*H513,2)</f>
        <v>0</v>
      </c>
      <c r="BL513" s="24" t="s">
        <v>272</v>
      </c>
      <c r="BM513" s="24" t="s">
        <v>600</v>
      </c>
    </row>
    <row r="514" spans="2:51" s="11" customFormat="1" ht="13.5">
      <c r="B514" s="233"/>
      <c r="C514" s="234"/>
      <c r="D514" s="235" t="s">
        <v>164</v>
      </c>
      <c r="E514" s="236" t="s">
        <v>21</v>
      </c>
      <c r="F514" s="237" t="s">
        <v>598</v>
      </c>
      <c r="G514" s="234"/>
      <c r="H514" s="236" t="s">
        <v>21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164</v>
      </c>
      <c r="AU514" s="243" t="s">
        <v>82</v>
      </c>
      <c r="AV514" s="11" t="s">
        <v>80</v>
      </c>
      <c r="AW514" s="11" t="s">
        <v>36</v>
      </c>
      <c r="AX514" s="11" t="s">
        <v>72</v>
      </c>
      <c r="AY514" s="243" t="s">
        <v>152</v>
      </c>
    </row>
    <row r="515" spans="2:51" s="12" customFormat="1" ht="13.5">
      <c r="B515" s="244"/>
      <c r="C515" s="245"/>
      <c r="D515" s="235" t="s">
        <v>164</v>
      </c>
      <c r="E515" s="246" t="s">
        <v>21</v>
      </c>
      <c r="F515" s="247" t="s">
        <v>80</v>
      </c>
      <c r="G515" s="245"/>
      <c r="H515" s="248">
        <v>1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164</v>
      </c>
      <c r="AU515" s="254" t="s">
        <v>82</v>
      </c>
      <c r="AV515" s="12" t="s">
        <v>82</v>
      </c>
      <c r="AW515" s="12" t="s">
        <v>36</v>
      </c>
      <c r="AX515" s="12" t="s">
        <v>72</v>
      </c>
      <c r="AY515" s="254" t="s">
        <v>152</v>
      </c>
    </row>
    <row r="516" spans="2:51" s="13" customFormat="1" ht="13.5">
      <c r="B516" s="255"/>
      <c r="C516" s="256"/>
      <c r="D516" s="235" t="s">
        <v>164</v>
      </c>
      <c r="E516" s="257" t="s">
        <v>21</v>
      </c>
      <c r="F516" s="258" t="s">
        <v>167</v>
      </c>
      <c r="G516" s="256"/>
      <c r="H516" s="259">
        <v>1</v>
      </c>
      <c r="I516" s="260"/>
      <c r="J516" s="256"/>
      <c r="K516" s="256"/>
      <c r="L516" s="261"/>
      <c r="M516" s="262"/>
      <c r="N516" s="263"/>
      <c r="O516" s="263"/>
      <c r="P516" s="263"/>
      <c r="Q516" s="263"/>
      <c r="R516" s="263"/>
      <c r="S516" s="263"/>
      <c r="T516" s="264"/>
      <c r="AT516" s="265" t="s">
        <v>164</v>
      </c>
      <c r="AU516" s="265" t="s">
        <v>82</v>
      </c>
      <c r="AV516" s="13" t="s">
        <v>162</v>
      </c>
      <c r="AW516" s="13" t="s">
        <v>36</v>
      </c>
      <c r="AX516" s="13" t="s">
        <v>80</v>
      </c>
      <c r="AY516" s="265" t="s">
        <v>152</v>
      </c>
    </row>
    <row r="517" spans="2:65" s="1" customFormat="1" ht="16.5" customHeight="1">
      <c r="B517" s="46"/>
      <c r="C517" s="221" t="s">
        <v>601</v>
      </c>
      <c r="D517" s="221" t="s">
        <v>157</v>
      </c>
      <c r="E517" s="222" t="s">
        <v>602</v>
      </c>
      <c r="F517" s="223" t="s">
        <v>603</v>
      </c>
      <c r="G517" s="224" t="s">
        <v>160</v>
      </c>
      <c r="H517" s="225">
        <v>1</v>
      </c>
      <c r="I517" s="226"/>
      <c r="J517" s="227">
        <f>ROUND(I517*H517,2)</f>
        <v>0</v>
      </c>
      <c r="K517" s="223" t="s">
        <v>161</v>
      </c>
      <c r="L517" s="72"/>
      <c r="M517" s="228" t="s">
        <v>21</v>
      </c>
      <c r="N517" s="229" t="s">
        <v>43</v>
      </c>
      <c r="O517" s="47"/>
      <c r="P517" s="230">
        <f>O517*H517</f>
        <v>0</v>
      </c>
      <c r="Q517" s="230">
        <v>0</v>
      </c>
      <c r="R517" s="230">
        <f>Q517*H517</f>
        <v>0</v>
      </c>
      <c r="S517" s="230">
        <v>0</v>
      </c>
      <c r="T517" s="231">
        <f>S517*H517</f>
        <v>0</v>
      </c>
      <c r="AR517" s="24" t="s">
        <v>272</v>
      </c>
      <c r="AT517" s="24" t="s">
        <v>157</v>
      </c>
      <c r="AU517" s="24" t="s">
        <v>82</v>
      </c>
      <c r="AY517" s="24" t="s">
        <v>152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24" t="s">
        <v>80</v>
      </c>
      <c r="BK517" s="232">
        <f>ROUND(I517*H517,2)</f>
        <v>0</v>
      </c>
      <c r="BL517" s="24" t="s">
        <v>272</v>
      </c>
      <c r="BM517" s="24" t="s">
        <v>604</v>
      </c>
    </row>
    <row r="518" spans="2:51" s="11" customFormat="1" ht="13.5">
      <c r="B518" s="233"/>
      <c r="C518" s="234"/>
      <c r="D518" s="235" t="s">
        <v>164</v>
      </c>
      <c r="E518" s="236" t="s">
        <v>21</v>
      </c>
      <c r="F518" s="237" t="s">
        <v>576</v>
      </c>
      <c r="G518" s="234"/>
      <c r="H518" s="236" t="s">
        <v>21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164</v>
      </c>
      <c r="AU518" s="243" t="s">
        <v>82</v>
      </c>
      <c r="AV518" s="11" t="s">
        <v>80</v>
      </c>
      <c r="AW518" s="11" t="s">
        <v>36</v>
      </c>
      <c r="AX518" s="11" t="s">
        <v>72</v>
      </c>
      <c r="AY518" s="243" t="s">
        <v>152</v>
      </c>
    </row>
    <row r="519" spans="2:51" s="12" customFormat="1" ht="13.5">
      <c r="B519" s="244"/>
      <c r="C519" s="245"/>
      <c r="D519" s="235" t="s">
        <v>164</v>
      </c>
      <c r="E519" s="246" t="s">
        <v>21</v>
      </c>
      <c r="F519" s="247" t="s">
        <v>80</v>
      </c>
      <c r="G519" s="245"/>
      <c r="H519" s="248">
        <v>1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AT519" s="254" t="s">
        <v>164</v>
      </c>
      <c r="AU519" s="254" t="s">
        <v>82</v>
      </c>
      <c r="AV519" s="12" t="s">
        <v>82</v>
      </c>
      <c r="AW519" s="12" t="s">
        <v>36</v>
      </c>
      <c r="AX519" s="12" t="s">
        <v>72</v>
      </c>
      <c r="AY519" s="254" t="s">
        <v>152</v>
      </c>
    </row>
    <row r="520" spans="2:51" s="13" customFormat="1" ht="13.5">
      <c r="B520" s="255"/>
      <c r="C520" s="256"/>
      <c r="D520" s="235" t="s">
        <v>164</v>
      </c>
      <c r="E520" s="257" t="s">
        <v>21</v>
      </c>
      <c r="F520" s="258" t="s">
        <v>167</v>
      </c>
      <c r="G520" s="256"/>
      <c r="H520" s="259">
        <v>1</v>
      </c>
      <c r="I520" s="260"/>
      <c r="J520" s="256"/>
      <c r="K520" s="256"/>
      <c r="L520" s="261"/>
      <c r="M520" s="262"/>
      <c r="N520" s="263"/>
      <c r="O520" s="263"/>
      <c r="P520" s="263"/>
      <c r="Q520" s="263"/>
      <c r="R520" s="263"/>
      <c r="S520" s="263"/>
      <c r="T520" s="264"/>
      <c r="AT520" s="265" t="s">
        <v>164</v>
      </c>
      <c r="AU520" s="265" t="s">
        <v>82</v>
      </c>
      <c r="AV520" s="13" t="s">
        <v>162</v>
      </c>
      <c r="AW520" s="13" t="s">
        <v>36</v>
      </c>
      <c r="AX520" s="13" t="s">
        <v>80</v>
      </c>
      <c r="AY520" s="265" t="s">
        <v>152</v>
      </c>
    </row>
    <row r="521" spans="2:65" s="1" customFormat="1" ht="25.5" customHeight="1">
      <c r="B521" s="46"/>
      <c r="C521" s="266" t="s">
        <v>605</v>
      </c>
      <c r="D521" s="266" t="s">
        <v>179</v>
      </c>
      <c r="E521" s="267" t="s">
        <v>606</v>
      </c>
      <c r="F521" s="268" t="s">
        <v>607</v>
      </c>
      <c r="G521" s="269" t="s">
        <v>160</v>
      </c>
      <c r="H521" s="270">
        <v>1</v>
      </c>
      <c r="I521" s="271"/>
      <c r="J521" s="272">
        <f>ROUND(I521*H521,2)</f>
        <v>0</v>
      </c>
      <c r="K521" s="268" t="s">
        <v>21</v>
      </c>
      <c r="L521" s="273"/>
      <c r="M521" s="274" t="s">
        <v>21</v>
      </c>
      <c r="N521" s="275" t="s">
        <v>43</v>
      </c>
      <c r="O521" s="47"/>
      <c r="P521" s="230">
        <f>O521*H521</f>
        <v>0</v>
      </c>
      <c r="Q521" s="230">
        <v>0.0047</v>
      </c>
      <c r="R521" s="230">
        <f>Q521*H521</f>
        <v>0.0047</v>
      </c>
      <c r="S521" s="230">
        <v>0</v>
      </c>
      <c r="T521" s="231">
        <f>S521*H521</f>
        <v>0</v>
      </c>
      <c r="AR521" s="24" t="s">
        <v>366</v>
      </c>
      <c r="AT521" s="24" t="s">
        <v>179</v>
      </c>
      <c r="AU521" s="24" t="s">
        <v>82</v>
      </c>
      <c r="AY521" s="24" t="s">
        <v>152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24" t="s">
        <v>80</v>
      </c>
      <c r="BK521" s="232">
        <f>ROUND(I521*H521,2)</f>
        <v>0</v>
      </c>
      <c r="BL521" s="24" t="s">
        <v>272</v>
      </c>
      <c r="BM521" s="24" t="s">
        <v>608</v>
      </c>
    </row>
    <row r="522" spans="2:51" s="11" customFormat="1" ht="13.5">
      <c r="B522" s="233"/>
      <c r="C522" s="234"/>
      <c r="D522" s="235" t="s">
        <v>164</v>
      </c>
      <c r="E522" s="236" t="s">
        <v>21</v>
      </c>
      <c r="F522" s="237" t="s">
        <v>576</v>
      </c>
      <c r="G522" s="234"/>
      <c r="H522" s="236" t="s">
        <v>21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164</v>
      </c>
      <c r="AU522" s="243" t="s">
        <v>82</v>
      </c>
      <c r="AV522" s="11" t="s">
        <v>80</v>
      </c>
      <c r="AW522" s="11" t="s">
        <v>36</v>
      </c>
      <c r="AX522" s="11" t="s">
        <v>72</v>
      </c>
      <c r="AY522" s="243" t="s">
        <v>152</v>
      </c>
    </row>
    <row r="523" spans="2:51" s="12" customFormat="1" ht="13.5">
      <c r="B523" s="244"/>
      <c r="C523" s="245"/>
      <c r="D523" s="235" t="s">
        <v>164</v>
      </c>
      <c r="E523" s="246" t="s">
        <v>21</v>
      </c>
      <c r="F523" s="247" t="s">
        <v>80</v>
      </c>
      <c r="G523" s="245"/>
      <c r="H523" s="248">
        <v>1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164</v>
      </c>
      <c r="AU523" s="254" t="s">
        <v>82</v>
      </c>
      <c r="AV523" s="12" t="s">
        <v>82</v>
      </c>
      <c r="AW523" s="12" t="s">
        <v>36</v>
      </c>
      <c r="AX523" s="12" t="s">
        <v>72</v>
      </c>
      <c r="AY523" s="254" t="s">
        <v>152</v>
      </c>
    </row>
    <row r="524" spans="2:51" s="13" customFormat="1" ht="13.5">
      <c r="B524" s="255"/>
      <c r="C524" s="256"/>
      <c r="D524" s="235" t="s">
        <v>164</v>
      </c>
      <c r="E524" s="257" t="s">
        <v>21</v>
      </c>
      <c r="F524" s="258" t="s">
        <v>167</v>
      </c>
      <c r="G524" s="256"/>
      <c r="H524" s="259">
        <v>1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AT524" s="265" t="s">
        <v>164</v>
      </c>
      <c r="AU524" s="265" t="s">
        <v>82</v>
      </c>
      <c r="AV524" s="13" t="s">
        <v>162</v>
      </c>
      <c r="AW524" s="13" t="s">
        <v>36</v>
      </c>
      <c r="AX524" s="13" t="s">
        <v>80</v>
      </c>
      <c r="AY524" s="265" t="s">
        <v>152</v>
      </c>
    </row>
    <row r="525" spans="2:65" s="1" customFormat="1" ht="16.5" customHeight="1">
      <c r="B525" s="46"/>
      <c r="C525" s="221" t="s">
        <v>609</v>
      </c>
      <c r="D525" s="221" t="s">
        <v>157</v>
      </c>
      <c r="E525" s="222" t="s">
        <v>610</v>
      </c>
      <c r="F525" s="223" t="s">
        <v>611</v>
      </c>
      <c r="G525" s="224" t="s">
        <v>160</v>
      </c>
      <c r="H525" s="225">
        <v>3</v>
      </c>
      <c r="I525" s="226"/>
      <c r="J525" s="227">
        <f>ROUND(I525*H525,2)</f>
        <v>0</v>
      </c>
      <c r="K525" s="223" t="s">
        <v>21</v>
      </c>
      <c r="L525" s="72"/>
      <c r="M525" s="228" t="s">
        <v>21</v>
      </c>
      <c r="N525" s="229" t="s">
        <v>43</v>
      </c>
      <c r="O525" s="47"/>
      <c r="P525" s="230">
        <f>O525*H525</f>
        <v>0</v>
      </c>
      <c r="Q525" s="230">
        <v>0</v>
      </c>
      <c r="R525" s="230">
        <f>Q525*H525</f>
        <v>0</v>
      </c>
      <c r="S525" s="230">
        <v>0</v>
      </c>
      <c r="T525" s="231">
        <f>S525*H525</f>
        <v>0</v>
      </c>
      <c r="AR525" s="24" t="s">
        <v>272</v>
      </c>
      <c r="AT525" s="24" t="s">
        <v>157</v>
      </c>
      <c r="AU525" s="24" t="s">
        <v>82</v>
      </c>
      <c r="AY525" s="24" t="s">
        <v>152</v>
      </c>
      <c r="BE525" s="232">
        <f>IF(N525="základní",J525,0)</f>
        <v>0</v>
      </c>
      <c r="BF525" s="232">
        <f>IF(N525="snížená",J525,0)</f>
        <v>0</v>
      </c>
      <c r="BG525" s="232">
        <f>IF(N525="zákl. přenesená",J525,0)</f>
        <v>0</v>
      </c>
      <c r="BH525" s="232">
        <f>IF(N525="sníž. přenesená",J525,0)</f>
        <v>0</v>
      </c>
      <c r="BI525" s="232">
        <f>IF(N525="nulová",J525,0)</f>
        <v>0</v>
      </c>
      <c r="BJ525" s="24" t="s">
        <v>80</v>
      </c>
      <c r="BK525" s="232">
        <f>ROUND(I525*H525,2)</f>
        <v>0</v>
      </c>
      <c r="BL525" s="24" t="s">
        <v>272</v>
      </c>
      <c r="BM525" s="24" t="s">
        <v>612</v>
      </c>
    </row>
    <row r="526" spans="2:51" s="11" customFormat="1" ht="13.5">
      <c r="B526" s="233"/>
      <c r="C526" s="234"/>
      <c r="D526" s="235" t="s">
        <v>164</v>
      </c>
      <c r="E526" s="236" t="s">
        <v>21</v>
      </c>
      <c r="F526" s="237" t="s">
        <v>576</v>
      </c>
      <c r="G526" s="234"/>
      <c r="H526" s="236" t="s">
        <v>21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164</v>
      </c>
      <c r="AU526" s="243" t="s">
        <v>82</v>
      </c>
      <c r="AV526" s="11" t="s">
        <v>80</v>
      </c>
      <c r="AW526" s="11" t="s">
        <v>36</v>
      </c>
      <c r="AX526" s="11" t="s">
        <v>72</v>
      </c>
      <c r="AY526" s="243" t="s">
        <v>152</v>
      </c>
    </row>
    <row r="527" spans="2:51" s="12" customFormat="1" ht="13.5">
      <c r="B527" s="244"/>
      <c r="C527" s="245"/>
      <c r="D527" s="235" t="s">
        <v>164</v>
      </c>
      <c r="E527" s="246" t="s">
        <v>21</v>
      </c>
      <c r="F527" s="247" t="s">
        <v>80</v>
      </c>
      <c r="G527" s="245"/>
      <c r="H527" s="248">
        <v>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164</v>
      </c>
      <c r="AU527" s="254" t="s">
        <v>82</v>
      </c>
      <c r="AV527" s="12" t="s">
        <v>82</v>
      </c>
      <c r="AW527" s="12" t="s">
        <v>36</v>
      </c>
      <c r="AX527" s="12" t="s">
        <v>72</v>
      </c>
      <c r="AY527" s="254" t="s">
        <v>152</v>
      </c>
    </row>
    <row r="528" spans="2:51" s="11" customFormat="1" ht="13.5">
      <c r="B528" s="233"/>
      <c r="C528" s="234"/>
      <c r="D528" s="235" t="s">
        <v>164</v>
      </c>
      <c r="E528" s="236" t="s">
        <v>21</v>
      </c>
      <c r="F528" s="237" t="s">
        <v>598</v>
      </c>
      <c r="G528" s="234"/>
      <c r="H528" s="236" t="s">
        <v>21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164</v>
      </c>
      <c r="AU528" s="243" t="s">
        <v>82</v>
      </c>
      <c r="AV528" s="11" t="s">
        <v>80</v>
      </c>
      <c r="AW528" s="11" t="s">
        <v>36</v>
      </c>
      <c r="AX528" s="11" t="s">
        <v>72</v>
      </c>
      <c r="AY528" s="243" t="s">
        <v>152</v>
      </c>
    </row>
    <row r="529" spans="2:51" s="12" customFormat="1" ht="13.5">
      <c r="B529" s="244"/>
      <c r="C529" s="245"/>
      <c r="D529" s="235" t="s">
        <v>164</v>
      </c>
      <c r="E529" s="246" t="s">
        <v>21</v>
      </c>
      <c r="F529" s="247" t="s">
        <v>80</v>
      </c>
      <c r="G529" s="245"/>
      <c r="H529" s="248">
        <v>1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164</v>
      </c>
      <c r="AU529" s="254" t="s">
        <v>82</v>
      </c>
      <c r="AV529" s="12" t="s">
        <v>82</v>
      </c>
      <c r="AW529" s="12" t="s">
        <v>36</v>
      </c>
      <c r="AX529" s="12" t="s">
        <v>72</v>
      </c>
      <c r="AY529" s="254" t="s">
        <v>152</v>
      </c>
    </row>
    <row r="530" spans="2:51" s="11" customFormat="1" ht="13.5">
      <c r="B530" s="233"/>
      <c r="C530" s="234"/>
      <c r="D530" s="235" t="s">
        <v>164</v>
      </c>
      <c r="E530" s="236" t="s">
        <v>21</v>
      </c>
      <c r="F530" s="237" t="s">
        <v>589</v>
      </c>
      <c r="G530" s="234"/>
      <c r="H530" s="236" t="s">
        <v>21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164</v>
      </c>
      <c r="AU530" s="243" t="s">
        <v>82</v>
      </c>
      <c r="AV530" s="11" t="s">
        <v>80</v>
      </c>
      <c r="AW530" s="11" t="s">
        <v>36</v>
      </c>
      <c r="AX530" s="11" t="s">
        <v>72</v>
      </c>
      <c r="AY530" s="243" t="s">
        <v>152</v>
      </c>
    </row>
    <row r="531" spans="2:51" s="12" customFormat="1" ht="13.5">
      <c r="B531" s="244"/>
      <c r="C531" s="245"/>
      <c r="D531" s="235" t="s">
        <v>164</v>
      </c>
      <c r="E531" s="246" t="s">
        <v>21</v>
      </c>
      <c r="F531" s="247" t="s">
        <v>80</v>
      </c>
      <c r="G531" s="245"/>
      <c r="H531" s="248">
        <v>1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164</v>
      </c>
      <c r="AU531" s="254" t="s">
        <v>82</v>
      </c>
      <c r="AV531" s="12" t="s">
        <v>82</v>
      </c>
      <c r="AW531" s="12" t="s">
        <v>36</v>
      </c>
      <c r="AX531" s="12" t="s">
        <v>72</v>
      </c>
      <c r="AY531" s="254" t="s">
        <v>152</v>
      </c>
    </row>
    <row r="532" spans="2:51" s="13" customFormat="1" ht="13.5">
      <c r="B532" s="255"/>
      <c r="C532" s="256"/>
      <c r="D532" s="235" t="s">
        <v>164</v>
      </c>
      <c r="E532" s="257" t="s">
        <v>21</v>
      </c>
      <c r="F532" s="258" t="s">
        <v>167</v>
      </c>
      <c r="G532" s="256"/>
      <c r="H532" s="259">
        <v>3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AT532" s="265" t="s">
        <v>164</v>
      </c>
      <c r="AU532" s="265" t="s">
        <v>82</v>
      </c>
      <c r="AV532" s="13" t="s">
        <v>162</v>
      </c>
      <c r="AW532" s="13" t="s">
        <v>36</v>
      </c>
      <c r="AX532" s="13" t="s">
        <v>80</v>
      </c>
      <c r="AY532" s="265" t="s">
        <v>152</v>
      </c>
    </row>
    <row r="533" spans="2:65" s="1" customFormat="1" ht="25.5" customHeight="1">
      <c r="B533" s="46"/>
      <c r="C533" s="266" t="s">
        <v>613</v>
      </c>
      <c r="D533" s="266" t="s">
        <v>179</v>
      </c>
      <c r="E533" s="267" t="s">
        <v>614</v>
      </c>
      <c r="F533" s="268" t="s">
        <v>615</v>
      </c>
      <c r="G533" s="269" t="s">
        <v>160</v>
      </c>
      <c r="H533" s="270">
        <v>1</v>
      </c>
      <c r="I533" s="271"/>
      <c r="J533" s="272">
        <f>ROUND(I533*H533,2)</f>
        <v>0</v>
      </c>
      <c r="K533" s="268" t="s">
        <v>161</v>
      </c>
      <c r="L533" s="273"/>
      <c r="M533" s="274" t="s">
        <v>21</v>
      </c>
      <c r="N533" s="275" t="s">
        <v>43</v>
      </c>
      <c r="O533" s="47"/>
      <c r="P533" s="230">
        <f>O533*H533</f>
        <v>0</v>
      </c>
      <c r="Q533" s="230">
        <v>0.0012</v>
      </c>
      <c r="R533" s="230">
        <f>Q533*H533</f>
        <v>0.0012</v>
      </c>
      <c r="S533" s="230">
        <v>0</v>
      </c>
      <c r="T533" s="231">
        <f>S533*H533</f>
        <v>0</v>
      </c>
      <c r="AR533" s="24" t="s">
        <v>366</v>
      </c>
      <c r="AT533" s="24" t="s">
        <v>179</v>
      </c>
      <c r="AU533" s="24" t="s">
        <v>82</v>
      </c>
      <c r="AY533" s="24" t="s">
        <v>152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80</v>
      </c>
      <c r="BK533" s="232">
        <f>ROUND(I533*H533,2)</f>
        <v>0</v>
      </c>
      <c r="BL533" s="24" t="s">
        <v>272</v>
      </c>
      <c r="BM533" s="24" t="s">
        <v>616</v>
      </c>
    </row>
    <row r="534" spans="2:47" s="1" customFormat="1" ht="13.5">
      <c r="B534" s="46"/>
      <c r="C534" s="74"/>
      <c r="D534" s="235" t="s">
        <v>184</v>
      </c>
      <c r="E534" s="74"/>
      <c r="F534" s="276" t="s">
        <v>617</v>
      </c>
      <c r="G534" s="74"/>
      <c r="H534" s="74"/>
      <c r="I534" s="191"/>
      <c r="J534" s="74"/>
      <c r="K534" s="74"/>
      <c r="L534" s="72"/>
      <c r="M534" s="277"/>
      <c r="N534" s="47"/>
      <c r="O534" s="47"/>
      <c r="P534" s="47"/>
      <c r="Q534" s="47"/>
      <c r="R534" s="47"/>
      <c r="S534" s="47"/>
      <c r="T534" s="95"/>
      <c r="AT534" s="24" t="s">
        <v>184</v>
      </c>
      <c r="AU534" s="24" t="s">
        <v>82</v>
      </c>
    </row>
    <row r="535" spans="2:51" s="11" customFormat="1" ht="13.5">
      <c r="B535" s="233"/>
      <c r="C535" s="234"/>
      <c r="D535" s="235" t="s">
        <v>164</v>
      </c>
      <c r="E535" s="236" t="s">
        <v>21</v>
      </c>
      <c r="F535" s="237" t="s">
        <v>618</v>
      </c>
      <c r="G535" s="234"/>
      <c r="H535" s="236" t="s">
        <v>21</v>
      </c>
      <c r="I535" s="238"/>
      <c r="J535" s="234"/>
      <c r="K535" s="234"/>
      <c r="L535" s="239"/>
      <c r="M535" s="240"/>
      <c r="N535" s="241"/>
      <c r="O535" s="241"/>
      <c r="P535" s="241"/>
      <c r="Q535" s="241"/>
      <c r="R535" s="241"/>
      <c r="S535" s="241"/>
      <c r="T535" s="242"/>
      <c r="AT535" s="243" t="s">
        <v>164</v>
      </c>
      <c r="AU535" s="243" t="s">
        <v>82</v>
      </c>
      <c r="AV535" s="11" t="s">
        <v>80</v>
      </c>
      <c r="AW535" s="11" t="s">
        <v>36</v>
      </c>
      <c r="AX535" s="11" t="s">
        <v>72</v>
      </c>
      <c r="AY535" s="243" t="s">
        <v>152</v>
      </c>
    </row>
    <row r="536" spans="2:51" s="12" customFormat="1" ht="13.5">
      <c r="B536" s="244"/>
      <c r="C536" s="245"/>
      <c r="D536" s="235" t="s">
        <v>164</v>
      </c>
      <c r="E536" s="246" t="s">
        <v>21</v>
      </c>
      <c r="F536" s="247" t="s">
        <v>80</v>
      </c>
      <c r="G536" s="245"/>
      <c r="H536" s="248">
        <v>1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AT536" s="254" t="s">
        <v>164</v>
      </c>
      <c r="AU536" s="254" t="s">
        <v>82</v>
      </c>
      <c r="AV536" s="12" t="s">
        <v>82</v>
      </c>
      <c r="AW536" s="12" t="s">
        <v>36</v>
      </c>
      <c r="AX536" s="12" t="s">
        <v>72</v>
      </c>
      <c r="AY536" s="254" t="s">
        <v>152</v>
      </c>
    </row>
    <row r="537" spans="2:51" s="13" customFormat="1" ht="13.5">
      <c r="B537" s="255"/>
      <c r="C537" s="256"/>
      <c r="D537" s="235" t="s">
        <v>164</v>
      </c>
      <c r="E537" s="257" t="s">
        <v>21</v>
      </c>
      <c r="F537" s="258" t="s">
        <v>167</v>
      </c>
      <c r="G537" s="256"/>
      <c r="H537" s="259">
        <v>1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AT537" s="265" t="s">
        <v>164</v>
      </c>
      <c r="AU537" s="265" t="s">
        <v>82</v>
      </c>
      <c r="AV537" s="13" t="s">
        <v>162</v>
      </c>
      <c r="AW537" s="13" t="s">
        <v>36</v>
      </c>
      <c r="AX537" s="13" t="s">
        <v>80</v>
      </c>
      <c r="AY537" s="265" t="s">
        <v>152</v>
      </c>
    </row>
    <row r="538" spans="2:65" s="1" customFormat="1" ht="16.5" customHeight="1">
      <c r="B538" s="46"/>
      <c r="C538" s="266" t="s">
        <v>619</v>
      </c>
      <c r="D538" s="266" t="s">
        <v>179</v>
      </c>
      <c r="E538" s="267" t="s">
        <v>620</v>
      </c>
      <c r="F538" s="268" t="s">
        <v>621</v>
      </c>
      <c r="G538" s="269" t="s">
        <v>160</v>
      </c>
      <c r="H538" s="270">
        <v>2</v>
      </c>
      <c r="I538" s="271"/>
      <c r="J538" s="272">
        <f>ROUND(I538*H538,2)</f>
        <v>0</v>
      </c>
      <c r="K538" s="268" t="s">
        <v>161</v>
      </c>
      <c r="L538" s="273"/>
      <c r="M538" s="274" t="s">
        <v>21</v>
      </c>
      <c r="N538" s="275" t="s">
        <v>43</v>
      </c>
      <c r="O538" s="47"/>
      <c r="P538" s="230">
        <f>O538*H538</f>
        <v>0</v>
      </c>
      <c r="Q538" s="230">
        <v>0.0014</v>
      </c>
      <c r="R538" s="230">
        <f>Q538*H538</f>
        <v>0.0028</v>
      </c>
      <c r="S538" s="230">
        <v>0</v>
      </c>
      <c r="T538" s="231">
        <f>S538*H538</f>
        <v>0</v>
      </c>
      <c r="AR538" s="24" t="s">
        <v>366</v>
      </c>
      <c r="AT538" s="24" t="s">
        <v>179</v>
      </c>
      <c r="AU538" s="24" t="s">
        <v>82</v>
      </c>
      <c r="AY538" s="24" t="s">
        <v>152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4" t="s">
        <v>80</v>
      </c>
      <c r="BK538" s="232">
        <f>ROUND(I538*H538,2)</f>
        <v>0</v>
      </c>
      <c r="BL538" s="24" t="s">
        <v>272</v>
      </c>
      <c r="BM538" s="24" t="s">
        <v>622</v>
      </c>
    </row>
    <row r="539" spans="2:47" s="1" customFormat="1" ht="13.5">
      <c r="B539" s="46"/>
      <c r="C539" s="74"/>
      <c r="D539" s="235" t="s">
        <v>184</v>
      </c>
      <c r="E539" s="74"/>
      <c r="F539" s="276" t="s">
        <v>623</v>
      </c>
      <c r="G539" s="74"/>
      <c r="H539" s="74"/>
      <c r="I539" s="191"/>
      <c r="J539" s="74"/>
      <c r="K539" s="74"/>
      <c r="L539" s="72"/>
      <c r="M539" s="277"/>
      <c r="N539" s="47"/>
      <c r="O539" s="47"/>
      <c r="P539" s="47"/>
      <c r="Q539" s="47"/>
      <c r="R539" s="47"/>
      <c r="S539" s="47"/>
      <c r="T539" s="95"/>
      <c r="AT539" s="24" t="s">
        <v>184</v>
      </c>
      <c r="AU539" s="24" t="s">
        <v>82</v>
      </c>
    </row>
    <row r="540" spans="2:51" s="11" customFormat="1" ht="13.5">
      <c r="B540" s="233"/>
      <c r="C540" s="234"/>
      <c r="D540" s="235" t="s">
        <v>164</v>
      </c>
      <c r="E540" s="236" t="s">
        <v>21</v>
      </c>
      <c r="F540" s="237" t="s">
        <v>624</v>
      </c>
      <c r="G540" s="234"/>
      <c r="H540" s="236" t="s">
        <v>21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164</v>
      </c>
      <c r="AU540" s="243" t="s">
        <v>82</v>
      </c>
      <c r="AV540" s="11" t="s">
        <v>80</v>
      </c>
      <c r="AW540" s="11" t="s">
        <v>36</v>
      </c>
      <c r="AX540" s="11" t="s">
        <v>72</v>
      </c>
      <c r="AY540" s="243" t="s">
        <v>152</v>
      </c>
    </row>
    <row r="541" spans="2:51" s="12" customFormat="1" ht="13.5">
      <c r="B541" s="244"/>
      <c r="C541" s="245"/>
      <c r="D541" s="235" t="s">
        <v>164</v>
      </c>
      <c r="E541" s="246" t="s">
        <v>21</v>
      </c>
      <c r="F541" s="247" t="s">
        <v>172</v>
      </c>
      <c r="G541" s="245"/>
      <c r="H541" s="248">
        <v>2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164</v>
      </c>
      <c r="AU541" s="254" t="s">
        <v>82</v>
      </c>
      <c r="AV541" s="12" t="s">
        <v>82</v>
      </c>
      <c r="AW541" s="12" t="s">
        <v>36</v>
      </c>
      <c r="AX541" s="12" t="s">
        <v>72</v>
      </c>
      <c r="AY541" s="254" t="s">
        <v>152</v>
      </c>
    </row>
    <row r="542" spans="2:51" s="13" customFormat="1" ht="13.5">
      <c r="B542" s="255"/>
      <c r="C542" s="256"/>
      <c r="D542" s="235" t="s">
        <v>164</v>
      </c>
      <c r="E542" s="257" t="s">
        <v>21</v>
      </c>
      <c r="F542" s="258" t="s">
        <v>167</v>
      </c>
      <c r="G542" s="256"/>
      <c r="H542" s="259">
        <v>2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AT542" s="265" t="s">
        <v>164</v>
      </c>
      <c r="AU542" s="265" t="s">
        <v>82</v>
      </c>
      <c r="AV542" s="13" t="s">
        <v>162</v>
      </c>
      <c r="AW542" s="13" t="s">
        <v>36</v>
      </c>
      <c r="AX542" s="13" t="s">
        <v>80</v>
      </c>
      <c r="AY542" s="265" t="s">
        <v>152</v>
      </c>
    </row>
    <row r="543" spans="2:65" s="1" customFormat="1" ht="25.5" customHeight="1">
      <c r="B543" s="46"/>
      <c r="C543" s="221" t="s">
        <v>625</v>
      </c>
      <c r="D543" s="221" t="s">
        <v>157</v>
      </c>
      <c r="E543" s="222" t="s">
        <v>626</v>
      </c>
      <c r="F543" s="223" t="s">
        <v>627</v>
      </c>
      <c r="G543" s="224" t="s">
        <v>160</v>
      </c>
      <c r="H543" s="225">
        <v>1</v>
      </c>
      <c r="I543" s="226"/>
      <c r="J543" s="227">
        <f>ROUND(I543*H543,2)</f>
        <v>0</v>
      </c>
      <c r="K543" s="223" t="s">
        <v>161</v>
      </c>
      <c r="L543" s="72"/>
      <c r="M543" s="228" t="s">
        <v>21</v>
      </c>
      <c r="N543" s="229" t="s">
        <v>43</v>
      </c>
      <c r="O543" s="47"/>
      <c r="P543" s="230">
        <f>O543*H543</f>
        <v>0</v>
      </c>
      <c r="Q543" s="230">
        <v>0.00045</v>
      </c>
      <c r="R543" s="230">
        <f>Q543*H543</f>
        <v>0.00045</v>
      </c>
      <c r="S543" s="230">
        <v>0</v>
      </c>
      <c r="T543" s="231">
        <f>S543*H543</f>
        <v>0</v>
      </c>
      <c r="AR543" s="24" t="s">
        <v>272</v>
      </c>
      <c r="AT543" s="24" t="s">
        <v>157</v>
      </c>
      <c r="AU543" s="24" t="s">
        <v>82</v>
      </c>
      <c r="AY543" s="24" t="s">
        <v>152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24" t="s">
        <v>80</v>
      </c>
      <c r="BK543" s="232">
        <f>ROUND(I543*H543,2)</f>
        <v>0</v>
      </c>
      <c r="BL543" s="24" t="s">
        <v>272</v>
      </c>
      <c r="BM543" s="24" t="s">
        <v>628</v>
      </c>
    </row>
    <row r="544" spans="2:51" s="11" customFormat="1" ht="13.5">
      <c r="B544" s="233"/>
      <c r="C544" s="234"/>
      <c r="D544" s="235" t="s">
        <v>164</v>
      </c>
      <c r="E544" s="236" t="s">
        <v>21</v>
      </c>
      <c r="F544" s="237" t="s">
        <v>629</v>
      </c>
      <c r="G544" s="234"/>
      <c r="H544" s="236" t="s">
        <v>21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164</v>
      </c>
      <c r="AU544" s="243" t="s">
        <v>82</v>
      </c>
      <c r="AV544" s="11" t="s">
        <v>80</v>
      </c>
      <c r="AW544" s="11" t="s">
        <v>36</v>
      </c>
      <c r="AX544" s="11" t="s">
        <v>72</v>
      </c>
      <c r="AY544" s="243" t="s">
        <v>152</v>
      </c>
    </row>
    <row r="545" spans="2:51" s="12" customFormat="1" ht="13.5">
      <c r="B545" s="244"/>
      <c r="C545" s="245"/>
      <c r="D545" s="235" t="s">
        <v>164</v>
      </c>
      <c r="E545" s="246" t="s">
        <v>21</v>
      </c>
      <c r="F545" s="247" t="s">
        <v>80</v>
      </c>
      <c r="G545" s="245"/>
      <c r="H545" s="248">
        <v>1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AT545" s="254" t="s">
        <v>164</v>
      </c>
      <c r="AU545" s="254" t="s">
        <v>82</v>
      </c>
      <c r="AV545" s="12" t="s">
        <v>82</v>
      </c>
      <c r="AW545" s="12" t="s">
        <v>36</v>
      </c>
      <c r="AX545" s="12" t="s">
        <v>72</v>
      </c>
      <c r="AY545" s="254" t="s">
        <v>152</v>
      </c>
    </row>
    <row r="546" spans="2:51" s="13" customFormat="1" ht="13.5">
      <c r="B546" s="255"/>
      <c r="C546" s="256"/>
      <c r="D546" s="235" t="s">
        <v>164</v>
      </c>
      <c r="E546" s="257" t="s">
        <v>21</v>
      </c>
      <c r="F546" s="258" t="s">
        <v>167</v>
      </c>
      <c r="G546" s="256"/>
      <c r="H546" s="259">
        <v>1</v>
      </c>
      <c r="I546" s="260"/>
      <c r="J546" s="256"/>
      <c r="K546" s="256"/>
      <c r="L546" s="261"/>
      <c r="M546" s="262"/>
      <c r="N546" s="263"/>
      <c r="O546" s="263"/>
      <c r="P546" s="263"/>
      <c r="Q546" s="263"/>
      <c r="R546" s="263"/>
      <c r="S546" s="263"/>
      <c r="T546" s="264"/>
      <c r="AT546" s="265" t="s">
        <v>164</v>
      </c>
      <c r="AU546" s="265" t="s">
        <v>82</v>
      </c>
      <c r="AV546" s="13" t="s">
        <v>162</v>
      </c>
      <c r="AW546" s="13" t="s">
        <v>36</v>
      </c>
      <c r="AX546" s="13" t="s">
        <v>80</v>
      </c>
      <c r="AY546" s="265" t="s">
        <v>152</v>
      </c>
    </row>
    <row r="547" spans="2:65" s="1" customFormat="1" ht="25.5" customHeight="1">
      <c r="B547" s="46"/>
      <c r="C547" s="266" t="s">
        <v>630</v>
      </c>
      <c r="D547" s="266" t="s">
        <v>179</v>
      </c>
      <c r="E547" s="267" t="s">
        <v>631</v>
      </c>
      <c r="F547" s="268" t="s">
        <v>632</v>
      </c>
      <c r="G547" s="269" t="s">
        <v>160</v>
      </c>
      <c r="H547" s="270">
        <v>1</v>
      </c>
      <c r="I547" s="271"/>
      <c r="J547" s="272">
        <f>ROUND(I547*H547,2)</f>
        <v>0</v>
      </c>
      <c r="K547" s="268" t="s">
        <v>21</v>
      </c>
      <c r="L547" s="273"/>
      <c r="M547" s="274" t="s">
        <v>21</v>
      </c>
      <c r="N547" s="275" t="s">
        <v>43</v>
      </c>
      <c r="O547" s="47"/>
      <c r="P547" s="230">
        <f>O547*H547</f>
        <v>0</v>
      </c>
      <c r="Q547" s="230">
        <v>0.016</v>
      </c>
      <c r="R547" s="230">
        <f>Q547*H547</f>
        <v>0.016</v>
      </c>
      <c r="S547" s="230">
        <v>0</v>
      </c>
      <c r="T547" s="231">
        <f>S547*H547</f>
        <v>0</v>
      </c>
      <c r="AR547" s="24" t="s">
        <v>366</v>
      </c>
      <c r="AT547" s="24" t="s">
        <v>179</v>
      </c>
      <c r="AU547" s="24" t="s">
        <v>82</v>
      </c>
      <c r="AY547" s="24" t="s">
        <v>152</v>
      </c>
      <c r="BE547" s="232">
        <f>IF(N547="základní",J547,0)</f>
        <v>0</v>
      </c>
      <c r="BF547" s="232">
        <f>IF(N547="snížená",J547,0)</f>
        <v>0</v>
      </c>
      <c r="BG547" s="232">
        <f>IF(N547="zákl. přenesená",J547,0)</f>
        <v>0</v>
      </c>
      <c r="BH547" s="232">
        <f>IF(N547="sníž. přenesená",J547,0)</f>
        <v>0</v>
      </c>
      <c r="BI547" s="232">
        <f>IF(N547="nulová",J547,0)</f>
        <v>0</v>
      </c>
      <c r="BJ547" s="24" t="s">
        <v>80</v>
      </c>
      <c r="BK547" s="232">
        <f>ROUND(I547*H547,2)</f>
        <v>0</v>
      </c>
      <c r="BL547" s="24" t="s">
        <v>272</v>
      </c>
      <c r="BM547" s="24" t="s">
        <v>633</v>
      </c>
    </row>
    <row r="548" spans="2:51" s="11" customFormat="1" ht="13.5">
      <c r="B548" s="233"/>
      <c r="C548" s="234"/>
      <c r="D548" s="235" t="s">
        <v>164</v>
      </c>
      <c r="E548" s="236" t="s">
        <v>21</v>
      </c>
      <c r="F548" s="237" t="s">
        <v>629</v>
      </c>
      <c r="G548" s="234"/>
      <c r="H548" s="236" t="s">
        <v>21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164</v>
      </c>
      <c r="AU548" s="243" t="s">
        <v>82</v>
      </c>
      <c r="AV548" s="11" t="s">
        <v>80</v>
      </c>
      <c r="AW548" s="11" t="s">
        <v>36</v>
      </c>
      <c r="AX548" s="11" t="s">
        <v>72</v>
      </c>
      <c r="AY548" s="243" t="s">
        <v>152</v>
      </c>
    </row>
    <row r="549" spans="2:51" s="12" customFormat="1" ht="13.5">
      <c r="B549" s="244"/>
      <c r="C549" s="245"/>
      <c r="D549" s="235" t="s">
        <v>164</v>
      </c>
      <c r="E549" s="246" t="s">
        <v>21</v>
      </c>
      <c r="F549" s="247" t="s">
        <v>80</v>
      </c>
      <c r="G549" s="245"/>
      <c r="H549" s="248">
        <v>1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AT549" s="254" t="s">
        <v>164</v>
      </c>
      <c r="AU549" s="254" t="s">
        <v>82</v>
      </c>
      <c r="AV549" s="12" t="s">
        <v>82</v>
      </c>
      <c r="AW549" s="12" t="s">
        <v>36</v>
      </c>
      <c r="AX549" s="12" t="s">
        <v>72</v>
      </c>
      <c r="AY549" s="254" t="s">
        <v>152</v>
      </c>
    </row>
    <row r="550" spans="2:51" s="13" customFormat="1" ht="13.5">
      <c r="B550" s="255"/>
      <c r="C550" s="256"/>
      <c r="D550" s="235" t="s">
        <v>164</v>
      </c>
      <c r="E550" s="257" t="s">
        <v>21</v>
      </c>
      <c r="F550" s="258" t="s">
        <v>167</v>
      </c>
      <c r="G550" s="256"/>
      <c r="H550" s="259">
        <v>1</v>
      </c>
      <c r="I550" s="260"/>
      <c r="J550" s="256"/>
      <c r="K550" s="256"/>
      <c r="L550" s="261"/>
      <c r="M550" s="262"/>
      <c r="N550" s="263"/>
      <c r="O550" s="263"/>
      <c r="P550" s="263"/>
      <c r="Q550" s="263"/>
      <c r="R550" s="263"/>
      <c r="S550" s="263"/>
      <c r="T550" s="264"/>
      <c r="AT550" s="265" t="s">
        <v>164</v>
      </c>
      <c r="AU550" s="265" t="s">
        <v>82</v>
      </c>
      <c r="AV550" s="13" t="s">
        <v>162</v>
      </c>
      <c r="AW550" s="13" t="s">
        <v>36</v>
      </c>
      <c r="AX550" s="13" t="s">
        <v>80</v>
      </c>
      <c r="AY550" s="265" t="s">
        <v>152</v>
      </c>
    </row>
    <row r="551" spans="2:65" s="1" customFormat="1" ht="25.5" customHeight="1">
      <c r="B551" s="46"/>
      <c r="C551" s="221" t="s">
        <v>634</v>
      </c>
      <c r="D551" s="221" t="s">
        <v>157</v>
      </c>
      <c r="E551" s="222" t="s">
        <v>635</v>
      </c>
      <c r="F551" s="223" t="s">
        <v>636</v>
      </c>
      <c r="G551" s="224" t="s">
        <v>160</v>
      </c>
      <c r="H551" s="225">
        <v>1</v>
      </c>
      <c r="I551" s="226"/>
      <c r="J551" s="227">
        <f>ROUND(I551*H551,2)</f>
        <v>0</v>
      </c>
      <c r="K551" s="223" t="s">
        <v>161</v>
      </c>
      <c r="L551" s="72"/>
      <c r="M551" s="228" t="s">
        <v>21</v>
      </c>
      <c r="N551" s="229" t="s">
        <v>43</v>
      </c>
      <c r="O551" s="47"/>
      <c r="P551" s="230">
        <f>O551*H551</f>
        <v>0</v>
      </c>
      <c r="Q551" s="230">
        <v>0.0004</v>
      </c>
      <c r="R551" s="230">
        <f>Q551*H551</f>
        <v>0.0004</v>
      </c>
      <c r="S551" s="230">
        <v>0</v>
      </c>
      <c r="T551" s="231">
        <f>S551*H551</f>
        <v>0</v>
      </c>
      <c r="AR551" s="24" t="s">
        <v>272</v>
      </c>
      <c r="AT551" s="24" t="s">
        <v>157</v>
      </c>
      <c r="AU551" s="24" t="s">
        <v>82</v>
      </c>
      <c r="AY551" s="24" t="s">
        <v>152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24" t="s">
        <v>80</v>
      </c>
      <c r="BK551" s="232">
        <f>ROUND(I551*H551,2)</f>
        <v>0</v>
      </c>
      <c r="BL551" s="24" t="s">
        <v>272</v>
      </c>
      <c r="BM551" s="24" t="s">
        <v>637</v>
      </c>
    </row>
    <row r="552" spans="2:51" s="11" customFormat="1" ht="13.5">
      <c r="B552" s="233"/>
      <c r="C552" s="234"/>
      <c r="D552" s="235" t="s">
        <v>164</v>
      </c>
      <c r="E552" s="236" t="s">
        <v>21</v>
      </c>
      <c r="F552" s="237" t="s">
        <v>576</v>
      </c>
      <c r="G552" s="234"/>
      <c r="H552" s="236" t="s">
        <v>21</v>
      </c>
      <c r="I552" s="238"/>
      <c r="J552" s="234"/>
      <c r="K552" s="234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164</v>
      </c>
      <c r="AU552" s="243" t="s">
        <v>82</v>
      </c>
      <c r="AV552" s="11" t="s">
        <v>80</v>
      </c>
      <c r="AW552" s="11" t="s">
        <v>36</v>
      </c>
      <c r="AX552" s="11" t="s">
        <v>72</v>
      </c>
      <c r="AY552" s="243" t="s">
        <v>152</v>
      </c>
    </row>
    <row r="553" spans="2:51" s="12" customFormat="1" ht="13.5">
      <c r="B553" s="244"/>
      <c r="C553" s="245"/>
      <c r="D553" s="235" t="s">
        <v>164</v>
      </c>
      <c r="E553" s="246" t="s">
        <v>21</v>
      </c>
      <c r="F553" s="247" t="s">
        <v>80</v>
      </c>
      <c r="G553" s="245"/>
      <c r="H553" s="248">
        <v>1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AT553" s="254" t="s">
        <v>164</v>
      </c>
      <c r="AU553" s="254" t="s">
        <v>82</v>
      </c>
      <c r="AV553" s="12" t="s">
        <v>82</v>
      </c>
      <c r="AW553" s="12" t="s">
        <v>36</v>
      </c>
      <c r="AX553" s="12" t="s">
        <v>72</v>
      </c>
      <c r="AY553" s="254" t="s">
        <v>152</v>
      </c>
    </row>
    <row r="554" spans="2:51" s="13" customFormat="1" ht="13.5">
      <c r="B554" s="255"/>
      <c r="C554" s="256"/>
      <c r="D554" s="235" t="s">
        <v>164</v>
      </c>
      <c r="E554" s="257" t="s">
        <v>21</v>
      </c>
      <c r="F554" s="258" t="s">
        <v>167</v>
      </c>
      <c r="G554" s="256"/>
      <c r="H554" s="259">
        <v>1</v>
      </c>
      <c r="I554" s="260"/>
      <c r="J554" s="256"/>
      <c r="K554" s="256"/>
      <c r="L554" s="261"/>
      <c r="M554" s="262"/>
      <c r="N554" s="263"/>
      <c r="O554" s="263"/>
      <c r="P554" s="263"/>
      <c r="Q554" s="263"/>
      <c r="R554" s="263"/>
      <c r="S554" s="263"/>
      <c r="T554" s="264"/>
      <c r="AT554" s="265" t="s">
        <v>164</v>
      </c>
      <c r="AU554" s="265" t="s">
        <v>82</v>
      </c>
      <c r="AV554" s="13" t="s">
        <v>162</v>
      </c>
      <c r="AW554" s="13" t="s">
        <v>36</v>
      </c>
      <c r="AX554" s="13" t="s">
        <v>80</v>
      </c>
      <c r="AY554" s="265" t="s">
        <v>152</v>
      </c>
    </row>
    <row r="555" spans="2:65" s="1" customFormat="1" ht="25.5" customHeight="1">
      <c r="B555" s="46"/>
      <c r="C555" s="266" t="s">
        <v>638</v>
      </c>
      <c r="D555" s="266" t="s">
        <v>179</v>
      </c>
      <c r="E555" s="267" t="s">
        <v>639</v>
      </c>
      <c r="F555" s="268" t="s">
        <v>640</v>
      </c>
      <c r="G555" s="269" t="s">
        <v>160</v>
      </c>
      <c r="H555" s="270">
        <v>1</v>
      </c>
      <c r="I555" s="271"/>
      <c r="J555" s="272">
        <f>ROUND(I555*H555,2)</f>
        <v>0</v>
      </c>
      <c r="K555" s="268" t="s">
        <v>21</v>
      </c>
      <c r="L555" s="273"/>
      <c r="M555" s="274" t="s">
        <v>21</v>
      </c>
      <c r="N555" s="275" t="s">
        <v>43</v>
      </c>
      <c r="O555" s="47"/>
      <c r="P555" s="230">
        <f>O555*H555</f>
        <v>0</v>
      </c>
      <c r="Q555" s="230">
        <v>0.017</v>
      </c>
      <c r="R555" s="230">
        <f>Q555*H555</f>
        <v>0.017</v>
      </c>
      <c r="S555" s="230">
        <v>0</v>
      </c>
      <c r="T555" s="231">
        <f>S555*H555</f>
        <v>0</v>
      </c>
      <c r="AR555" s="24" t="s">
        <v>366</v>
      </c>
      <c r="AT555" s="24" t="s">
        <v>179</v>
      </c>
      <c r="AU555" s="24" t="s">
        <v>82</v>
      </c>
      <c r="AY555" s="24" t="s">
        <v>152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4" t="s">
        <v>80</v>
      </c>
      <c r="BK555" s="232">
        <f>ROUND(I555*H555,2)</f>
        <v>0</v>
      </c>
      <c r="BL555" s="24" t="s">
        <v>272</v>
      </c>
      <c r="BM555" s="24" t="s">
        <v>641</v>
      </c>
    </row>
    <row r="556" spans="2:51" s="11" customFormat="1" ht="13.5">
      <c r="B556" s="233"/>
      <c r="C556" s="234"/>
      <c r="D556" s="235" t="s">
        <v>164</v>
      </c>
      <c r="E556" s="236" t="s">
        <v>21</v>
      </c>
      <c r="F556" s="237" t="s">
        <v>576</v>
      </c>
      <c r="G556" s="234"/>
      <c r="H556" s="236" t="s">
        <v>21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164</v>
      </c>
      <c r="AU556" s="243" t="s">
        <v>82</v>
      </c>
      <c r="AV556" s="11" t="s">
        <v>80</v>
      </c>
      <c r="AW556" s="11" t="s">
        <v>36</v>
      </c>
      <c r="AX556" s="11" t="s">
        <v>72</v>
      </c>
      <c r="AY556" s="243" t="s">
        <v>152</v>
      </c>
    </row>
    <row r="557" spans="2:51" s="12" customFormat="1" ht="13.5">
      <c r="B557" s="244"/>
      <c r="C557" s="245"/>
      <c r="D557" s="235" t="s">
        <v>164</v>
      </c>
      <c r="E557" s="246" t="s">
        <v>21</v>
      </c>
      <c r="F557" s="247" t="s">
        <v>80</v>
      </c>
      <c r="G557" s="245"/>
      <c r="H557" s="248">
        <v>1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164</v>
      </c>
      <c r="AU557" s="254" t="s">
        <v>82</v>
      </c>
      <c r="AV557" s="12" t="s">
        <v>82</v>
      </c>
      <c r="AW557" s="12" t="s">
        <v>36</v>
      </c>
      <c r="AX557" s="12" t="s">
        <v>72</v>
      </c>
      <c r="AY557" s="254" t="s">
        <v>152</v>
      </c>
    </row>
    <row r="558" spans="2:51" s="13" customFormat="1" ht="13.5">
      <c r="B558" s="255"/>
      <c r="C558" s="256"/>
      <c r="D558" s="235" t="s">
        <v>164</v>
      </c>
      <c r="E558" s="257" t="s">
        <v>21</v>
      </c>
      <c r="F558" s="258" t="s">
        <v>167</v>
      </c>
      <c r="G558" s="256"/>
      <c r="H558" s="259">
        <v>1</v>
      </c>
      <c r="I558" s="260"/>
      <c r="J558" s="256"/>
      <c r="K558" s="256"/>
      <c r="L558" s="261"/>
      <c r="M558" s="262"/>
      <c r="N558" s="263"/>
      <c r="O558" s="263"/>
      <c r="P558" s="263"/>
      <c r="Q558" s="263"/>
      <c r="R558" s="263"/>
      <c r="S558" s="263"/>
      <c r="T558" s="264"/>
      <c r="AT558" s="265" t="s">
        <v>164</v>
      </c>
      <c r="AU558" s="265" t="s">
        <v>82</v>
      </c>
      <c r="AV558" s="13" t="s">
        <v>162</v>
      </c>
      <c r="AW558" s="13" t="s">
        <v>36</v>
      </c>
      <c r="AX558" s="13" t="s">
        <v>80</v>
      </c>
      <c r="AY558" s="265" t="s">
        <v>152</v>
      </c>
    </row>
    <row r="559" spans="2:65" s="1" customFormat="1" ht="25.5" customHeight="1">
      <c r="B559" s="46"/>
      <c r="C559" s="221" t="s">
        <v>642</v>
      </c>
      <c r="D559" s="221" t="s">
        <v>157</v>
      </c>
      <c r="E559" s="222" t="s">
        <v>643</v>
      </c>
      <c r="F559" s="223" t="s">
        <v>644</v>
      </c>
      <c r="G559" s="224" t="s">
        <v>160</v>
      </c>
      <c r="H559" s="225">
        <v>1</v>
      </c>
      <c r="I559" s="226"/>
      <c r="J559" s="227">
        <f>ROUND(I559*H559,2)</f>
        <v>0</v>
      </c>
      <c r="K559" s="223" t="s">
        <v>21</v>
      </c>
      <c r="L559" s="72"/>
      <c r="M559" s="228" t="s">
        <v>21</v>
      </c>
      <c r="N559" s="229" t="s">
        <v>43</v>
      </c>
      <c r="O559" s="47"/>
      <c r="P559" s="230">
        <f>O559*H559</f>
        <v>0</v>
      </c>
      <c r="Q559" s="230">
        <v>0</v>
      </c>
      <c r="R559" s="230">
        <f>Q559*H559</f>
        <v>0</v>
      </c>
      <c r="S559" s="230">
        <v>0</v>
      </c>
      <c r="T559" s="231">
        <f>S559*H559</f>
        <v>0</v>
      </c>
      <c r="AR559" s="24" t="s">
        <v>272</v>
      </c>
      <c r="AT559" s="24" t="s">
        <v>157</v>
      </c>
      <c r="AU559" s="24" t="s">
        <v>82</v>
      </c>
      <c r="AY559" s="24" t="s">
        <v>152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4" t="s">
        <v>80</v>
      </c>
      <c r="BK559" s="232">
        <f>ROUND(I559*H559,2)</f>
        <v>0</v>
      </c>
      <c r="BL559" s="24" t="s">
        <v>272</v>
      </c>
      <c r="BM559" s="24" t="s">
        <v>645</v>
      </c>
    </row>
    <row r="560" spans="2:51" s="11" customFormat="1" ht="13.5">
      <c r="B560" s="233"/>
      <c r="C560" s="234"/>
      <c r="D560" s="235" t="s">
        <v>164</v>
      </c>
      <c r="E560" s="236" t="s">
        <v>21</v>
      </c>
      <c r="F560" s="237" t="s">
        <v>646</v>
      </c>
      <c r="G560" s="234"/>
      <c r="H560" s="236" t="s">
        <v>21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164</v>
      </c>
      <c r="AU560" s="243" t="s">
        <v>82</v>
      </c>
      <c r="AV560" s="11" t="s">
        <v>80</v>
      </c>
      <c r="AW560" s="11" t="s">
        <v>36</v>
      </c>
      <c r="AX560" s="11" t="s">
        <v>72</v>
      </c>
      <c r="AY560" s="243" t="s">
        <v>152</v>
      </c>
    </row>
    <row r="561" spans="2:51" s="11" customFormat="1" ht="13.5">
      <c r="B561" s="233"/>
      <c r="C561" s="234"/>
      <c r="D561" s="235" t="s">
        <v>164</v>
      </c>
      <c r="E561" s="236" t="s">
        <v>21</v>
      </c>
      <c r="F561" s="237" t="s">
        <v>647</v>
      </c>
      <c r="G561" s="234"/>
      <c r="H561" s="236" t="s">
        <v>21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164</v>
      </c>
      <c r="AU561" s="243" t="s">
        <v>82</v>
      </c>
      <c r="AV561" s="11" t="s">
        <v>80</v>
      </c>
      <c r="AW561" s="11" t="s">
        <v>36</v>
      </c>
      <c r="AX561" s="11" t="s">
        <v>72</v>
      </c>
      <c r="AY561" s="243" t="s">
        <v>152</v>
      </c>
    </row>
    <row r="562" spans="2:51" s="11" customFormat="1" ht="13.5">
      <c r="B562" s="233"/>
      <c r="C562" s="234"/>
      <c r="D562" s="235" t="s">
        <v>164</v>
      </c>
      <c r="E562" s="236" t="s">
        <v>21</v>
      </c>
      <c r="F562" s="237" t="s">
        <v>648</v>
      </c>
      <c r="G562" s="234"/>
      <c r="H562" s="236" t="s">
        <v>21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164</v>
      </c>
      <c r="AU562" s="243" t="s">
        <v>82</v>
      </c>
      <c r="AV562" s="11" t="s">
        <v>80</v>
      </c>
      <c r="AW562" s="11" t="s">
        <v>36</v>
      </c>
      <c r="AX562" s="11" t="s">
        <v>72</v>
      </c>
      <c r="AY562" s="243" t="s">
        <v>152</v>
      </c>
    </row>
    <row r="563" spans="2:51" s="11" customFormat="1" ht="13.5">
      <c r="B563" s="233"/>
      <c r="C563" s="234"/>
      <c r="D563" s="235" t="s">
        <v>164</v>
      </c>
      <c r="E563" s="236" t="s">
        <v>21</v>
      </c>
      <c r="F563" s="237" t="s">
        <v>649</v>
      </c>
      <c r="G563" s="234"/>
      <c r="H563" s="236" t="s">
        <v>21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164</v>
      </c>
      <c r="AU563" s="243" t="s">
        <v>82</v>
      </c>
      <c r="AV563" s="11" t="s">
        <v>80</v>
      </c>
      <c r="AW563" s="11" t="s">
        <v>36</v>
      </c>
      <c r="AX563" s="11" t="s">
        <v>72</v>
      </c>
      <c r="AY563" s="243" t="s">
        <v>152</v>
      </c>
    </row>
    <row r="564" spans="2:51" s="11" customFormat="1" ht="13.5">
      <c r="B564" s="233"/>
      <c r="C564" s="234"/>
      <c r="D564" s="235" t="s">
        <v>164</v>
      </c>
      <c r="E564" s="236" t="s">
        <v>21</v>
      </c>
      <c r="F564" s="237" t="s">
        <v>650</v>
      </c>
      <c r="G564" s="234"/>
      <c r="H564" s="236" t="s">
        <v>21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164</v>
      </c>
      <c r="AU564" s="243" t="s">
        <v>82</v>
      </c>
      <c r="AV564" s="11" t="s">
        <v>80</v>
      </c>
      <c r="AW564" s="11" t="s">
        <v>36</v>
      </c>
      <c r="AX564" s="11" t="s">
        <v>72</v>
      </c>
      <c r="AY564" s="243" t="s">
        <v>152</v>
      </c>
    </row>
    <row r="565" spans="2:51" s="11" customFormat="1" ht="13.5">
      <c r="B565" s="233"/>
      <c r="C565" s="234"/>
      <c r="D565" s="235" t="s">
        <v>164</v>
      </c>
      <c r="E565" s="236" t="s">
        <v>21</v>
      </c>
      <c r="F565" s="237" t="s">
        <v>651</v>
      </c>
      <c r="G565" s="234"/>
      <c r="H565" s="236" t="s">
        <v>21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164</v>
      </c>
      <c r="AU565" s="243" t="s">
        <v>82</v>
      </c>
      <c r="AV565" s="11" t="s">
        <v>80</v>
      </c>
      <c r="AW565" s="11" t="s">
        <v>36</v>
      </c>
      <c r="AX565" s="11" t="s">
        <v>72</v>
      </c>
      <c r="AY565" s="243" t="s">
        <v>152</v>
      </c>
    </row>
    <row r="566" spans="2:51" s="11" customFormat="1" ht="13.5">
      <c r="B566" s="233"/>
      <c r="C566" s="234"/>
      <c r="D566" s="235" t="s">
        <v>164</v>
      </c>
      <c r="E566" s="236" t="s">
        <v>21</v>
      </c>
      <c r="F566" s="237" t="s">
        <v>652</v>
      </c>
      <c r="G566" s="234"/>
      <c r="H566" s="236" t="s">
        <v>21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AT566" s="243" t="s">
        <v>164</v>
      </c>
      <c r="AU566" s="243" t="s">
        <v>82</v>
      </c>
      <c r="AV566" s="11" t="s">
        <v>80</v>
      </c>
      <c r="AW566" s="11" t="s">
        <v>36</v>
      </c>
      <c r="AX566" s="11" t="s">
        <v>72</v>
      </c>
      <c r="AY566" s="243" t="s">
        <v>152</v>
      </c>
    </row>
    <row r="567" spans="2:51" s="11" customFormat="1" ht="13.5">
      <c r="B567" s="233"/>
      <c r="C567" s="234"/>
      <c r="D567" s="235" t="s">
        <v>164</v>
      </c>
      <c r="E567" s="236" t="s">
        <v>21</v>
      </c>
      <c r="F567" s="237" t="s">
        <v>653</v>
      </c>
      <c r="G567" s="234"/>
      <c r="H567" s="236" t="s">
        <v>21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164</v>
      </c>
      <c r="AU567" s="243" t="s">
        <v>82</v>
      </c>
      <c r="AV567" s="11" t="s">
        <v>80</v>
      </c>
      <c r="AW567" s="11" t="s">
        <v>36</v>
      </c>
      <c r="AX567" s="11" t="s">
        <v>72</v>
      </c>
      <c r="AY567" s="243" t="s">
        <v>152</v>
      </c>
    </row>
    <row r="568" spans="2:51" s="11" customFormat="1" ht="13.5">
      <c r="B568" s="233"/>
      <c r="C568" s="234"/>
      <c r="D568" s="235" t="s">
        <v>164</v>
      </c>
      <c r="E568" s="236" t="s">
        <v>21</v>
      </c>
      <c r="F568" s="237" t="s">
        <v>654</v>
      </c>
      <c r="G568" s="234"/>
      <c r="H568" s="236" t="s">
        <v>21</v>
      </c>
      <c r="I568" s="238"/>
      <c r="J568" s="234"/>
      <c r="K568" s="234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164</v>
      </c>
      <c r="AU568" s="243" t="s">
        <v>82</v>
      </c>
      <c r="AV568" s="11" t="s">
        <v>80</v>
      </c>
      <c r="AW568" s="11" t="s">
        <v>36</v>
      </c>
      <c r="AX568" s="11" t="s">
        <v>72</v>
      </c>
      <c r="AY568" s="243" t="s">
        <v>152</v>
      </c>
    </row>
    <row r="569" spans="2:51" s="11" customFormat="1" ht="13.5">
      <c r="B569" s="233"/>
      <c r="C569" s="234"/>
      <c r="D569" s="235" t="s">
        <v>164</v>
      </c>
      <c r="E569" s="236" t="s">
        <v>21</v>
      </c>
      <c r="F569" s="237" t="s">
        <v>655</v>
      </c>
      <c r="G569" s="234"/>
      <c r="H569" s="236" t="s">
        <v>21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164</v>
      </c>
      <c r="AU569" s="243" t="s">
        <v>82</v>
      </c>
      <c r="AV569" s="11" t="s">
        <v>80</v>
      </c>
      <c r="AW569" s="11" t="s">
        <v>36</v>
      </c>
      <c r="AX569" s="11" t="s">
        <v>72</v>
      </c>
      <c r="AY569" s="243" t="s">
        <v>152</v>
      </c>
    </row>
    <row r="570" spans="2:51" s="11" customFormat="1" ht="13.5">
      <c r="B570" s="233"/>
      <c r="C570" s="234"/>
      <c r="D570" s="235" t="s">
        <v>164</v>
      </c>
      <c r="E570" s="236" t="s">
        <v>21</v>
      </c>
      <c r="F570" s="237" t="s">
        <v>656</v>
      </c>
      <c r="G570" s="234"/>
      <c r="H570" s="236" t="s">
        <v>21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164</v>
      </c>
      <c r="AU570" s="243" t="s">
        <v>82</v>
      </c>
      <c r="AV570" s="11" t="s">
        <v>80</v>
      </c>
      <c r="AW570" s="11" t="s">
        <v>36</v>
      </c>
      <c r="AX570" s="11" t="s">
        <v>72</v>
      </c>
      <c r="AY570" s="243" t="s">
        <v>152</v>
      </c>
    </row>
    <row r="571" spans="2:51" s="11" customFormat="1" ht="13.5">
      <c r="B571" s="233"/>
      <c r="C571" s="234"/>
      <c r="D571" s="235" t="s">
        <v>164</v>
      </c>
      <c r="E571" s="236" t="s">
        <v>21</v>
      </c>
      <c r="F571" s="237" t="s">
        <v>657</v>
      </c>
      <c r="G571" s="234"/>
      <c r="H571" s="236" t="s">
        <v>21</v>
      </c>
      <c r="I571" s="238"/>
      <c r="J571" s="234"/>
      <c r="K571" s="234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164</v>
      </c>
      <c r="AU571" s="243" t="s">
        <v>82</v>
      </c>
      <c r="AV571" s="11" t="s">
        <v>80</v>
      </c>
      <c r="AW571" s="11" t="s">
        <v>36</v>
      </c>
      <c r="AX571" s="11" t="s">
        <v>72</v>
      </c>
      <c r="AY571" s="243" t="s">
        <v>152</v>
      </c>
    </row>
    <row r="572" spans="2:51" s="11" customFormat="1" ht="13.5">
      <c r="B572" s="233"/>
      <c r="C572" s="234"/>
      <c r="D572" s="235" t="s">
        <v>164</v>
      </c>
      <c r="E572" s="236" t="s">
        <v>21</v>
      </c>
      <c r="F572" s="237" t="s">
        <v>658</v>
      </c>
      <c r="G572" s="234"/>
      <c r="H572" s="236" t="s">
        <v>21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164</v>
      </c>
      <c r="AU572" s="243" t="s">
        <v>82</v>
      </c>
      <c r="AV572" s="11" t="s">
        <v>80</v>
      </c>
      <c r="AW572" s="11" t="s">
        <v>36</v>
      </c>
      <c r="AX572" s="11" t="s">
        <v>72</v>
      </c>
      <c r="AY572" s="243" t="s">
        <v>152</v>
      </c>
    </row>
    <row r="573" spans="2:51" s="11" customFormat="1" ht="13.5">
      <c r="B573" s="233"/>
      <c r="C573" s="234"/>
      <c r="D573" s="235" t="s">
        <v>164</v>
      </c>
      <c r="E573" s="236" t="s">
        <v>21</v>
      </c>
      <c r="F573" s="237" t="s">
        <v>659</v>
      </c>
      <c r="G573" s="234"/>
      <c r="H573" s="236" t="s">
        <v>21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164</v>
      </c>
      <c r="AU573" s="243" t="s">
        <v>82</v>
      </c>
      <c r="AV573" s="11" t="s">
        <v>80</v>
      </c>
      <c r="AW573" s="11" t="s">
        <v>36</v>
      </c>
      <c r="AX573" s="11" t="s">
        <v>72</v>
      </c>
      <c r="AY573" s="243" t="s">
        <v>152</v>
      </c>
    </row>
    <row r="574" spans="2:51" s="11" customFormat="1" ht="13.5">
      <c r="B574" s="233"/>
      <c r="C574" s="234"/>
      <c r="D574" s="235" t="s">
        <v>164</v>
      </c>
      <c r="E574" s="236" t="s">
        <v>21</v>
      </c>
      <c r="F574" s="237" t="s">
        <v>660</v>
      </c>
      <c r="G574" s="234"/>
      <c r="H574" s="236" t="s">
        <v>21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164</v>
      </c>
      <c r="AU574" s="243" t="s">
        <v>82</v>
      </c>
      <c r="AV574" s="11" t="s">
        <v>80</v>
      </c>
      <c r="AW574" s="11" t="s">
        <v>36</v>
      </c>
      <c r="AX574" s="11" t="s">
        <v>72</v>
      </c>
      <c r="AY574" s="243" t="s">
        <v>152</v>
      </c>
    </row>
    <row r="575" spans="2:51" s="12" customFormat="1" ht="13.5">
      <c r="B575" s="244"/>
      <c r="C575" s="245"/>
      <c r="D575" s="235" t="s">
        <v>164</v>
      </c>
      <c r="E575" s="246" t="s">
        <v>21</v>
      </c>
      <c r="F575" s="247" t="s">
        <v>80</v>
      </c>
      <c r="G575" s="245"/>
      <c r="H575" s="248">
        <v>1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164</v>
      </c>
      <c r="AU575" s="254" t="s">
        <v>82</v>
      </c>
      <c r="AV575" s="12" t="s">
        <v>82</v>
      </c>
      <c r="AW575" s="12" t="s">
        <v>36</v>
      </c>
      <c r="AX575" s="12" t="s">
        <v>72</v>
      </c>
      <c r="AY575" s="254" t="s">
        <v>152</v>
      </c>
    </row>
    <row r="576" spans="2:51" s="13" customFormat="1" ht="13.5">
      <c r="B576" s="255"/>
      <c r="C576" s="256"/>
      <c r="D576" s="235" t="s">
        <v>164</v>
      </c>
      <c r="E576" s="257" t="s">
        <v>21</v>
      </c>
      <c r="F576" s="258" t="s">
        <v>167</v>
      </c>
      <c r="G576" s="256"/>
      <c r="H576" s="259">
        <v>1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AT576" s="265" t="s">
        <v>164</v>
      </c>
      <c r="AU576" s="265" t="s">
        <v>82</v>
      </c>
      <c r="AV576" s="13" t="s">
        <v>162</v>
      </c>
      <c r="AW576" s="13" t="s">
        <v>36</v>
      </c>
      <c r="AX576" s="13" t="s">
        <v>80</v>
      </c>
      <c r="AY576" s="265" t="s">
        <v>152</v>
      </c>
    </row>
    <row r="577" spans="2:65" s="1" customFormat="1" ht="16.5" customHeight="1">
      <c r="B577" s="46"/>
      <c r="C577" s="221" t="s">
        <v>661</v>
      </c>
      <c r="D577" s="221" t="s">
        <v>157</v>
      </c>
      <c r="E577" s="222" t="s">
        <v>662</v>
      </c>
      <c r="F577" s="223" t="s">
        <v>663</v>
      </c>
      <c r="G577" s="224" t="s">
        <v>160</v>
      </c>
      <c r="H577" s="225">
        <v>1</v>
      </c>
      <c r="I577" s="226"/>
      <c r="J577" s="227">
        <f>ROUND(I577*H577,2)</f>
        <v>0</v>
      </c>
      <c r="K577" s="223" t="s">
        <v>21</v>
      </c>
      <c r="L577" s="72"/>
      <c r="M577" s="228" t="s">
        <v>21</v>
      </c>
      <c r="N577" s="229" t="s">
        <v>43</v>
      </c>
      <c r="O577" s="47"/>
      <c r="P577" s="230">
        <f>O577*H577</f>
        <v>0</v>
      </c>
      <c r="Q577" s="230">
        <v>0</v>
      </c>
      <c r="R577" s="230">
        <f>Q577*H577</f>
        <v>0</v>
      </c>
      <c r="S577" s="230">
        <v>0</v>
      </c>
      <c r="T577" s="231">
        <f>S577*H577</f>
        <v>0</v>
      </c>
      <c r="AR577" s="24" t="s">
        <v>272</v>
      </c>
      <c r="AT577" s="24" t="s">
        <v>157</v>
      </c>
      <c r="AU577" s="24" t="s">
        <v>82</v>
      </c>
      <c r="AY577" s="24" t="s">
        <v>152</v>
      </c>
      <c r="BE577" s="232">
        <f>IF(N577="základní",J577,0)</f>
        <v>0</v>
      </c>
      <c r="BF577" s="232">
        <f>IF(N577="snížená",J577,0)</f>
        <v>0</v>
      </c>
      <c r="BG577" s="232">
        <f>IF(N577="zákl. přenesená",J577,0)</f>
        <v>0</v>
      </c>
      <c r="BH577" s="232">
        <f>IF(N577="sníž. přenesená",J577,0)</f>
        <v>0</v>
      </c>
      <c r="BI577" s="232">
        <f>IF(N577="nulová",J577,0)</f>
        <v>0</v>
      </c>
      <c r="BJ577" s="24" t="s">
        <v>80</v>
      </c>
      <c r="BK577" s="232">
        <f>ROUND(I577*H577,2)</f>
        <v>0</v>
      </c>
      <c r="BL577" s="24" t="s">
        <v>272</v>
      </c>
      <c r="BM577" s="24" t="s">
        <v>664</v>
      </c>
    </row>
    <row r="578" spans="2:51" s="11" customFormat="1" ht="13.5">
      <c r="B578" s="233"/>
      <c r="C578" s="234"/>
      <c r="D578" s="235" t="s">
        <v>164</v>
      </c>
      <c r="E578" s="236" t="s">
        <v>21</v>
      </c>
      <c r="F578" s="237" t="s">
        <v>665</v>
      </c>
      <c r="G578" s="234"/>
      <c r="H578" s="236" t="s">
        <v>21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164</v>
      </c>
      <c r="AU578" s="243" t="s">
        <v>82</v>
      </c>
      <c r="AV578" s="11" t="s">
        <v>80</v>
      </c>
      <c r="AW578" s="11" t="s">
        <v>36</v>
      </c>
      <c r="AX578" s="11" t="s">
        <v>72</v>
      </c>
      <c r="AY578" s="243" t="s">
        <v>152</v>
      </c>
    </row>
    <row r="579" spans="2:51" s="11" customFormat="1" ht="13.5">
      <c r="B579" s="233"/>
      <c r="C579" s="234"/>
      <c r="D579" s="235" t="s">
        <v>164</v>
      </c>
      <c r="E579" s="236" t="s">
        <v>21</v>
      </c>
      <c r="F579" s="237" t="s">
        <v>666</v>
      </c>
      <c r="G579" s="234"/>
      <c r="H579" s="236" t="s">
        <v>21</v>
      </c>
      <c r="I579" s="238"/>
      <c r="J579" s="234"/>
      <c r="K579" s="234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164</v>
      </c>
      <c r="AU579" s="243" t="s">
        <v>82</v>
      </c>
      <c r="AV579" s="11" t="s">
        <v>80</v>
      </c>
      <c r="AW579" s="11" t="s">
        <v>36</v>
      </c>
      <c r="AX579" s="11" t="s">
        <v>72</v>
      </c>
      <c r="AY579" s="243" t="s">
        <v>152</v>
      </c>
    </row>
    <row r="580" spans="2:51" s="11" customFormat="1" ht="13.5">
      <c r="B580" s="233"/>
      <c r="C580" s="234"/>
      <c r="D580" s="235" t="s">
        <v>164</v>
      </c>
      <c r="E580" s="236" t="s">
        <v>21</v>
      </c>
      <c r="F580" s="237" t="s">
        <v>667</v>
      </c>
      <c r="G580" s="234"/>
      <c r="H580" s="236" t="s">
        <v>21</v>
      </c>
      <c r="I580" s="238"/>
      <c r="J580" s="234"/>
      <c r="K580" s="234"/>
      <c r="L580" s="239"/>
      <c r="M580" s="240"/>
      <c r="N580" s="241"/>
      <c r="O580" s="241"/>
      <c r="P580" s="241"/>
      <c r="Q580" s="241"/>
      <c r="R580" s="241"/>
      <c r="S580" s="241"/>
      <c r="T580" s="242"/>
      <c r="AT580" s="243" t="s">
        <v>164</v>
      </c>
      <c r="AU580" s="243" t="s">
        <v>82</v>
      </c>
      <c r="AV580" s="11" t="s">
        <v>80</v>
      </c>
      <c r="AW580" s="11" t="s">
        <v>36</v>
      </c>
      <c r="AX580" s="11" t="s">
        <v>72</v>
      </c>
      <c r="AY580" s="243" t="s">
        <v>152</v>
      </c>
    </row>
    <row r="581" spans="2:51" s="11" customFormat="1" ht="13.5">
      <c r="B581" s="233"/>
      <c r="C581" s="234"/>
      <c r="D581" s="235" t="s">
        <v>164</v>
      </c>
      <c r="E581" s="236" t="s">
        <v>21</v>
      </c>
      <c r="F581" s="237" t="s">
        <v>668</v>
      </c>
      <c r="G581" s="234"/>
      <c r="H581" s="236" t="s">
        <v>21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AT581" s="243" t="s">
        <v>164</v>
      </c>
      <c r="AU581" s="243" t="s">
        <v>82</v>
      </c>
      <c r="AV581" s="11" t="s">
        <v>80</v>
      </c>
      <c r="AW581" s="11" t="s">
        <v>36</v>
      </c>
      <c r="AX581" s="11" t="s">
        <v>72</v>
      </c>
      <c r="AY581" s="243" t="s">
        <v>152</v>
      </c>
    </row>
    <row r="582" spans="2:51" s="11" customFormat="1" ht="13.5">
      <c r="B582" s="233"/>
      <c r="C582" s="234"/>
      <c r="D582" s="235" t="s">
        <v>164</v>
      </c>
      <c r="E582" s="236" t="s">
        <v>21</v>
      </c>
      <c r="F582" s="237" t="s">
        <v>651</v>
      </c>
      <c r="G582" s="234"/>
      <c r="H582" s="236" t="s">
        <v>21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164</v>
      </c>
      <c r="AU582" s="243" t="s">
        <v>82</v>
      </c>
      <c r="AV582" s="11" t="s">
        <v>80</v>
      </c>
      <c r="AW582" s="11" t="s">
        <v>36</v>
      </c>
      <c r="AX582" s="11" t="s">
        <v>72</v>
      </c>
      <c r="AY582" s="243" t="s">
        <v>152</v>
      </c>
    </row>
    <row r="583" spans="2:51" s="11" customFormat="1" ht="13.5">
      <c r="B583" s="233"/>
      <c r="C583" s="234"/>
      <c r="D583" s="235" t="s">
        <v>164</v>
      </c>
      <c r="E583" s="236" t="s">
        <v>21</v>
      </c>
      <c r="F583" s="237" t="s">
        <v>669</v>
      </c>
      <c r="G583" s="234"/>
      <c r="H583" s="236" t="s">
        <v>21</v>
      </c>
      <c r="I583" s="238"/>
      <c r="J583" s="234"/>
      <c r="K583" s="234"/>
      <c r="L583" s="239"/>
      <c r="M583" s="240"/>
      <c r="N583" s="241"/>
      <c r="O583" s="241"/>
      <c r="P583" s="241"/>
      <c r="Q583" s="241"/>
      <c r="R583" s="241"/>
      <c r="S583" s="241"/>
      <c r="T583" s="242"/>
      <c r="AT583" s="243" t="s">
        <v>164</v>
      </c>
      <c r="AU583" s="243" t="s">
        <v>82</v>
      </c>
      <c r="AV583" s="11" t="s">
        <v>80</v>
      </c>
      <c r="AW583" s="11" t="s">
        <v>36</v>
      </c>
      <c r="AX583" s="11" t="s">
        <v>72</v>
      </c>
      <c r="AY583" s="243" t="s">
        <v>152</v>
      </c>
    </row>
    <row r="584" spans="2:51" s="11" customFormat="1" ht="13.5">
      <c r="B584" s="233"/>
      <c r="C584" s="234"/>
      <c r="D584" s="235" t="s">
        <v>164</v>
      </c>
      <c r="E584" s="236" t="s">
        <v>21</v>
      </c>
      <c r="F584" s="237" t="s">
        <v>670</v>
      </c>
      <c r="G584" s="234"/>
      <c r="H584" s="236" t="s">
        <v>21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164</v>
      </c>
      <c r="AU584" s="243" t="s">
        <v>82</v>
      </c>
      <c r="AV584" s="11" t="s">
        <v>80</v>
      </c>
      <c r="AW584" s="11" t="s">
        <v>36</v>
      </c>
      <c r="AX584" s="11" t="s">
        <v>72</v>
      </c>
      <c r="AY584" s="243" t="s">
        <v>152</v>
      </c>
    </row>
    <row r="585" spans="2:51" s="11" customFormat="1" ht="13.5">
      <c r="B585" s="233"/>
      <c r="C585" s="234"/>
      <c r="D585" s="235" t="s">
        <v>164</v>
      </c>
      <c r="E585" s="236" t="s">
        <v>21</v>
      </c>
      <c r="F585" s="237" t="s">
        <v>671</v>
      </c>
      <c r="G585" s="234"/>
      <c r="H585" s="236" t="s">
        <v>21</v>
      </c>
      <c r="I585" s="238"/>
      <c r="J585" s="234"/>
      <c r="K585" s="234"/>
      <c r="L585" s="239"/>
      <c r="M585" s="240"/>
      <c r="N585" s="241"/>
      <c r="O585" s="241"/>
      <c r="P585" s="241"/>
      <c r="Q585" s="241"/>
      <c r="R585" s="241"/>
      <c r="S585" s="241"/>
      <c r="T585" s="242"/>
      <c r="AT585" s="243" t="s">
        <v>164</v>
      </c>
      <c r="AU585" s="243" t="s">
        <v>82</v>
      </c>
      <c r="AV585" s="11" t="s">
        <v>80</v>
      </c>
      <c r="AW585" s="11" t="s">
        <v>36</v>
      </c>
      <c r="AX585" s="11" t="s">
        <v>72</v>
      </c>
      <c r="AY585" s="243" t="s">
        <v>152</v>
      </c>
    </row>
    <row r="586" spans="2:51" s="11" customFormat="1" ht="13.5">
      <c r="B586" s="233"/>
      <c r="C586" s="234"/>
      <c r="D586" s="235" t="s">
        <v>164</v>
      </c>
      <c r="E586" s="236" t="s">
        <v>21</v>
      </c>
      <c r="F586" s="237" t="s">
        <v>672</v>
      </c>
      <c r="G586" s="234"/>
      <c r="H586" s="236" t="s">
        <v>21</v>
      </c>
      <c r="I586" s="238"/>
      <c r="J586" s="234"/>
      <c r="K586" s="234"/>
      <c r="L586" s="239"/>
      <c r="M586" s="240"/>
      <c r="N586" s="241"/>
      <c r="O586" s="241"/>
      <c r="P586" s="241"/>
      <c r="Q586" s="241"/>
      <c r="R586" s="241"/>
      <c r="S586" s="241"/>
      <c r="T586" s="242"/>
      <c r="AT586" s="243" t="s">
        <v>164</v>
      </c>
      <c r="AU586" s="243" t="s">
        <v>82</v>
      </c>
      <c r="AV586" s="11" t="s">
        <v>80</v>
      </c>
      <c r="AW586" s="11" t="s">
        <v>36</v>
      </c>
      <c r="AX586" s="11" t="s">
        <v>72</v>
      </c>
      <c r="AY586" s="243" t="s">
        <v>152</v>
      </c>
    </row>
    <row r="587" spans="2:51" s="11" customFormat="1" ht="13.5">
      <c r="B587" s="233"/>
      <c r="C587" s="234"/>
      <c r="D587" s="235" t="s">
        <v>164</v>
      </c>
      <c r="E587" s="236" t="s">
        <v>21</v>
      </c>
      <c r="F587" s="237" t="s">
        <v>673</v>
      </c>
      <c r="G587" s="234"/>
      <c r="H587" s="236" t="s">
        <v>21</v>
      </c>
      <c r="I587" s="238"/>
      <c r="J587" s="234"/>
      <c r="K587" s="234"/>
      <c r="L587" s="239"/>
      <c r="M587" s="240"/>
      <c r="N587" s="241"/>
      <c r="O587" s="241"/>
      <c r="P587" s="241"/>
      <c r="Q587" s="241"/>
      <c r="R587" s="241"/>
      <c r="S587" s="241"/>
      <c r="T587" s="242"/>
      <c r="AT587" s="243" t="s">
        <v>164</v>
      </c>
      <c r="AU587" s="243" t="s">
        <v>82</v>
      </c>
      <c r="AV587" s="11" t="s">
        <v>80</v>
      </c>
      <c r="AW587" s="11" t="s">
        <v>36</v>
      </c>
      <c r="AX587" s="11" t="s">
        <v>72</v>
      </c>
      <c r="AY587" s="243" t="s">
        <v>152</v>
      </c>
    </row>
    <row r="588" spans="2:51" s="12" customFormat="1" ht="13.5">
      <c r="B588" s="244"/>
      <c r="C588" s="245"/>
      <c r="D588" s="235" t="s">
        <v>164</v>
      </c>
      <c r="E588" s="246" t="s">
        <v>21</v>
      </c>
      <c r="F588" s="247" t="s">
        <v>80</v>
      </c>
      <c r="G588" s="245"/>
      <c r="H588" s="248">
        <v>1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AT588" s="254" t="s">
        <v>164</v>
      </c>
      <c r="AU588" s="254" t="s">
        <v>82</v>
      </c>
      <c r="AV588" s="12" t="s">
        <v>82</v>
      </c>
      <c r="AW588" s="12" t="s">
        <v>36</v>
      </c>
      <c r="AX588" s="12" t="s">
        <v>72</v>
      </c>
      <c r="AY588" s="254" t="s">
        <v>152</v>
      </c>
    </row>
    <row r="589" spans="2:51" s="13" customFormat="1" ht="13.5">
      <c r="B589" s="255"/>
      <c r="C589" s="256"/>
      <c r="D589" s="235" t="s">
        <v>164</v>
      </c>
      <c r="E589" s="257" t="s">
        <v>21</v>
      </c>
      <c r="F589" s="258" t="s">
        <v>167</v>
      </c>
      <c r="G589" s="256"/>
      <c r="H589" s="259">
        <v>1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AT589" s="265" t="s">
        <v>164</v>
      </c>
      <c r="AU589" s="265" t="s">
        <v>82</v>
      </c>
      <c r="AV589" s="13" t="s">
        <v>162</v>
      </c>
      <c r="AW589" s="13" t="s">
        <v>36</v>
      </c>
      <c r="AX589" s="13" t="s">
        <v>80</v>
      </c>
      <c r="AY589" s="265" t="s">
        <v>152</v>
      </c>
    </row>
    <row r="590" spans="2:65" s="1" customFormat="1" ht="16.5" customHeight="1">
      <c r="B590" s="46"/>
      <c r="C590" s="221" t="s">
        <v>674</v>
      </c>
      <c r="D590" s="221" t="s">
        <v>157</v>
      </c>
      <c r="E590" s="222" t="s">
        <v>675</v>
      </c>
      <c r="F590" s="223" t="s">
        <v>676</v>
      </c>
      <c r="G590" s="224" t="s">
        <v>160</v>
      </c>
      <c r="H590" s="225">
        <v>1</v>
      </c>
      <c r="I590" s="226"/>
      <c r="J590" s="227">
        <f>ROUND(I590*H590,2)</f>
        <v>0</v>
      </c>
      <c r="K590" s="223" t="s">
        <v>21</v>
      </c>
      <c r="L590" s="72"/>
      <c r="M590" s="228" t="s">
        <v>21</v>
      </c>
      <c r="N590" s="229" t="s">
        <v>43</v>
      </c>
      <c r="O590" s="47"/>
      <c r="P590" s="230">
        <f>O590*H590</f>
        <v>0</v>
      </c>
      <c r="Q590" s="230">
        <v>0</v>
      </c>
      <c r="R590" s="230">
        <f>Q590*H590</f>
        <v>0</v>
      </c>
      <c r="S590" s="230">
        <v>0</v>
      </c>
      <c r="T590" s="231">
        <f>S590*H590</f>
        <v>0</v>
      </c>
      <c r="AR590" s="24" t="s">
        <v>272</v>
      </c>
      <c r="AT590" s="24" t="s">
        <v>157</v>
      </c>
      <c r="AU590" s="24" t="s">
        <v>82</v>
      </c>
      <c r="AY590" s="24" t="s">
        <v>152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24" t="s">
        <v>80</v>
      </c>
      <c r="BK590" s="232">
        <f>ROUND(I590*H590,2)</f>
        <v>0</v>
      </c>
      <c r="BL590" s="24" t="s">
        <v>272</v>
      </c>
      <c r="BM590" s="24" t="s">
        <v>677</v>
      </c>
    </row>
    <row r="591" spans="2:51" s="11" customFormat="1" ht="13.5">
      <c r="B591" s="233"/>
      <c r="C591" s="234"/>
      <c r="D591" s="235" t="s">
        <v>164</v>
      </c>
      <c r="E591" s="236" t="s">
        <v>21</v>
      </c>
      <c r="F591" s="237" t="s">
        <v>678</v>
      </c>
      <c r="G591" s="234"/>
      <c r="H591" s="236" t="s">
        <v>21</v>
      </c>
      <c r="I591" s="238"/>
      <c r="J591" s="234"/>
      <c r="K591" s="234"/>
      <c r="L591" s="239"/>
      <c r="M591" s="240"/>
      <c r="N591" s="241"/>
      <c r="O591" s="241"/>
      <c r="P591" s="241"/>
      <c r="Q591" s="241"/>
      <c r="R591" s="241"/>
      <c r="S591" s="241"/>
      <c r="T591" s="242"/>
      <c r="AT591" s="243" t="s">
        <v>164</v>
      </c>
      <c r="AU591" s="243" t="s">
        <v>82</v>
      </c>
      <c r="AV591" s="11" t="s">
        <v>80</v>
      </c>
      <c r="AW591" s="11" t="s">
        <v>36</v>
      </c>
      <c r="AX591" s="11" t="s">
        <v>72</v>
      </c>
      <c r="AY591" s="243" t="s">
        <v>152</v>
      </c>
    </row>
    <row r="592" spans="2:51" s="11" customFormat="1" ht="13.5">
      <c r="B592" s="233"/>
      <c r="C592" s="234"/>
      <c r="D592" s="235" t="s">
        <v>164</v>
      </c>
      <c r="E592" s="236" t="s">
        <v>21</v>
      </c>
      <c r="F592" s="237" t="s">
        <v>679</v>
      </c>
      <c r="G592" s="234"/>
      <c r="H592" s="236" t="s">
        <v>21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164</v>
      </c>
      <c r="AU592" s="243" t="s">
        <v>82</v>
      </c>
      <c r="AV592" s="11" t="s">
        <v>80</v>
      </c>
      <c r="AW592" s="11" t="s">
        <v>36</v>
      </c>
      <c r="AX592" s="11" t="s">
        <v>72</v>
      </c>
      <c r="AY592" s="243" t="s">
        <v>152</v>
      </c>
    </row>
    <row r="593" spans="2:51" s="11" customFormat="1" ht="13.5">
      <c r="B593" s="233"/>
      <c r="C593" s="234"/>
      <c r="D593" s="235" t="s">
        <v>164</v>
      </c>
      <c r="E593" s="236" t="s">
        <v>21</v>
      </c>
      <c r="F593" s="237" t="s">
        <v>680</v>
      </c>
      <c r="G593" s="234"/>
      <c r="H593" s="236" t="s">
        <v>21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AT593" s="243" t="s">
        <v>164</v>
      </c>
      <c r="AU593" s="243" t="s">
        <v>82</v>
      </c>
      <c r="AV593" s="11" t="s">
        <v>80</v>
      </c>
      <c r="AW593" s="11" t="s">
        <v>36</v>
      </c>
      <c r="AX593" s="11" t="s">
        <v>72</v>
      </c>
      <c r="AY593" s="243" t="s">
        <v>152</v>
      </c>
    </row>
    <row r="594" spans="2:51" s="11" customFormat="1" ht="13.5">
      <c r="B594" s="233"/>
      <c r="C594" s="234"/>
      <c r="D594" s="235" t="s">
        <v>164</v>
      </c>
      <c r="E594" s="236" t="s">
        <v>21</v>
      </c>
      <c r="F594" s="237" t="s">
        <v>668</v>
      </c>
      <c r="G594" s="234"/>
      <c r="H594" s="236" t="s">
        <v>21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AT594" s="243" t="s">
        <v>164</v>
      </c>
      <c r="AU594" s="243" t="s">
        <v>82</v>
      </c>
      <c r="AV594" s="11" t="s">
        <v>80</v>
      </c>
      <c r="AW594" s="11" t="s">
        <v>36</v>
      </c>
      <c r="AX594" s="11" t="s">
        <v>72</v>
      </c>
      <c r="AY594" s="243" t="s">
        <v>152</v>
      </c>
    </row>
    <row r="595" spans="2:51" s="11" customFormat="1" ht="13.5">
      <c r="B595" s="233"/>
      <c r="C595" s="234"/>
      <c r="D595" s="235" t="s">
        <v>164</v>
      </c>
      <c r="E595" s="236" t="s">
        <v>21</v>
      </c>
      <c r="F595" s="237" t="s">
        <v>669</v>
      </c>
      <c r="G595" s="234"/>
      <c r="H595" s="236" t="s">
        <v>21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164</v>
      </c>
      <c r="AU595" s="243" t="s">
        <v>82</v>
      </c>
      <c r="AV595" s="11" t="s">
        <v>80</v>
      </c>
      <c r="AW595" s="11" t="s">
        <v>36</v>
      </c>
      <c r="AX595" s="11" t="s">
        <v>72</v>
      </c>
      <c r="AY595" s="243" t="s">
        <v>152</v>
      </c>
    </row>
    <row r="596" spans="2:51" s="11" customFormat="1" ht="13.5">
      <c r="B596" s="233"/>
      <c r="C596" s="234"/>
      <c r="D596" s="235" t="s">
        <v>164</v>
      </c>
      <c r="E596" s="236" t="s">
        <v>21</v>
      </c>
      <c r="F596" s="237" t="s">
        <v>672</v>
      </c>
      <c r="G596" s="234"/>
      <c r="H596" s="236" t="s">
        <v>21</v>
      </c>
      <c r="I596" s="238"/>
      <c r="J596" s="234"/>
      <c r="K596" s="234"/>
      <c r="L596" s="239"/>
      <c r="M596" s="240"/>
      <c r="N596" s="241"/>
      <c r="O596" s="241"/>
      <c r="P596" s="241"/>
      <c r="Q596" s="241"/>
      <c r="R596" s="241"/>
      <c r="S596" s="241"/>
      <c r="T596" s="242"/>
      <c r="AT596" s="243" t="s">
        <v>164</v>
      </c>
      <c r="AU596" s="243" t="s">
        <v>82</v>
      </c>
      <c r="AV596" s="11" t="s">
        <v>80</v>
      </c>
      <c r="AW596" s="11" t="s">
        <v>36</v>
      </c>
      <c r="AX596" s="11" t="s">
        <v>72</v>
      </c>
      <c r="AY596" s="243" t="s">
        <v>152</v>
      </c>
    </row>
    <row r="597" spans="2:51" s="11" customFormat="1" ht="13.5">
      <c r="B597" s="233"/>
      <c r="C597" s="234"/>
      <c r="D597" s="235" t="s">
        <v>164</v>
      </c>
      <c r="E597" s="236" t="s">
        <v>21</v>
      </c>
      <c r="F597" s="237" t="s">
        <v>681</v>
      </c>
      <c r="G597" s="234"/>
      <c r="H597" s="236" t="s">
        <v>21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164</v>
      </c>
      <c r="AU597" s="243" t="s">
        <v>82</v>
      </c>
      <c r="AV597" s="11" t="s">
        <v>80</v>
      </c>
      <c r="AW597" s="11" t="s">
        <v>36</v>
      </c>
      <c r="AX597" s="11" t="s">
        <v>72</v>
      </c>
      <c r="AY597" s="243" t="s">
        <v>152</v>
      </c>
    </row>
    <row r="598" spans="2:51" s="12" customFormat="1" ht="13.5">
      <c r="B598" s="244"/>
      <c r="C598" s="245"/>
      <c r="D598" s="235" t="s">
        <v>164</v>
      </c>
      <c r="E598" s="246" t="s">
        <v>21</v>
      </c>
      <c r="F598" s="247" t="s">
        <v>80</v>
      </c>
      <c r="G598" s="245"/>
      <c r="H598" s="248">
        <v>1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AT598" s="254" t="s">
        <v>164</v>
      </c>
      <c r="AU598" s="254" t="s">
        <v>82</v>
      </c>
      <c r="AV598" s="12" t="s">
        <v>82</v>
      </c>
      <c r="AW598" s="12" t="s">
        <v>36</v>
      </c>
      <c r="AX598" s="12" t="s">
        <v>72</v>
      </c>
      <c r="AY598" s="254" t="s">
        <v>152</v>
      </c>
    </row>
    <row r="599" spans="2:51" s="13" customFormat="1" ht="13.5">
      <c r="B599" s="255"/>
      <c r="C599" s="256"/>
      <c r="D599" s="235" t="s">
        <v>164</v>
      </c>
      <c r="E599" s="257" t="s">
        <v>21</v>
      </c>
      <c r="F599" s="258" t="s">
        <v>167</v>
      </c>
      <c r="G599" s="256"/>
      <c r="H599" s="259">
        <v>1</v>
      </c>
      <c r="I599" s="260"/>
      <c r="J599" s="256"/>
      <c r="K599" s="256"/>
      <c r="L599" s="261"/>
      <c r="M599" s="262"/>
      <c r="N599" s="263"/>
      <c r="O599" s="263"/>
      <c r="P599" s="263"/>
      <c r="Q599" s="263"/>
      <c r="R599" s="263"/>
      <c r="S599" s="263"/>
      <c r="T599" s="264"/>
      <c r="AT599" s="265" t="s">
        <v>164</v>
      </c>
      <c r="AU599" s="265" t="s">
        <v>82</v>
      </c>
      <c r="AV599" s="13" t="s">
        <v>162</v>
      </c>
      <c r="AW599" s="13" t="s">
        <v>36</v>
      </c>
      <c r="AX599" s="13" t="s">
        <v>80</v>
      </c>
      <c r="AY599" s="265" t="s">
        <v>152</v>
      </c>
    </row>
    <row r="600" spans="2:65" s="1" customFormat="1" ht="25.5" customHeight="1">
      <c r="B600" s="46"/>
      <c r="C600" s="221" t="s">
        <v>682</v>
      </c>
      <c r="D600" s="221" t="s">
        <v>157</v>
      </c>
      <c r="E600" s="222" t="s">
        <v>683</v>
      </c>
      <c r="F600" s="223" t="s">
        <v>684</v>
      </c>
      <c r="G600" s="224" t="s">
        <v>467</v>
      </c>
      <c r="H600" s="278"/>
      <c r="I600" s="226"/>
      <c r="J600" s="227">
        <f>ROUND(I600*H600,2)</f>
        <v>0</v>
      </c>
      <c r="K600" s="223" t="s">
        <v>161</v>
      </c>
      <c r="L600" s="72"/>
      <c r="M600" s="228" t="s">
        <v>21</v>
      </c>
      <c r="N600" s="229" t="s">
        <v>43</v>
      </c>
      <c r="O600" s="47"/>
      <c r="P600" s="230">
        <f>O600*H600</f>
        <v>0</v>
      </c>
      <c r="Q600" s="230">
        <v>0</v>
      </c>
      <c r="R600" s="230">
        <f>Q600*H600</f>
        <v>0</v>
      </c>
      <c r="S600" s="230">
        <v>0</v>
      </c>
      <c r="T600" s="231">
        <f>S600*H600</f>
        <v>0</v>
      </c>
      <c r="AR600" s="24" t="s">
        <v>272</v>
      </c>
      <c r="AT600" s="24" t="s">
        <v>157</v>
      </c>
      <c r="AU600" s="24" t="s">
        <v>82</v>
      </c>
      <c r="AY600" s="24" t="s">
        <v>152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24" t="s">
        <v>80</v>
      </c>
      <c r="BK600" s="232">
        <f>ROUND(I600*H600,2)</f>
        <v>0</v>
      </c>
      <c r="BL600" s="24" t="s">
        <v>272</v>
      </c>
      <c r="BM600" s="24" t="s">
        <v>685</v>
      </c>
    </row>
    <row r="601" spans="2:63" s="10" customFormat="1" ht="29.85" customHeight="1">
      <c r="B601" s="205"/>
      <c r="C601" s="206"/>
      <c r="D601" s="207" t="s">
        <v>71</v>
      </c>
      <c r="E601" s="219" t="s">
        <v>686</v>
      </c>
      <c r="F601" s="219" t="s">
        <v>687</v>
      </c>
      <c r="G601" s="206"/>
      <c r="H601" s="206"/>
      <c r="I601" s="209"/>
      <c r="J601" s="220">
        <f>BK601</f>
        <v>0</v>
      </c>
      <c r="K601" s="206"/>
      <c r="L601" s="211"/>
      <c r="M601" s="212"/>
      <c r="N601" s="213"/>
      <c r="O601" s="213"/>
      <c r="P601" s="214">
        <f>SUM(P602:P667)</f>
        <v>0</v>
      </c>
      <c r="Q601" s="213"/>
      <c r="R601" s="214">
        <f>SUM(R602:R667)</f>
        <v>0.16383013999999996</v>
      </c>
      <c r="S601" s="213"/>
      <c r="T601" s="215">
        <f>SUM(T602:T667)</f>
        <v>0</v>
      </c>
      <c r="AR601" s="216" t="s">
        <v>82</v>
      </c>
      <c r="AT601" s="217" t="s">
        <v>71</v>
      </c>
      <c r="AU601" s="217" t="s">
        <v>80</v>
      </c>
      <c r="AY601" s="216" t="s">
        <v>152</v>
      </c>
      <c r="BK601" s="218">
        <f>SUM(BK602:BK667)</f>
        <v>0</v>
      </c>
    </row>
    <row r="602" spans="2:65" s="1" customFormat="1" ht="25.5" customHeight="1">
      <c r="B602" s="46"/>
      <c r="C602" s="221" t="s">
        <v>688</v>
      </c>
      <c r="D602" s="221" t="s">
        <v>157</v>
      </c>
      <c r="E602" s="222" t="s">
        <v>689</v>
      </c>
      <c r="F602" s="223" t="s">
        <v>690</v>
      </c>
      <c r="G602" s="224" t="s">
        <v>160</v>
      </c>
      <c r="H602" s="225">
        <v>10</v>
      </c>
      <c r="I602" s="226"/>
      <c r="J602" s="227">
        <f>ROUND(I602*H602,2)</f>
        <v>0</v>
      </c>
      <c r="K602" s="223" t="s">
        <v>21</v>
      </c>
      <c r="L602" s="72"/>
      <c r="M602" s="228" t="s">
        <v>21</v>
      </c>
      <c r="N602" s="229" t="s">
        <v>43</v>
      </c>
      <c r="O602" s="47"/>
      <c r="P602" s="230">
        <f>O602*H602</f>
        <v>0</v>
      </c>
      <c r="Q602" s="230">
        <v>0</v>
      </c>
      <c r="R602" s="230">
        <f>Q602*H602</f>
        <v>0</v>
      </c>
      <c r="S602" s="230">
        <v>0</v>
      </c>
      <c r="T602" s="231">
        <f>S602*H602</f>
        <v>0</v>
      </c>
      <c r="AR602" s="24" t="s">
        <v>272</v>
      </c>
      <c r="AT602" s="24" t="s">
        <v>157</v>
      </c>
      <c r="AU602" s="24" t="s">
        <v>82</v>
      </c>
      <c r="AY602" s="24" t="s">
        <v>152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24" t="s">
        <v>80</v>
      </c>
      <c r="BK602" s="232">
        <f>ROUND(I602*H602,2)</f>
        <v>0</v>
      </c>
      <c r="BL602" s="24" t="s">
        <v>272</v>
      </c>
      <c r="BM602" s="24" t="s">
        <v>691</v>
      </c>
    </row>
    <row r="603" spans="2:51" s="11" customFormat="1" ht="13.5">
      <c r="B603" s="233"/>
      <c r="C603" s="234"/>
      <c r="D603" s="235" t="s">
        <v>164</v>
      </c>
      <c r="E603" s="236" t="s">
        <v>21</v>
      </c>
      <c r="F603" s="237" t="s">
        <v>692</v>
      </c>
      <c r="G603" s="234"/>
      <c r="H603" s="236" t="s">
        <v>21</v>
      </c>
      <c r="I603" s="238"/>
      <c r="J603" s="234"/>
      <c r="K603" s="234"/>
      <c r="L603" s="239"/>
      <c r="M603" s="240"/>
      <c r="N603" s="241"/>
      <c r="O603" s="241"/>
      <c r="P603" s="241"/>
      <c r="Q603" s="241"/>
      <c r="R603" s="241"/>
      <c r="S603" s="241"/>
      <c r="T603" s="242"/>
      <c r="AT603" s="243" t="s">
        <v>164</v>
      </c>
      <c r="AU603" s="243" t="s">
        <v>82</v>
      </c>
      <c r="AV603" s="11" t="s">
        <v>80</v>
      </c>
      <c r="AW603" s="11" t="s">
        <v>36</v>
      </c>
      <c r="AX603" s="11" t="s">
        <v>72</v>
      </c>
      <c r="AY603" s="243" t="s">
        <v>152</v>
      </c>
    </row>
    <row r="604" spans="2:51" s="11" customFormat="1" ht="13.5">
      <c r="B604" s="233"/>
      <c r="C604" s="234"/>
      <c r="D604" s="235" t="s">
        <v>164</v>
      </c>
      <c r="E604" s="236" t="s">
        <v>21</v>
      </c>
      <c r="F604" s="237" t="s">
        <v>693</v>
      </c>
      <c r="G604" s="234"/>
      <c r="H604" s="236" t="s">
        <v>21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164</v>
      </c>
      <c r="AU604" s="243" t="s">
        <v>82</v>
      </c>
      <c r="AV604" s="11" t="s">
        <v>80</v>
      </c>
      <c r="AW604" s="11" t="s">
        <v>36</v>
      </c>
      <c r="AX604" s="11" t="s">
        <v>72</v>
      </c>
      <c r="AY604" s="243" t="s">
        <v>152</v>
      </c>
    </row>
    <row r="605" spans="2:51" s="12" customFormat="1" ht="13.5">
      <c r="B605" s="244"/>
      <c r="C605" s="245"/>
      <c r="D605" s="235" t="s">
        <v>164</v>
      </c>
      <c r="E605" s="246" t="s">
        <v>21</v>
      </c>
      <c r="F605" s="247" t="s">
        <v>82</v>
      </c>
      <c r="G605" s="245"/>
      <c r="H605" s="248">
        <v>2</v>
      </c>
      <c r="I605" s="249"/>
      <c r="J605" s="245"/>
      <c r="K605" s="245"/>
      <c r="L605" s="250"/>
      <c r="M605" s="251"/>
      <c r="N605" s="252"/>
      <c r="O605" s="252"/>
      <c r="P605" s="252"/>
      <c r="Q605" s="252"/>
      <c r="R605" s="252"/>
      <c r="S605" s="252"/>
      <c r="T605" s="253"/>
      <c r="AT605" s="254" t="s">
        <v>164</v>
      </c>
      <c r="AU605" s="254" t="s">
        <v>82</v>
      </c>
      <c r="AV605" s="12" t="s">
        <v>82</v>
      </c>
      <c r="AW605" s="12" t="s">
        <v>36</v>
      </c>
      <c r="AX605" s="12" t="s">
        <v>72</v>
      </c>
      <c r="AY605" s="254" t="s">
        <v>152</v>
      </c>
    </row>
    <row r="606" spans="2:51" s="11" customFormat="1" ht="13.5">
      <c r="B606" s="233"/>
      <c r="C606" s="234"/>
      <c r="D606" s="235" t="s">
        <v>164</v>
      </c>
      <c r="E606" s="236" t="s">
        <v>21</v>
      </c>
      <c r="F606" s="237" t="s">
        <v>694</v>
      </c>
      <c r="G606" s="234"/>
      <c r="H606" s="236" t="s">
        <v>21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164</v>
      </c>
      <c r="AU606" s="243" t="s">
        <v>82</v>
      </c>
      <c r="AV606" s="11" t="s">
        <v>80</v>
      </c>
      <c r="AW606" s="11" t="s">
        <v>36</v>
      </c>
      <c r="AX606" s="11" t="s">
        <v>72</v>
      </c>
      <c r="AY606" s="243" t="s">
        <v>152</v>
      </c>
    </row>
    <row r="607" spans="2:51" s="12" customFormat="1" ht="13.5">
      <c r="B607" s="244"/>
      <c r="C607" s="245"/>
      <c r="D607" s="235" t="s">
        <v>164</v>
      </c>
      <c r="E607" s="246" t="s">
        <v>21</v>
      </c>
      <c r="F607" s="247" t="s">
        <v>82</v>
      </c>
      <c r="G607" s="245"/>
      <c r="H607" s="248">
        <v>2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164</v>
      </c>
      <c r="AU607" s="254" t="s">
        <v>82</v>
      </c>
      <c r="AV607" s="12" t="s">
        <v>82</v>
      </c>
      <c r="AW607" s="12" t="s">
        <v>36</v>
      </c>
      <c r="AX607" s="12" t="s">
        <v>72</v>
      </c>
      <c r="AY607" s="254" t="s">
        <v>152</v>
      </c>
    </row>
    <row r="608" spans="2:51" s="11" customFormat="1" ht="13.5">
      <c r="B608" s="233"/>
      <c r="C608" s="234"/>
      <c r="D608" s="235" t="s">
        <v>164</v>
      </c>
      <c r="E608" s="236" t="s">
        <v>21</v>
      </c>
      <c r="F608" s="237" t="s">
        <v>695</v>
      </c>
      <c r="G608" s="234"/>
      <c r="H608" s="236" t="s">
        <v>21</v>
      </c>
      <c r="I608" s="238"/>
      <c r="J608" s="234"/>
      <c r="K608" s="234"/>
      <c r="L608" s="239"/>
      <c r="M608" s="240"/>
      <c r="N608" s="241"/>
      <c r="O608" s="241"/>
      <c r="P608" s="241"/>
      <c r="Q608" s="241"/>
      <c r="R608" s="241"/>
      <c r="S608" s="241"/>
      <c r="T608" s="242"/>
      <c r="AT608" s="243" t="s">
        <v>164</v>
      </c>
      <c r="AU608" s="243" t="s">
        <v>82</v>
      </c>
      <c r="AV608" s="11" t="s">
        <v>80</v>
      </c>
      <c r="AW608" s="11" t="s">
        <v>36</v>
      </c>
      <c r="AX608" s="11" t="s">
        <v>72</v>
      </c>
      <c r="AY608" s="243" t="s">
        <v>152</v>
      </c>
    </row>
    <row r="609" spans="2:51" s="12" customFormat="1" ht="13.5">
      <c r="B609" s="244"/>
      <c r="C609" s="245"/>
      <c r="D609" s="235" t="s">
        <v>164</v>
      </c>
      <c r="E609" s="246" t="s">
        <v>21</v>
      </c>
      <c r="F609" s="247" t="s">
        <v>82</v>
      </c>
      <c r="G609" s="245"/>
      <c r="H609" s="248">
        <v>2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AT609" s="254" t="s">
        <v>164</v>
      </c>
      <c r="AU609" s="254" t="s">
        <v>82</v>
      </c>
      <c r="AV609" s="12" t="s">
        <v>82</v>
      </c>
      <c r="AW609" s="12" t="s">
        <v>36</v>
      </c>
      <c r="AX609" s="12" t="s">
        <v>72</v>
      </c>
      <c r="AY609" s="254" t="s">
        <v>152</v>
      </c>
    </row>
    <row r="610" spans="2:51" s="11" customFormat="1" ht="13.5">
      <c r="B610" s="233"/>
      <c r="C610" s="234"/>
      <c r="D610" s="235" t="s">
        <v>164</v>
      </c>
      <c r="E610" s="236" t="s">
        <v>21</v>
      </c>
      <c r="F610" s="237" t="s">
        <v>696</v>
      </c>
      <c r="G610" s="234"/>
      <c r="H610" s="236" t="s">
        <v>21</v>
      </c>
      <c r="I610" s="238"/>
      <c r="J610" s="234"/>
      <c r="K610" s="234"/>
      <c r="L610" s="239"/>
      <c r="M610" s="240"/>
      <c r="N610" s="241"/>
      <c r="O610" s="241"/>
      <c r="P610" s="241"/>
      <c r="Q610" s="241"/>
      <c r="R610" s="241"/>
      <c r="S610" s="241"/>
      <c r="T610" s="242"/>
      <c r="AT610" s="243" t="s">
        <v>164</v>
      </c>
      <c r="AU610" s="243" t="s">
        <v>82</v>
      </c>
      <c r="AV610" s="11" t="s">
        <v>80</v>
      </c>
      <c r="AW610" s="11" t="s">
        <v>36</v>
      </c>
      <c r="AX610" s="11" t="s">
        <v>72</v>
      </c>
      <c r="AY610" s="243" t="s">
        <v>152</v>
      </c>
    </row>
    <row r="611" spans="2:51" s="12" customFormat="1" ht="13.5">
      <c r="B611" s="244"/>
      <c r="C611" s="245"/>
      <c r="D611" s="235" t="s">
        <v>164</v>
      </c>
      <c r="E611" s="246" t="s">
        <v>21</v>
      </c>
      <c r="F611" s="247" t="s">
        <v>82</v>
      </c>
      <c r="G611" s="245"/>
      <c r="H611" s="248">
        <v>2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AT611" s="254" t="s">
        <v>164</v>
      </c>
      <c r="AU611" s="254" t="s">
        <v>82</v>
      </c>
      <c r="AV611" s="12" t="s">
        <v>82</v>
      </c>
      <c r="AW611" s="12" t="s">
        <v>36</v>
      </c>
      <c r="AX611" s="12" t="s">
        <v>72</v>
      </c>
      <c r="AY611" s="254" t="s">
        <v>152</v>
      </c>
    </row>
    <row r="612" spans="2:51" s="11" customFormat="1" ht="13.5">
      <c r="B612" s="233"/>
      <c r="C612" s="234"/>
      <c r="D612" s="235" t="s">
        <v>164</v>
      </c>
      <c r="E612" s="236" t="s">
        <v>21</v>
      </c>
      <c r="F612" s="237" t="s">
        <v>697</v>
      </c>
      <c r="G612" s="234"/>
      <c r="H612" s="236" t="s">
        <v>21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164</v>
      </c>
      <c r="AU612" s="243" t="s">
        <v>82</v>
      </c>
      <c r="AV612" s="11" t="s">
        <v>80</v>
      </c>
      <c r="AW612" s="11" t="s">
        <v>36</v>
      </c>
      <c r="AX612" s="11" t="s">
        <v>72</v>
      </c>
      <c r="AY612" s="243" t="s">
        <v>152</v>
      </c>
    </row>
    <row r="613" spans="2:51" s="12" customFormat="1" ht="13.5">
      <c r="B613" s="244"/>
      <c r="C613" s="245"/>
      <c r="D613" s="235" t="s">
        <v>164</v>
      </c>
      <c r="E613" s="246" t="s">
        <v>21</v>
      </c>
      <c r="F613" s="247" t="s">
        <v>82</v>
      </c>
      <c r="G613" s="245"/>
      <c r="H613" s="248">
        <v>2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AT613" s="254" t="s">
        <v>164</v>
      </c>
      <c r="AU613" s="254" t="s">
        <v>82</v>
      </c>
      <c r="AV613" s="12" t="s">
        <v>82</v>
      </c>
      <c r="AW613" s="12" t="s">
        <v>36</v>
      </c>
      <c r="AX613" s="12" t="s">
        <v>72</v>
      </c>
      <c r="AY613" s="254" t="s">
        <v>152</v>
      </c>
    </row>
    <row r="614" spans="2:51" s="13" customFormat="1" ht="13.5">
      <c r="B614" s="255"/>
      <c r="C614" s="256"/>
      <c r="D614" s="235" t="s">
        <v>164</v>
      </c>
      <c r="E614" s="257" t="s">
        <v>21</v>
      </c>
      <c r="F614" s="258" t="s">
        <v>167</v>
      </c>
      <c r="G614" s="256"/>
      <c r="H614" s="259">
        <v>10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AT614" s="265" t="s">
        <v>164</v>
      </c>
      <c r="AU614" s="265" t="s">
        <v>82</v>
      </c>
      <c r="AV614" s="13" t="s">
        <v>162</v>
      </c>
      <c r="AW614" s="13" t="s">
        <v>36</v>
      </c>
      <c r="AX614" s="13" t="s">
        <v>80</v>
      </c>
      <c r="AY614" s="265" t="s">
        <v>152</v>
      </c>
    </row>
    <row r="615" spans="2:65" s="1" customFormat="1" ht="25.5" customHeight="1">
      <c r="B615" s="46"/>
      <c r="C615" s="221" t="s">
        <v>698</v>
      </c>
      <c r="D615" s="221" t="s">
        <v>157</v>
      </c>
      <c r="E615" s="222" t="s">
        <v>699</v>
      </c>
      <c r="F615" s="223" t="s">
        <v>700</v>
      </c>
      <c r="G615" s="224" t="s">
        <v>292</v>
      </c>
      <c r="H615" s="225">
        <v>7.21</v>
      </c>
      <c r="I615" s="226"/>
      <c r="J615" s="227">
        <f>ROUND(I615*H615,2)</f>
        <v>0</v>
      </c>
      <c r="K615" s="223" t="s">
        <v>161</v>
      </c>
      <c r="L615" s="72"/>
      <c r="M615" s="228" t="s">
        <v>21</v>
      </c>
      <c r="N615" s="229" t="s">
        <v>43</v>
      </c>
      <c r="O615" s="47"/>
      <c r="P615" s="230">
        <f>O615*H615</f>
        <v>0</v>
      </c>
      <c r="Q615" s="230">
        <v>0.00062</v>
      </c>
      <c r="R615" s="230">
        <f>Q615*H615</f>
        <v>0.0044702</v>
      </c>
      <c r="S615" s="230">
        <v>0</v>
      </c>
      <c r="T615" s="231">
        <f>S615*H615</f>
        <v>0</v>
      </c>
      <c r="AR615" s="24" t="s">
        <v>272</v>
      </c>
      <c r="AT615" s="24" t="s">
        <v>157</v>
      </c>
      <c r="AU615" s="24" t="s">
        <v>82</v>
      </c>
      <c r="AY615" s="24" t="s">
        <v>152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24" t="s">
        <v>80</v>
      </c>
      <c r="BK615" s="232">
        <f>ROUND(I615*H615,2)</f>
        <v>0</v>
      </c>
      <c r="BL615" s="24" t="s">
        <v>272</v>
      </c>
      <c r="BM615" s="24" t="s">
        <v>701</v>
      </c>
    </row>
    <row r="616" spans="2:51" s="12" customFormat="1" ht="13.5">
      <c r="B616" s="244"/>
      <c r="C616" s="245"/>
      <c r="D616" s="235" t="s">
        <v>164</v>
      </c>
      <c r="E616" s="246" t="s">
        <v>21</v>
      </c>
      <c r="F616" s="247" t="s">
        <v>702</v>
      </c>
      <c r="G616" s="245"/>
      <c r="H616" s="248">
        <v>7.21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AT616" s="254" t="s">
        <v>164</v>
      </c>
      <c r="AU616" s="254" t="s">
        <v>82</v>
      </c>
      <c r="AV616" s="12" t="s">
        <v>82</v>
      </c>
      <c r="AW616" s="12" t="s">
        <v>36</v>
      </c>
      <c r="AX616" s="12" t="s">
        <v>72</v>
      </c>
      <c r="AY616" s="254" t="s">
        <v>152</v>
      </c>
    </row>
    <row r="617" spans="2:51" s="13" customFormat="1" ht="13.5">
      <c r="B617" s="255"/>
      <c r="C617" s="256"/>
      <c r="D617" s="235" t="s">
        <v>164</v>
      </c>
      <c r="E617" s="257" t="s">
        <v>21</v>
      </c>
      <c r="F617" s="258" t="s">
        <v>167</v>
      </c>
      <c r="G617" s="256"/>
      <c r="H617" s="259">
        <v>7.21</v>
      </c>
      <c r="I617" s="260"/>
      <c r="J617" s="256"/>
      <c r="K617" s="256"/>
      <c r="L617" s="261"/>
      <c r="M617" s="262"/>
      <c r="N617" s="263"/>
      <c r="O617" s="263"/>
      <c r="P617" s="263"/>
      <c r="Q617" s="263"/>
      <c r="R617" s="263"/>
      <c r="S617" s="263"/>
      <c r="T617" s="264"/>
      <c r="AT617" s="265" t="s">
        <v>164</v>
      </c>
      <c r="AU617" s="265" t="s">
        <v>82</v>
      </c>
      <c r="AV617" s="13" t="s">
        <v>162</v>
      </c>
      <c r="AW617" s="13" t="s">
        <v>36</v>
      </c>
      <c r="AX617" s="13" t="s">
        <v>80</v>
      </c>
      <c r="AY617" s="265" t="s">
        <v>152</v>
      </c>
    </row>
    <row r="618" spans="2:65" s="1" customFormat="1" ht="16.5" customHeight="1">
      <c r="B618" s="46"/>
      <c r="C618" s="266" t="s">
        <v>703</v>
      </c>
      <c r="D618" s="266" t="s">
        <v>179</v>
      </c>
      <c r="E618" s="267" t="s">
        <v>704</v>
      </c>
      <c r="F618" s="268" t="s">
        <v>705</v>
      </c>
      <c r="G618" s="269" t="s">
        <v>160</v>
      </c>
      <c r="H618" s="270">
        <v>27.824</v>
      </c>
      <c r="I618" s="271"/>
      <c r="J618" s="272">
        <f>ROUND(I618*H618,2)</f>
        <v>0</v>
      </c>
      <c r="K618" s="268" t="s">
        <v>21</v>
      </c>
      <c r="L618" s="273"/>
      <c r="M618" s="274" t="s">
        <v>21</v>
      </c>
      <c r="N618" s="275" t="s">
        <v>43</v>
      </c>
      <c r="O618" s="47"/>
      <c r="P618" s="230">
        <f>O618*H618</f>
        <v>0</v>
      </c>
      <c r="Q618" s="230">
        <v>0.00045</v>
      </c>
      <c r="R618" s="230">
        <f>Q618*H618</f>
        <v>0.0125208</v>
      </c>
      <c r="S618" s="230">
        <v>0</v>
      </c>
      <c r="T618" s="231">
        <f>S618*H618</f>
        <v>0</v>
      </c>
      <c r="AR618" s="24" t="s">
        <v>366</v>
      </c>
      <c r="AT618" s="24" t="s">
        <v>179</v>
      </c>
      <c r="AU618" s="24" t="s">
        <v>82</v>
      </c>
      <c r="AY618" s="24" t="s">
        <v>152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80</v>
      </c>
      <c r="BK618" s="232">
        <f>ROUND(I618*H618,2)</f>
        <v>0</v>
      </c>
      <c r="BL618" s="24" t="s">
        <v>272</v>
      </c>
      <c r="BM618" s="24" t="s">
        <v>706</v>
      </c>
    </row>
    <row r="619" spans="2:51" s="12" customFormat="1" ht="13.5">
      <c r="B619" s="244"/>
      <c r="C619" s="245"/>
      <c r="D619" s="235" t="s">
        <v>164</v>
      </c>
      <c r="E619" s="246" t="s">
        <v>21</v>
      </c>
      <c r="F619" s="247" t="s">
        <v>707</v>
      </c>
      <c r="G619" s="245"/>
      <c r="H619" s="248">
        <v>27.824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AT619" s="254" t="s">
        <v>164</v>
      </c>
      <c r="AU619" s="254" t="s">
        <v>82</v>
      </c>
      <c r="AV619" s="12" t="s">
        <v>82</v>
      </c>
      <c r="AW619" s="12" t="s">
        <v>36</v>
      </c>
      <c r="AX619" s="12" t="s">
        <v>72</v>
      </c>
      <c r="AY619" s="254" t="s">
        <v>152</v>
      </c>
    </row>
    <row r="620" spans="2:51" s="13" customFormat="1" ht="13.5">
      <c r="B620" s="255"/>
      <c r="C620" s="256"/>
      <c r="D620" s="235" t="s">
        <v>164</v>
      </c>
      <c r="E620" s="257" t="s">
        <v>21</v>
      </c>
      <c r="F620" s="258" t="s">
        <v>167</v>
      </c>
      <c r="G620" s="256"/>
      <c r="H620" s="259">
        <v>27.824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AT620" s="265" t="s">
        <v>164</v>
      </c>
      <c r="AU620" s="265" t="s">
        <v>82</v>
      </c>
      <c r="AV620" s="13" t="s">
        <v>162</v>
      </c>
      <c r="AW620" s="13" t="s">
        <v>36</v>
      </c>
      <c r="AX620" s="13" t="s">
        <v>80</v>
      </c>
      <c r="AY620" s="265" t="s">
        <v>152</v>
      </c>
    </row>
    <row r="621" spans="2:65" s="1" customFormat="1" ht="16.5" customHeight="1">
      <c r="B621" s="46"/>
      <c r="C621" s="221" t="s">
        <v>708</v>
      </c>
      <c r="D621" s="221" t="s">
        <v>157</v>
      </c>
      <c r="E621" s="222" t="s">
        <v>709</v>
      </c>
      <c r="F621" s="223" t="s">
        <v>710</v>
      </c>
      <c r="G621" s="224" t="s">
        <v>192</v>
      </c>
      <c r="H621" s="225">
        <v>6.6</v>
      </c>
      <c r="I621" s="226"/>
      <c r="J621" s="227">
        <f>ROUND(I621*H621,2)</f>
        <v>0</v>
      </c>
      <c r="K621" s="223" t="s">
        <v>21</v>
      </c>
      <c r="L621" s="72"/>
      <c r="M621" s="228" t="s">
        <v>21</v>
      </c>
      <c r="N621" s="229" t="s">
        <v>43</v>
      </c>
      <c r="O621" s="47"/>
      <c r="P621" s="230">
        <f>O621*H621</f>
        <v>0</v>
      </c>
      <c r="Q621" s="230">
        <v>0.000308</v>
      </c>
      <c r="R621" s="230">
        <f>Q621*H621</f>
        <v>0.0020328</v>
      </c>
      <c r="S621" s="230">
        <v>0</v>
      </c>
      <c r="T621" s="231">
        <f>S621*H621</f>
        <v>0</v>
      </c>
      <c r="AR621" s="24" t="s">
        <v>272</v>
      </c>
      <c r="AT621" s="24" t="s">
        <v>157</v>
      </c>
      <c r="AU621" s="24" t="s">
        <v>82</v>
      </c>
      <c r="AY621" s="24" t="s">
        <v>152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4" t="s">
        <v>80</v>
      </c>
      <c r="BK621" s="232">
        <f>ROUND(I621*H621,2)</f>
        <v>0</v>
      </c>
      <c r="BL621" s="24" t="s">
        <v>272</v>
      </c>
      <c r="BM621" s="24" t="s">
        <v>711</v>
      </c>
    </row>
    <row r="622" spans="2:51" s="11" customFormat="1" ht="13.5">
      <c r="B622" s="233"/>
      <c r="C622" s="234"/>
      <c r="D622" s="235" t="s">
        <v>164</v>
      </c>
      <c r="E622" s="236" t="s">
        <v>21</v>
      </c>
      <c r="F622" s="237" t="s">
        <v>712</v>
      </c>
      <c r="G622" s="234"/>
      <c r="H622" s="236" t="s">
        <v>21</v>
      </c>
      <c r="I622" s="238"/>
      <c r="J622" s="234"/>
      <c r="K622" s="234"/>
      <c r="L622" s="239"/>
      <c r="M622" s="240"/>
      <c r="N622" s="241"/>
      <c r="O622" s="241"/>
      <c r="P622" s="241"/>
      <c r="Q622" s="241"/>
      <c r="R622" s="241"/>
      <c r="S622" s="241"/>
      <c r="T622" s="242"/>
      <c r="AT622" s="243" t="s">
        <v>164</v>
      </c>
      <c r="AU622" s="243" t="s">
        <v>82</v>
      </c>
      <c r="AV622" s="11" t="s">
        <v>80</v>
      </c>
      <c r="AW622" s="11" t="s">
        <v>36</v>
      </c>
      <c r="AX622" s="11" t="s">
        <v>72</v>
      </c>
      <c r="AY622" s="243" t="s">
        <v>152</v>
      </c>
    </row>
    <row r="623" spans="2:51" s="11" customFormat="1" ht="13.5">
      <c r="B623" s="233"/>
      <c r="C623" s="234"/>
      <c r="D623" s="235" t="s">
        <v>164</v>
      </c>
      <c r="E623" s="236" t="s">
        <v>21</v>
      </c>
      <c r="F623" s="237" t="s">
        <v>693</v>
      </c>
      <c r="G623" s="234"/>
      <c r="H623" s="236" t="s">
        <v>21</v>
      </c>
      <c r="I623" s="238"/>
      <c r="J623" s="234"/>
      <c r="K623" s="234"/>
      <c r="L623" s="239"/>
      <c r="M623" s="240"/>
      <c r="N623" s="241"/>
      <c r="O623" s="241"/>
      <c r="P623" s="241"/>
      <c r="Q623" s="241"/>
      <c r="R623" s="241"/>
      <c r="S623" s="241"/>
      <c r="T623" s="242"/>
      <c r="AT623" s="243" t="s">
        <v>164</v>
      </c>
      <c r="AU623" s="243" t="s">
        <v>82</v>
      </c>
      <c r="AV623" s="11" t="s">
        <v>80</v>
      </c>
      <c r="AW623" s="11" t="s">
        <v>36</v>
      </c>
      <c r="AX623" s="11" t="s">
        <v>72</v>
      </c>
      <c r="AY623" s="243" t="s">
        <v>152</v>
      </c>
    </row>
    <row r="624" spans="2:51" s="12" customFormat="1" ht="13.5">
      <c r="B624" s="244"/>
      <c r="C624" s="245"/>
      <c r="D624" s="235" t="s">
        <v>164</v>
      </c>
      <c r="E624" s="246" t="s">
        <v>21</v>
      </c>
      <c r="F624" s="247" t="s">
        <v>713</v>
      </c>
      <c r="G624" s="245"/>
      <c r="H624" s="248">
        <v>1.42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AT624" s="254" t="s">
        <v>164</v>
      </c>
      <c r="AU624" s="254" t="s">
        <v>82</v>
      </c>
      <c r="AV624" s="12" t="s">
        <v>82</v>
      </c>
      <c r="AW624" s="12" t="s">
        <v>36</v>
      </c>
      <c r="AX624" s="12" t="s">
        <v>72</v>
      </c>
      <c r="AY624" s="254" t="s">
        <v>152</v>
      </c>
    </row>
    <row r="625" spans="2:51" s="11" customFormat="1" ht="13.5">
      <c r="B625" s="233"/>
      <c r="C625" s="234"/>
      <c r="D625" s="235" t="s">
        <v>164</v>
      </c>
      <c r="E625" s="236" t="s">
        <v>21</v>
      </c>
      <c r="F625" s="237" t="s">
        <v>694</v>
      </c>
      <c r="G625" s="234"/>
      <c r="H625" s="236" t="s">
        <v>21</v>
      </c>
      <c r="I625" s="238"/>
      <c r="J625" s="234"/>
      <c r="K625" s="234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164</v>
      </c>
      <c r="AU625" s="243" t="s">
        <v>82</v>
      </c>
      <c r="AV625" s="11" t="s">
        <v>80</v>
      </c>
      <c r="AW625" s="11" t="s">
        <v>36</v>
      </c>
      <c r="AX625" s="11" t="s">
        <v>72</v>
      </c>
      <c r="AY625" s="243" t="s">
        <v>152</v>
      </c>
    </row>
    <row r="626" spans="2:51" s="12" customFormat="1" ht="13.5">
      <c r="B626" s="244"/>
      <c r="C626" s="245"/>
      <c r="D626" s="235" t="s">
        <v>164</v>
      </c>
      <c r="E626" s="246" t="s">
        <v>21</v>
      </c>
      <c r="F626" s="247" t="s">
        <v>714</v>
      </c>
      <c r="G626" s="245"/>
      <c r="H626" s="248">
        <v>1.26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AT626" s="254" t="s">
        <v>164</v>
      </c>
      <c r="AU626" s="254" t="s">
        <v>82</v>
      </c>
      <c r="AV626" s="12" t="s">
        <v>82</v>
      </c>
      <c r="AW626" s="12" t="s">
        <v>36</v>
      </c>
      <c r="AX626" s="12" t="s">
        <v>72</v>
      </c>
      <c r="AY626" s="254" t="s">
        <v>152</v>
      </c>
    </row>
    <row r="627" spans="2:51" s="11" customFormat="1" ht="13.5">
      <c r="B627" s="233"/>
      <c r="C627" s="234"/>
      <c r="D627" s="235" t="s">
        <v>164</v>
      </c>
      <c r="E627" s="236" t="s">
        <v>21</v>
      </c>
      <c r="F627" s="237" t="s">
        <v>695</v>
      </c>
      <c r="G627" s="234"/>
      <c r="H627" s="236" t="s">
        <v>21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164</v>
      </c>
      <c r="AU627" s="243" t="s">
        <v>82</v>
      </c>
      <c r="AV627" s="11" t="s">
        <v>80</v>
      </c>
      <c r="AW627" s="11" t="s">
        <v>36</v>
      </c>
      <c r="AX627" s="11" t="s">
        <v>72</v>
      </c>
      <c r="AY627" s="243" t="s">
        <v>152</v>
      </c>
    </row>
    <row r="628" spans="2:51" s="12" customFormat="1" ht="13.5">
      <c r="B628" s="244"/>
      <c r="C628" s="245"/>
      <c r="D628" s="235" t="s">
        <v>164</v>
      </c>
      <c r="E628" s="246" t="s">
        <v>21</v>
      </c>
      <c r="F628" s="247" t="s">
        <v>715</v>
      </c>
      <c r="G628" s="245"/>
      <c r="H628" s="248">
        <v>1.09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AT628" s="254" t="s">
        <v>164</v>
      </c>
      <c r="AU628" s="254" t="s">
        <v>82</v>
      </c>
      <c r="AV628" s="12" t="s">
        <v>82</v>
      </c>
      <c r="AW628" s="12" t="s">
        <v>36</v>
      </c>
      <c r="AX628" s="12" t="s">
        <v>72</v>
      </c>
      <c r="AY628" s="254" t="s">
        <v>152</v>
      </c>
    </row>
    <row r="629" spans="2:51" s="11" customFormat="1" ht="13.5">
      <c r="B629" s="233"/>
      <c r="C629" s="234"/>
      <c r="D629" s="235" t="s">
        <v>164</v>
      </c>
      <c r="E629" s="236" t="s">
        <v>21</v>
      </c>
      <c r="F629" s="237" t="s">
        <v>696</v>
      </c>
      <c r="G629" s="234"/>
      <c r="H629" s="236" t="s">
        <v>21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164</v>
      </c>
      <c r="AU629" s="243" t="s">
        <v>82</v>
      </c>
      <c r="AV629" s="11" t="s">
        <v>80</v>
      </c>
      <c r="AW629" s="11" t="s">
        <v>36</v>
      </c>
      <c r="AX629" s="11" t="s">
        <v>72</v>
      </c>
      <c r="AY629" s="243" t="s">
        <v>152</v>
      </c>
    </row>
    <row r="630" spans="2:51" s="12" customFormat="1" ht="13.5">
      <c r="B630" s="244"/>
      <c r="C630" s="245"/>
      <c r="D630" s="235" t="s">
        <v>164</v>
      </c>
      <c r="E630" s="246" t="s">
        <v>21</v>
      </c>
      <c r="F630" s="247" t="s">
        <v>716</v>
      </c>
      <c r="G630" s="245"/>
      <c r="H630" s="248">
        <v>1.5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AT630" s="254" t="s">
        <v>164</v>
      </c>
      <c r="AU630" s="254" t="s">
        <v>82</v>
      </c>
      <c r="AV630" s="12" t="s">
        <v>82</v>
      </c>
      <c r="AW630" s="12" t="s">
        <v>36</v>
      </c>
      <c r="AX630" s="12" t="s">
        <v>72</v>
      </c>
      <c r="AY630" s="254" t="s">
        <v>152</v>
      </c>
    </row>
    <row r="631" spans="2:51" s="11" customFormat="1" ht="13.5">
      <c r="B631" s="233"/>
      <c r="C631" s="234"/>
      <c r="D631" s="235" t="s">
        <v>164</v>
      </c>
      <c r="E631" s="236" t="s">
        <v>21</v>
      </c>
      <c r="F631" s="237" t="s">
        <v>697</v>
      </c>
      <c r="G631" s="234"/>
      <c r="H631" s="236" t="s">
        <v>21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164</v>
      </c>
      <c r="AU631" s="243" t="s">
        <v>82</v>
      </c>
      <c r="AV631" s="11" t="s">
        <v>80</v>
      </c>
      <c r="AW631" s="11" t="s">
        <v>36</v>
      </c>
      <c r="AX631" s="11" t="s">
        <v>72</v>
      </c>
      <c r="AY631" s="243" t="s">
        <v>152</v>
      </c>
    </row>
    <row r="632" spans="2:51" s="12" customFormat="1" ht="13.5">
      <c r="B632" s="244"/>
      <c r="C632" s="245"/>
      <c r="D632" s="235" t="s">
        <v>164</v>
      </c>
      <c r="E632" s="246" t="s">
        <v>21</v>
      </c>
      <c r="F632" s="247" t="s">
        <v>717</v>
      </c>
      <c r="G632" s="245"/>
      <c r="H632" s="248">
        <v>1.33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164</v>
      </c>
      <c r="AU632" s="254" t="s">
        <v>82</v>
      </c>
      <c r="AV632" s="12" t="s">
        <v>82</v>
      </c>
      <c r="AW632" s="12" t="s">
        <v>36</v>
      </c>
      <c r="AX632" s="12" t="s">
        <v>72</v>
      </c>
      <c r="AY632" s="254" t="s">
        <v>152</v>
      </c>
    </row>
    <row r="633" spans="2:51" s="13" customFormat="1" ht="13.5">
      <c r="B633" s="255"/>
      <c r="C633" s="256"/>
      <c r="D633" s="235" t="s">
        <v>164</v>
      </c>
      <c r="E633" s="257" t="s">
        <v>21</v>
      </c>
      <c r="F633" s="258" t="s">
        <v>167</v>
      </c>
      <c r="G633" s="256"/>
      <c r="H633" s="259">
        <v>6.6</v>
      </c>
      <c r="I633" s="260"/>
      <c r="J633" s="256"/>
      <c r="K633" s="256"/>
      <c r="L633" s="261"/>
      <c r="M633" s="262"/>
      <c r="N633" s="263"/>
      <c r="O633" s="263"/>
      <c r="P633" s="263"/>
      <c r="Q633" s="263"/>
      <c r="R633" s="263"/>
      <c r="S633" s="263"/>
      <c r="T633" s="264"/>
      <c r="AT633" s="265" t="s">
        <v>164</v>
      </c>
      <c r="AU633" s="265" t="s">
        <v>82</v>
      </c>
      <c r="AV633" s="13" t="s">
        <v>162</v>
      </c>
      <c r="AW633" s="13" t="s">
        <v>36</v>
      </c>
      <c r="AX633" s="13" t="s">
        <v>80</v>
      </c>
      <c r="AY633" s="265" t="s">
        <v>152</v>
      </c>
    </row>
    <row r="634" spans="2:65" s="1" customFormat="1" ht="25.5" customHeight="1">
      <c r="B634" s="46"/>
      <c r="C634" s="221" t="s">
        <v>311</v>
      </c>
      <c r="D634" s="221" t="s">
        <v>157</v>
      </c>
      <c r="E634" s="222" t="s">
        <v>718</v>
      </c>
      <c r="F634" s="223" t="s">
        <v>719</v>
      </c>
      <c r="G634" s="224" t="s">
        <v>192</v>
      </c>
      <c r="H634" s="225">
        <v>4.21</v>
      </c>
      <c r="I634" s="226"/>
      <c r="J634" s="227">
        <f>ROUND(I634*H634,2)</f>
        <v>0</v>
      </c>
      <c r="K634" s="223" t="s">
        <v>161</v>
      </c>
      <c r="L634" s="72"/>
      <c r="M634" s="228" t="s">
        <v>21</v>
      </c>
      <c r="N634" s="229" t="s">
        <v>43</v>
      </c>
      <c r="O634" s="47"/>
      <c r="P634" s="230">
        <f>O634*H634</f>
        <v>0</v>
      </c>
      <c r="Q634" s="230">
        <v>0.00392</v>
      </c>
      <c r="R634" s="230">
        <f>Q634*H634</f>
        <v>0.0165032</v>
      </c>
      <c r="S634" s="230">
        <v>0</v>
      </c>
      <c r="T634" s="231">
        <f>S634*H634</f>
        <v>0</v>
      </c>
      <c r="AR634" s="24" t="s">
        <v>272</v>
      </c>
      <c r="AT634" s="24" t="s">
        <v>157</v>
      </c>
      <c r="AU634" s="24" t="s">
        <v>82</v>
      </c>
      <c r="AY634" s="24" t="s">
        <v>152</v>
      </c>
      <c r="BE634" s="232">
        <f>IF(N634="základní",J634,0)</f>
        <v>0</v>
      </c>
      <c r="BF634" s="232">
        <f>IF(N634="snížená",J634,0)</f>
        <v>0</v>
      </c>
      <c r="BG634" s="232">
        <f>IF(N634="zákl. přenesená",J634,0)</f>
        <v>0</v>
      </c>
      <c r="BH634" s="232">
        <f>IF(N634="sníž. přenesená",J634,0)</f>
        <v>0</v>
      </c>
      <c r="BI634" s="232">
        <f>IF(N634="nulová",J634,0)</f>
        <v>0</v>
      </c>
      <c r="BJ634" s="24" t="s">
        <v>80</v>
      </c>
      <c r="BK634" s="232">
        <f>ROUND(I634*H634,2)</f>
        <v>0</v>
      </c>
      <c r="BL634" s="24" t="s">
        <v>272</v>
      </c>
      <c r="BM634" s="24" t="s">
        <v>720</v>
      </c>
    </row>
    <row r="635" spans="2:51" s="11" customFormat="1" ht="13.5">
      <c r="B635" s="233"/>
      <c r="C635" s="234"/>
      <c r="D635" s="235" t="s">
        <v>164</v>
      </c>
      <c r="E635" s="236" t="s">
        <v>21</v>
      </c>
      <c r="F635" s="237" t="s">
        <v>205</v>
      </c>
      <c r="G635" s="234"/>
      <c r="H635" s="236" t="s">
        <v>21</v>
      </c>
      <c r="I635" s="238"/>
      <c r="J635" s="234"/>
      <c r="K635" s="234"/>
      <c r="L635" s="239"/>
      <c r="M635" s="240"/>
      <c r="N635" s="241"/>
      <c r="O635" s="241"/>
      <c r="P635" s="241"/>
      <c r="Q635" s="241"/>
      <c r="R635" s="241"/>
      <c r="S635" s="241"/>
      <c r="T635" s="242"/>
      <c r="AT635" s="243" t="s">
        <v>164</v>
      </c>
      <c r="AU635" s="243" t="s">
        <v>82</v>
      </c>
      <c r="AV635" s="11" t="s">
        <v>80</v>
      </c>
      <c r="AW635" s="11" t="s">
        <v>36</v>
      </c>
      <c r="AX635" s="11" t="s">
        <v>72</v>
      </c>
      <c r="AY635" s="243" t="s">
        <v>152</v>
      </c>
    </row>
    <row r="636" spans="2:51" s="12" customFormat="1" ht="13.5">
      <c r="B636" s="244"/>
      <c r="C636" s="245"/>
      <c r="D636" s="235" t="s">
        <v>164</v>
      </c>
      <c r="E636" s="246" t="s">
        <v>21</v>
      </c>
      <c r="F636" s="247" t="s">
        <v>721</v>
      </c>
      <c r="G636" s="245"/>
      <c r="H636" s="248">
        <v>4.21</v>
      </c>
      <c r="I636" s="249"/>
      <c r="J636" s="245"/>
      <c r="K636" s="245"/>
      <c r="L636" s="250"/>
      <c r="M636" s="251"/>
      <c r="N636" s="252"/>
      <c r="O636" s="252"/>
      <c r="P636" s="252"/>
      <c r="Q636" s="252"/>
      <c r="R636" s="252"/>
      <c r="S636" s="252"/>
      <c r="T636" s="253"/>
      <c r="AT636" s="254" t="s">
        <v>164</v>
      </c>
      <c r="AU636" s="254" t="s">
        <v>82</v>
      </c>
      <c r="AV636" s="12" t="s">
        <v>82</v>
      </c>
      <c r="AW636" s="12" t="s">
        <v>36</v>
      </c>
      <c r="AX636" s="12" t="s">
        <v>72</v>
      </c>
      <c r="AY636" s="254" t="s">
        <v>152</v>
      </c>
    </row>
    <row r="637" spans="2:51" s="13" customFormat="1" ht="13.5">
      <c r="B637" s="255"/>
      <c r="C637" s="256"/>
      <c r="D637" s="235" t="s">
        <v>164</v>
      </c>
      <c r="E637" s="257" t="s">
        <v>21</v>
      </c>
      <c r="F637" s="258" t="s">
        <v>167</v>
      </c>
      <c r="G637" s="256"/>
      <c r="H637" s="259">
        <v>4.21</v>
      </c>
      <c r="I637" s="260"/>
      <c r="J637" s="256"/>
      <c r="K637" s="256"/>
      <c r="L637" s="261"/>
      <c r="M637" s="262"/>
      <c r="N637" s="263"/>
      <c r="O637" s="263"/>
      <c r="P637" s="263"/>
      <c r="Q637" s="263"/>
      <c r="R637" s="263"/>
      <c r="S637" s="263"/>
      <c r="T637" s="264"/>
      <c r="AT637" s="265" t="s">
        <v>164</v>
      </c>
      <c r="AU637" s="265" t="s">
        <v>82</v>
      </c>
      <c r="AV637" s="13" t="s">
        <v>162</v>
      </c>
      <c r="AW637" s="13" t="s">
        <v>36</v>
      </c>
      <c r="AX637" s="13" t="s">
        <v>80</v>
      </c>
      <c r="AY637" s="265" t="s">
        <v>152</v>
      </c>
    </row>
    <row r="638" spans="2:65" s="1" customFormat="1" ht="25.5" customHeight="1">
      <c r="B638" s="46"/>
      <c r="C638" s="266" t="s">
        <v>317</v>
      </c>
      <c r="D638" s="266" t="s">
        <v>179</v>
      </c>
      <c r="E638" s="267" t="s">
        <v>722</v>
      </c>
      <c r="F638" s="268" t="s">
        <v>723</v>
      </c>
      <c r="G638" s="269" t="s">
        <v>192</v>
      </c>
      <c r="H638" s="270">
        <v>4.842</v>
      </c>
      <c r="I638" s="271"/>
      <c r="J638" s="272">
        <f>ROUND(I638*H638,2)</f>
        <v>0</v>
      </c>
      <c r="K638" s="268" t="s">
        <v>21</v>
      </c>
      <c r="L638" s="273"/>
      <c r="M638" s="274" t="s">
        <v>21</v>
      </c>
      <c r="N638" s="275" t="s">
        <v>43</v>
      </c>
      <c r="O638" s="47"/>
      <c r="P638" s="230">
        <f>O638*H638</f>
        <v>0</v>
      </c>
      <c r="Q638" s="230">
        <v>0.0192</v>
      </c>
      <c r="R638" s="230">
        <f>Q638*H638</f>
        <v>0.09296639999999999</v>
      </c>
      <c r="S638" s="230">
        <v>0</v>
      </c>
      <c r="T638" s="231">
        <f>S638*H638</f>
        <v>0</v>
      </c>
      <c r="AR638" s="24" t="s">
        <v>366</v>
      </c>
      <c r="AT638" s="24" t="s">
        <v>179</v>
      </c>
      <c r="AU638" s="24" t="s">
        <v>82</v>
      </c>
      <c r="AY638" s="24" t="s">
        <v>152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24" t="s">
        <v>80</v>
      </c>
      <c r="BK638" s="232">
        <f>ROUND(I638*H638,2)</f>
        <v>0</v>
      </c>
      <c r="BL638" s="24" t="s">
        <v>272</v>
      </c>
      <c r="BM638" s="24" t="s">
        <v>724</v>
      </c>
    </row>
    <row r="639" spans="2:51" s="11" customFormat="1" ht="13.5">
      <c r="B639" s="233"/>
      <c r="C639" s="234"/>
      <c r="D639" s="235" t="s">
        <v>164</v>
      </c>
      <c r="E639" s="236" t="s">
        <v>21</v>
      </c>
      <c r="F639" s="237" t="s">
        <v>205</v>
      </c>
      <c r="G639" s="234"/>
      <c r="H639" s="236" t="s">
        <v>21</v>
      </c>
      <c r="I639" s="238"/>
      <c r="J639" s="234"/>
      <c r="K639" s="234"/>
      <c r="L639" s="239"/>
      <c r="M639" s="240"/>
      <c r="N639" s="241"/>
      <c r="O639" s="241"/>
      <c r="P639" s="241"/>
      <c r="Q639" s="241"/>
      <c r="R639" s="241"/>
      <c r="S639" s="241"/>
      <c r="T639" s="242"/>
      <c r="AT639" s="243" t="s">
        <v>164</v>
      </c>
      <c r="AU639" s="243" t="s">
        <v>82</v>
      </c>
      <c r="AV639" s="11" t="s">
        <v>80</v>
      </c>
      <c r="AW639" s="11" t="s">
        <v>36</v>
      </c>
      <c r="AX639" s="11" t="s">
        <v>72</v>
      </c>
      <c r="AY639" s="243" t="s">
        <v>152</v>
      </c>
    </row>
    <row r="640" spans="2:51" s="12" customFormat="1" ht="13.5">
      <c r="B640" s="244"/>
      <c r="C640" s="245"/>
      <c r="D640" s="235" t="s">
        <v>164</v>
      </c>
      <c r="E640" s="246" t="s">
        <v>21</v>
      </c>
      <c r="F640" s="247" t="s">
        <v>725</v>
      </c>
      <c r="G640" s="245"/>
      <c r="H640" s="248">
        <v>4.842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AT640" s="254" t="s">
        <v>164</v>
      </c>
      <c r="AU640" s="254" t="s">
        <v>82</v>
      </c>
      <c r="AV640" s="12" t="s">
        <v>82</v>
      </c>
      <c r="AW640" s="12" t="s">
        <v>36</v>
      </c>
      <c r="AX640" s="12" t="s">
        <v>72</v>
      </c>
      <c r="AY640" s="254" t="s">
        <v>152</v>
      </c>
    </row>
    <row r="641" spans="2:51" s="13" customFormat="1" ht="13.5">
      <c r="B641" s="255"/>
      <c r="C641" s="256"/>
      <c r="D641" s="235" t="s">
        <v>164</v>
      </c>
      <c r="E641" s="257" t="s">
        <v>21</v>
      </c>
      <c r="F641" s="258" t="s">
        <v>167</v>
      </c>
      <c r="G641" s="256"/>
      <c r="H641" s="259">
        <v>4.842</v>
      </c>
      <c r="I641" s="260"/>
      <c r="J641" s="256"/>
      <c r="K641" s="256"/>
      <c r="L641" s="261"/>
      <c r="M641" s="262"/>
      <c r="N641" s="263"/>
      <c r="O641" s="263"/>
      <c r="P641" s="263"/>
      <c r="Q641" s="263"/>
      <c r="R641" s="263"/>
      <c r="S641" s="263"/>
      <c r="T641" s="264"/>
      <c r="AT641" s="265" t="s">
        <v>164</v>
      </c>
      <c r="AU641" s="265" t="s">
        <v>82</v>
      </c>
      <c r="AV641" s="13" t="s">
        <v>162</v>
      </c>
      <c r="AW641" s="13" t="s">
        <v>36</v>
      </c>
      <c r="AX641" s="13" t="s">
        <v>80</v>
      </c>
      <c r="AY641" s="265" t="s">
        <v>152</v>
      </c>
    </row>
    <row r="642" spans="2:65" s="1" customFormat="1" ht="16.5" customHeight="1">
      <c r="B642" s="46"/>
      <c r="C642" s="221" t="s">
        <v>323</v>
      </c>
      <c r="D642" s="221" t="s">
        <v>157</v>
      </c>
      <c r="E642" s="222" t="s">
        <v>726</v>
      </c>
      <c r="F642" s="223" t="s">
        <v>727</v>
      </c>
      <c r="G642" s="224" t="s">
        <v>192</v>
      </c>
      <c r="H642" s="225">
        <v>4.21</v>
      </c>
      <c r="I642" s="226"/>
      <c r="J642" s="227">
        <f>ROUND(I642*H642,2)</f>
        <v>0</v>
      </c>
      <c r="K642" s="223" t="s">
        <v>161</v>
      </c>
      <c r="L642" s="72"/>
      <c r="M642" s="228" t="s">
        <v>21</v>
      </c>
      <c r="N642" s="229" t="s">
        <v>43</v>
      </c>
      <c r="O642" s="47"/>
      <c r="P642" s="230">
        <f>O642*H642</f>
        <v>0</v>
      </c>
      <c r="Q642" s="230">
        <v>0.0003</v>
      </c>
      <c r="R642" s="230">
        <f>Q642*H642</f>
        <v>0.0012629999999999998</v>
      </c>
      <c r="S642" s="230">
        <v>0</v>
      </c>
      <c r="T642" s="231">
        <f>S642*H642</f>
        <v>0</v>
      </c>
      <c r="AR642" s="24" t="s">
        <v>272</v>
      </c>
      <c r="AT642" s="24" t="s">
        <v>157</v>
      </c>
      <c r="AU642" s="24" t="s">
        <v>82</v>
      </c>
      <c r="AY642" s="24" t="s">
        <v>152</v>
      </c>
      <c r="BE642" s="232">
        <f>IF(N642="základní",J642,0)</f>
        <v>0</v>
      </c>
      <c r="BF642" s="232">
        <f>IF(N642="snížená",J642,0)</f>
        <v>0</v>
      </c>
      <c r="BG642" s="232">
        <f>IF(N642="zákl. přenesená",J642,0)</f>
        <v>0</v>
      </c>
      <c r="BH642" s="232">
        <f>IF(N642="sníž. přenesená",J642,0)</f>
        <v>0</v>
      </c>
      <c r="BI642" s="232">
        <f>IF(N642="nulová",J642,0)</f>
        <v>0</v>
      </c>
      <c r="BJ642" s="24" t="s">
        <v>80</v>
      </c>
      <c r="BK642" s="232">
        <f>ROUND(I642*H642,2)</f>
        <v>0</v>
      </c>
      <c r="BL642" s="24" t="s">
        <v>272</v>
      </c>
      <c r="BM642" s="24" t="s">
        <v>728</v>
      </c>
    </row>
    <row r="643" spans="2:51" s="11" customFormat="1" ht="13.5">
      <c r="B643" s="233"/>
      <c r="C643" s="234"/>
      <c r="D643" s="235" t="s">
        <v>164</v>
      </c>
      <c r="E643" s="236" t="s">
        <v>21</v>
      </c>
      <c r="F643" s="237" t="s">
        <v>205</v>
      </c>
      <c r="G643" s="234"/>
      <c r="H643" s="236" t="s">
        <v>21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164</v>
      </c>
      <c r="AU643" s="243" t="s">
        <v>82</v>
      </c>
      <c r="AV643" s="11" t="s">
        <v>80</v>
      </c>
      <c r="AW643" s="11" t="s">
        <v>36</v>
      </c>
      <c r="AX643" s="11" t="s">
        <v>72</v>
      </c>
      <c r="AY643" s="243" t="s">
        <v>152</v>
      </c>
    </row>
    <row r="644" spans="2:51" s="12" customFormat="1" ht="13.5">
      <c r="B644" s="244"/>
      <c r="C644" s="245"/>
      <c r="D644" s="235" t="s">
        <v>164</v>
      </c>
      <c r="E644" s="246" t="s">
        <v>21</v>
      </c>
      <c r="F644" s="247" t="s">
        <v>721</v>
      </c>
      <c r="G644" s="245"/>
      <c r="H644" s="248">
        <v>4.21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AT644" s="254" t="s">
        <v>164</v>
      </c>
      <c r="AU644" s="254" t="s">
        <v>82</v>
      </c>
      <c r="AV644" s="12" t="s">
        <v>82</v>
      </c>
      <c r="AW644" s="12" t="s">
        <v>36</v>
      </c>
      <c r="AX644" s="12" t="s">
        <v>72</v>
      </c>
      <c r="AY644" s="254" t="s">
        <v>152</v>
      </c>
    </row>
    <row r="645" spans="2:51" s="13" customFormat="1" ht="13.5">
      <c r="B645" s="255"/>
      <c r="C645" s="256"/>
      <c r="D645" s="235" t="s">
        <v>164</v>
      </c>
      <c r="E645" s="257" t="s">
        <v>21</v>
      </c>
      <c r="F645" s="258" t="s">
        <v>167</v>
      </c>
      <c r="G645" s="256"/>
      <c r="H645" s="259">
        <v>4.21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AT645" s="265" t="s">
        <v>164</v>
      </c>
      <c r="AU645" s="265" t="s">
        <v>82</v>
      </c>
      <c r="AV645" s="13" t="s">
        <v>162</v>
      </c>
      <c r="AW645" s="13" t="s">
        <v>36</v>
      </c>
      <c r="AX645" s="13" t="s">
        <v>80</v>
      </c>
      <c r="AY645" s="265" t="s">
        <v>152</v>
      </c>
    </row>
    <row r="646" spans="2:65" s="1" customFormat="1" ht="16.5" customHeight="1">
      <c r="B646" s="46"/>
      <c r="C646" s="221" t="s">
        <v>381</v>
      </c>
      <c r="D646" s="221" t="s">
        <v>157</v>
      </c>
      <c r="E646" s="222" t="s">
        <v>729</v>
      </c>
      <c r="F646" s="223" t="s">
        <v>730</v>
      </c>
      <c r="G646" s="224" t="s">
        <v>292</v>
      </c>
      <c r="H646" s="225">
        <v>7.21</v>
      </c>
      <c r="I646" s="226"/>
      <c r="J646" s="227">
        <f>ROUND(I646*H646,2)</f>
        <v>0</v>
      </c>
      <c r="K646" s="223" t="s">
        <v>161</v>
      </c>
      <c r="L646" s="72"/>
      <c r="M646" s="228" t="s">
        <v>21</v>
      </c>
      <c r="N646" s="229" t="s">
        <v>43</v>
      </c>
      <c r="O646" s="47"/>
      <c r="P646" s="230">
        <f>O646*H646</f>
        <v>0</v>
      </c>
      <c r="Q646" s="230">
        <v>3E-05</v>
      </c>
      <c r="R646" s="230">
        <f>Q646*H646</f>
        <v>0.0002163</v>
      </c>
      <c r="S646" s="230">
        <v>0</v>
      </c>
      <c r="T646" s="231">
        <f>S646*H646</f>
        <v>0</v>
      </c>
      <c r="AR646" s="24" t="s">
        <v>272</v>
      </c>
      <c r="AT646" s="24" t="s">
        <v>157</v>
      </c>
      <c r="AU646" s="24" t="s">
        <v>82</v>
      </c>
      <c r="AY646" s="24" t="s">
        <v>152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24" t="s">
        <v>80</v>
      </c>
      <c r="BK646" s="232">
        <f>ROUND(I646*H646,2)</f>
        <v>0</v>
      </c>
      <c r="BL646" s="24" t="s">
        <v>272</v>
      </c>
      <c r="BM646" s="24" t="s">
        <v>731</v>
      </c>
    </row>
    <row r="647" spans="2:51" s="12" customFormat="1" ht="13.5">
      <c r="B647" s="244"/>
      <c r="C647" s="245"/>
      <c r="D647" s="235" t="s">
        <v>164</v>
      </c>
      <c r="E647" s="246" t="s">
        <v>21</v>
      </c>
      <c r="F647" s="247" t="s">
        <v>702</v>
      </c>
      <c r="G647" s="245"/>
      <c r="H647" s="248">
        <v>7.21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AT647" s="254" t="s">
        <v>164</v>
      </c>
      <c r="AU647" s="254" t="s">
        <v>82</v>
      </c>
      <c r="AV647" s="12" t="s">
        <v>82</v>
      </c>
      <c r="AW647" s="12" t="s">
        <v>36</v>
      </c>
      <c r="AX647" s="12" t="s">
        <v>72</v>
      </c>
      <c r="AY647" s="254" t="s">
        <v>152</v>
      </c>
    </row>
    <row r="648" spans="2:51" s="13" customFormat="1" ht="13.5">
      <c r="B648" s="255"/>
      <c r="C648" s="256"/>
      <c r="D648" s="235" t="s">
        <v>164</v>
      </c>
      <c r="E648" s="257" t="s">
        <v>21</v>
      </c>
      <c r="F648" s="258" t="s">
        <v>167</v>
      </c>
      <c r="G648" s="256"/>
      <c r="H648" s="259">
        <v>7.21</v>
      </c>
      <c r="I648" s="260"/>
      <c r="J648" s="256"/>
      <c r="K648" s="256"/>
      <c r="L648" s="261"/>
      <c r="M648" s="262"/>
      <c r="N648" s="263"/>
      <c r="O648" s="263"/>
      <c r="P648" s="263"/>
      <c r="Q648" s="263"/>
      <c r="R648" s="263"/>
      <c r="S648" s="263"/>
      <c r="T648" s="264"/>
      <c r="AT648" s="265" t="s">
        <v>164</v>
      </c>
      <c r="AU648" s="265" t="s">
        <v>82</v>
      </c>
      <c r="AV648" s="13" t="s">
        <v>162</v>
      </c>
      <c r="AW648" s="13" t="s">
        <v>36</v>
      </c>
      <c r="AX648" s="13" t="s">
        <v>80</v>
      </c>
      <c r="AY648" s="265" t="s">
        <v>152</v>
      </c>
    </row>
    <row r="649" spans="2:65" s="1" customFormat="1" ht="25.5" customHeight="1">
      <c r="B649" s="46"/>
      <c r="C649" s="221" t="s">
        <v>732</v>
      </c>
      <c r="D649" s="221" t="s">
        <v>157</v>
      </c>
      <c r="E649" s="222" t="s">
        <v>733</v>
      </c>
      <c r="F649" s="223" t="s">
        <v>734</v>
      </c>
      <c r="G649" s="224" t="s">
        <v>292</v>
      </c>
      <c r="H649" s="225">
        <v>1.79</v>
      </c>
      <c r="I649" s="226"/>
      <c r="J649" s="227">
        <f>ROUND(I649*H649,2)</f>
        <v>0</v>
      </c>
      <c r="K649" s="223" t="s">
        <v>161</v>
      </c>
      <c r="L649" s="72"/>
      <c r="M649" s="228" t="s">
        <v>21</v>
      </c>
      <c r="N649" s="229" t="s">
        <v>43</v>
      </c>
      <c r="O649" s="47"/>
      <c r="P649" s="230">
        <f>O649*H649</f>
        <v>0</v>
      </c>
      <c r="Q649" s="230">
        <v>0.0002</v>
      </c>
      <c r="R649" s="230">
        <f>Q649*H649</f>
        <v>0.00035800000000000003</v>
      </c>
      <c r="S649" s="230">
        <v>0</v>
      </c>
      <c r="T649" s="231">
        <f>S649*H649</f>
        <v>0</v>
      </c>
      <c r="AR649" s="24" t="s">
        <v>272</v>
      </c>
      <c r="AT649" s="24" t="s">
        <v>157</v>
      </c>
      <c r="AU649" s="24" t="s">
        <v>82</v>
      </c>
      <c r="AY649" s="24" t="s">
        <v>152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4" t="s">
        <v>80</v>
      </c>
      <c r="BK649" s="232">
        <f>ROUND(I649*H649,2)</f>
        <v>0</v>
      </c>
      <c r="BL649" s="24" t="s">
        <v>272</v>
      </c>
      <c r="BM649" s="24" t="s">
        <v>735</v>
      </c>
    </row>
    <row r="650" spans="2:51" s="11" customFormat="1" ht="13.5">
      <c r="B650" s="233"/>
      <c r="C650" s="234"/>
      <c r="D650" s="235" t="s">
        <v>164</v>
      </c>
      <c r="E650" s="236" t="s">
        <v>21</v>
      </c>
      <c r="F650" s="237" t="s">
        <v>736</v>
      </c>
      <c r="G650" s="234"/>
      <c r="H650" s="236" t="s">
        <v>21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AT650" s="243" t="s">
        <v>164</v>
      </c>
      <c r="AU650" s="243" t="s">
        <v>82</v>
      </c>
      <c r="AV650" s="11" t="s">
        <v>80</v>
      </c>
      <c r="AW650" s="11" t="s">
        <v>36</v>
      </c>
      <c r="AX650" s="11" t="s">
        <v>72</v>
      </c>
      <c r="AY650" s="243" t="s">
        <v>152</v>
      </c>
    </row>
    <row r="651" spans="2:51" s="12" customFormat="1" ht="13.5">
      <c r="B651" s="244"/>
      <c r="C651" s="245"/>
      <c r="D651" s="235" t="s">
        <v>164</v>
      </c>
      <c r="E651" s="246" t="s">
        <v>21</v>
      </c>
      <c r="F651" s="247" t="s">
        <v>737</v>
      </c>
      <c r="G651" s="245"/>
      <c r="H651" s="248">
        <v>1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164</v>
      </c>
      <c r="AU651" s="254" t="s">
        <v>82</v>
      </c>
      <c r="AV651" s="12" t="s">
        <v>82</v>
      </c>
      <c r="AW651" s="12" t="s">
        <v>36</v>
      </c>
      <c r="AX651" s="12" t="s">
        <v>72</v>
      </c>
      <c r="AY651" s="254" t="s">
        <v>152</v>
      </c>
    </row>
    <row r="652" spans="2:51" s="11" customFormat="1" ht="13.5">
      <c r="B652" s="233"/>
      <c r="C652" s="234"/>
      <c r="D652" s="235" t="s">
        <v>164</v>
      </c>
      <c r="E652" s="236" t="s">
        <v>21</v>
      </c>
      <c r="F652" s="237" t="s">
        <v>738</v>
      </c>
      <c r="G652" s="234"/>
      <c r="H652" s="236" t="s">
        <v>21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164</v>
      </c>
      <c r="AU652" s="243" t="s">
        <v>82</v>
      </c>
      <c r="AV652" s="11" t="s">
        <v>80</v>
      </c>
      <c r="AW652" s="11" t="s">
        <v>36</v>
      </c>
      <c r="AX652" s="11" t="s">
        <v>72</v>
      </c>
      <c r="AY652" s="243" t="s">
        <v>152</v>
      </c>
    </row>
    <row r="653" spans="2:51" s="12" customFormat="1" ht="13.5">
      <c r="B653" s="244"/>
      <c r="C653" s="245"/>
      <c r="D653" s="235" t="s">
        <v>164</v>
      </c>
      <c r="E653" s="246" t="s">
        <v>21</v>
      </c>
      <c r="F653" s="247" t="s">
        <v>739</v>
      </c>
      <c r="G653" s="245"/>
      <c r="H653" s="248">
        <v>1.79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164</v>
      </c>
      <c r="AU653" s="254" t="s">
        <v>82</v>
      </c>
      <c r="AV653" s="12" t="s">
        <v>82</v>
      </c>
      <c r="AW653" s="12" t="s">
        <v>36</v>
      </c>
      <c r="AX653" s="12" t="s">
        <v>80</v>
      </c>
      <c r="AY653" s="254" t="s">
        <v>152</v>
      </c>
    </row>
    <row r="654" spans="2:65" s="1" customFormat="1" ht="25.5" customHeight="1">
      <c r="B654" s="46"/>
      <c r="C654" s="266" t="s">
        <v>740</v>
      </c>
      <c r="D654" s="266" t="s">
        <v>179</v>
      </c>
      <c r="E654" s="267" t="s">
        <v>741</v>
      </c>
      <c r="F654" s="268" t="s">
        <v>742</v>
      </c>
      <c r="G654" s="269" t="s">
        <v>292</v>
      </c>
      <c r="H654" s="270">
        <v>3.906</v>
      </c>
      <c r="I654" s="271"/>
      <c r="J654" s="272">
        <f>ROUND(I654*H654,2)</f>
        <v>0</v>
      </c>
      <c r="K654" s="268" t="s">
        <v>161</v>
      </c>
      <c r="L654" s="273"/>
      <c r="M654" s="274" t="s">
        <v>21</v>
      </c>
      <c r="N654" s="275" t="s">
        <v>43</v>
      </c>
      <c r="O654" s="47"/>
      <c r="P654" s="230">
        <f>O654*H654</f>
        <v>0</v>
      </c>
      <c r="Q654" s="230">
        <v>4E-05</v>
      </c>
      <c r="R654" s="230">
        <f>Q654*H654</f>
        <v>0.00015624</v>
      </c>
      <c r="S654" s="230">
        <v>0</v>
      </c>
      <c r="T654" s="231">
        <f>S654*H654</f>
        <v>0</v>
      </c>
      <c r="AR654" s="24" t="s">
        <v>366</v>
      </c>
      <c r="AT654" s="24" t="s">
        <v>179</v>
      </c>
      <c r="AU654" s="24" t="s">
        <v>82</v>
      </c>
      <c r="AY654" s="24" t="s">
        <v>152</v>
      </c>
      <c r="BE654" s="232">
        <f>IF(N654="základní",J654,0)</f>
        <v>0</v>
      </c>
      <c r="BF654" s="232">
        <f>IF(N654="snížená",J654,0)</f>
        <v>0</v>
      </c>
      <c r="BG654" s="232">
        <f>IF(N654="zákl. přenesená",J654,0)</f>
        <v>0</v>
      </c>
      <c r="BH654" s="232">
        <f>IF(N654="sníž. přenesená",J654,0)</f>
        <v>0</v>
      </c>
      <c r="BI654" s="232">
        <f>IF(N654="nulová",J654,0)</f>
        <v>0</v>
      </c>
      <c r="BJ654" s="24" t="s">
        <v>80</v>
      </c>
      <c r="BK654" s="232">
        <f>ROUND(I654*H654,2)</f>
        <v>0</v>
      </c>
      <c r="BL654" s="24" t="s">
        <v>272</v>
      </c>
      <c r="BM654" s="24" t="s">
        <v>743</v>
      </c>
    </row>
    <row r="655" spans="2:51" s="11" customFormat="1" ht="13.5">
      <c r="B655" s="233"/>
      <c r="C655" s="234"/>
      <c r="D655" s="235" t="s">
        <v>164</v>
      </c>
      <c r="E655" s="236" t="s">
        <v>21</v>
      </c>
      <c r="F655" s="237" t="s">
        <v>736</v>
      </c>
      <c r="G655" s="234"/>
      <c r="H655" s="236" t="s">
        <v>21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164</v>
      </c>
      <c r="AU655" s="243" t="s">
        <v>82</v>
      </c>
      <c r="AV655" s="11" t="s">
        <v>80</v>
      </c>
      <c r="AW655" s="11" t="s">
        <v>36</v>
      </c>
      <c r="AX655" s="11" t="s">
        <v>72</v>
      </c>
      <c r="AY655" s="243" t="s">
        <v>152</v>
      </c>
    </row>
    <row r="656" spans="2:51" s="12" customFormat="1" ht="13.5">
      <c r="B656" s="244"/>
      <c r="C656" s="245"/>
      <c r="D656" s="235" t="s">
        <v>164</v>
      </c>
      <c r="E656" s="246" t="s">
        <v>21</v>
      </c>
      <c r="F656" s="247" t="s">
        <v>744</v>
      </c>
      <c r="G656" s="245"/>
      <c r="H656" s="248">
        <v>1.4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164</v>
      </c>
      <c r="AU656" s="254" t="s">
        <v>82</v>
      </c>
      <c r="AV656" s="12" t="s">
        <v>82</v>
      </c>
      <c r="AW656" s="12" t="s">
        <v>36</v>
      </c>
      <c r="AX656" s="12" t="s">
        <v>72</v>
      </c>
      <c r="AY656" s="254" t="s">
        <v>152</v>
      </c>
    </row>
    <row r="657" spans="2:51" s="11" customFormat="1" ht="13.5">
      <c r="B657" s="233"/>
      <c r="C657" s="234"/>
      <c r="D657" s="235" t="s">
        <v>164</v>
      </c>
      <c r="E657" s="236" t="s">
        <v>21</v>
      </c>
      <c r="F657" s="237" t="s">
        <v>738</v>
      </c>
      <c r="G657" s="234"/>
      <c r="H657" s="236" t="s">
        <v>21</v>
      </c>
      <c r="I657" s="238"/>
      <c r="J657" s="234"/>
      <c r="K657" s="234"/>
      <c r="L657" s="239"/>
      <c r="M657" s="240"/>
      <c r="N657" s="241"/>
      <c r="O657" s="241"/>
      <c r="P657" s="241"/>
      <c r="Q657" s="241"/>
      <c r="R657" s="241"/>
      <c r="S657" s="241"/>
      <c r="T657" s="242"/>
      <c r="AT657" s="243" t="s">
        <v>164</v>
      </c>
      <c r="AU657" s="243" t="s">
        <v>82</v>
      </c>
      <c r="AV657" s="11" t="s">
        <v>80</v>
      </c>
      <c r="AW657" s="11" t="s">
        <v>36</v>
      </c>
      <c r="AX657" s="11" t="s">
        <v>72</v>
      </c>
      <c r="AY657" s="243" t="s">
        <v>152</v>
      </c>
    </row>
    <row r="658" spans="2:51" s="12" customFormat="1" ht="13.5">
      <c r="B658" s="244"/>
      <c r="C658" s="245"/>
      <c r="D658" s="235" t="s">
        <v>164</v>
      </c>
      <c r="E658" s="246" t="s">
        <v>21</v>
      </c>
      <c r="F658" s="247" t="s">
        <v>745</v>
      </c>
      <c r="G658" s="245"/>
      <c r="H658" s="248">
        <v>2.506</v>
      </c>
      <c r="I658" s="249"/>
      <c r="J658" s="245"/>
      <c r="K658" s="245"/>
      <c r="L658" s="250"/>
      <c r="M658" s="251"/>
      <c r="N658" s="252"/>
      <c r="O658" s="252"/>
      <c r="P658" s="252"/>
      <c r="Q658" s="252"/>
      <c r="R658" s="252"/>
      <c r="S658" s="252"/>
      <c r="T658" s="253"/>
      <c r="AT658" s="254" t="s">
        <v>164</v>
      </c>
      <c r="AU658" s="254" t="s">
        <v>82</v>
      </c>
      <c r="AV658" s="12" t="s">
        <v>82</v>
      </c>
      <c r="AW658" s="12" t="s">
        <v>36</v>
      </c>
      <c r="AX658" s="12" t="s">
        <v>72</v>
      </c>
      <c r="AY658" s="254" t="s">
        <v>152</v>
      </c>
    </row>
    <row r="659" spans="2:51" s="13" customFormat="1" ht="13.5">
      <c r="B659" s="255"/>
      <c r="C659" s="256"/>
      <c r="D659" s="235" t="s">
        <v>164</v>
      </c>
      <c r="E659" s="257" t="s">
        <v>21</v>
      </c>
      <c r="F659" s="258" t="s">
        <v>167</v>
      </c>
      <c r="G659" s="256"/>
      <c r="H659" s="259">
        <v>3.906</v>
      </c>
      <c r="I659" s="260"/>
      <c r="J659" s="256"/>
      <c r="K659" s="256"/>
      <c r="L659" s="261"/>
      <c r="M659" s="262"/>
      <c r="N659" s="263"/>
      <c r="O659" s="263"/>
      <c r="P659" s="263"/>
      <c r="Q659" s="263"/>
      <c r="R659" s="263"/>
      <c r="S659" s="263"/>
      <c r="T659" s="264"/>
      <c r="AT659" s="265" t="s">
        <v>164</v>
      </c>
      <c r="AU659" s="265" t="s">
        <v>82</v>
      </c>
      <c r="AV659" s="13" t="s">
        <v>162</v>
      </c>
      <c r="AW659" s="13" t="s">
        <v>36</v>
      </c>
      <c r="AX659" s="13" t="s">
        <v>80</v>
      </c>
      <c r="AY659" s="265" t="s">
        <v>152</v>
      </c>
    </row>
    <row r="660" spans="2:65" s="1" customFormat="1" ht="16.5" customHeight="1">
      <c r="B660" s="46"/>
      <c r="C660" s="221" t="s">
        <v>746</v>
      </c>
      <c r="D660" s="221" t="s">
        <v>157</v>
      </c>
      <c r="E660" s="222" t="s">
        <v>747</v>
      </c>
      <c r="F660" s="223" t="s">
        <v>748</v>
      </c>
      <c r="G660" s="224" t="s">
        <v>160</v>
      </c>
      <c r="H660" s="225">
        <v>6.235</v>
      </c>
      <c r="I660" s="226"/>
      <c r="J660" s="227">
        <f>ROUND(I660*H660,2)</f>
        <v>0</v>
      </c>
      <c r="K660" s="223" t="s">
        <v>161</v>
      </c>
      <c r="L660" s="72"/>
      <c r="M660" s="228" t="s">
        <v>21</v>
      </c>
      <c r="N660" s="229" t="s">
        <v>43</v>
      </c>
      <c r="O660" s="47"/>
      <c r="P660" s="230">
        <f>O660*H660</f>
        <v>0</v>
      </c>
      <c r="Q660" s="230">
        <v>0</v>
      </c>
      <c r="R660" s="230">
        <f>Q660*H660</f>
        <v>0</v>
      </c>
      <c r="S660" s="230">
        <v>0</v>
      </c>
      <c r="T660" s="231">
        <f>S660*H660</f>
        <v>0</v>
      </c>
      <c r="AR660" s="24" t="s">
        <v>272</v>
      </c>
      <c r="AT660" s="24" t="s">
        <v>157</v>
      </c>
      <c r="AU660" s="24" t="s">
        <v>82</v>
      </c>
      <c r="AY660" s="24" t="s">
        <v>152</v>
      </c>
      <c r="BE660" s="232">
        <f>IF(N660="základní",J660,0)</f>
        <v>0</v>
      </c>
      <c r="BF660" s="232">
        <f>IF(N660="snížená",J660,0)</f>
        <v>0</v>
      </c>
      <c r="BG660" s="232">
        <f>IF(N660="zákl. přenesená",J660,0)</f>
        <v>0</v>
      </c>
      <c r="BH660" s="232">
        <f>IF(N660="sníž. přenesená",J660,0)</f>
        <v>0</v>
      </c>
      <c r="BI660" s="232">
        <f>IF(N660="nulová",J660,0)</f>
        <v>0</v>
      </c>
      <c r="BJ660" s="24" t="s">
        <v>80</v>
      </c>
      <c r="BK660" s="232">
        <f>ROUND(I660*H660,2)</f>
        <v>0</v>
      </c>
      <c r="BL660" s="24" t="s">
        <v>272</v>
      </c>
      <c r="BM660" s="24" t="s">
        <v>749</v>
      </c>
    </row>
    <row r="661" spans="2:51" s="12" customFormat="1" ht="13.5">
      <c r="B661" s="244"/>
      <c r="C661" s="245"/>
      <c r="D661" s="235" t="s">
        <v>164</v>
      </c>
      <c r="E661" s="246" t="s">
        <v>21</v>
      </c>
      <c r="F661" s="247" t="s">
        <v>750</v>
      </c>
      <c r="G661" s="245"/>
      <c r="H661" s="248">
        <v>6.235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164</v>
      </c>
      <c r="AU661" s="254" t="s">
        <v>82</v>
      </c>
      <c r="AV661" s="12" t="s">
        <v>82</v>
      </c>
      <c r="AW661" s="12" t="s">
        <v>36</v>
      </c>
      <c r="AX661" s="12" t="s">
        <v>72</v>
      </c>
      <c r="AY661" s="254" t="s">
        <v>152</v>
      </c>
    </row>
    <row r="662" spans="2:51" s="13" customFormat="1" ht="13.5">
      <c r="B662" s="255"/>
      <c r="C662" s="256"/>
      <c r="D662" s="235" t="s">
        <v>164</v>
      </c>
      <c r="E662" s="257" t="s">
        <v>21</v>
      </c>
      <c r="F662" s="258" t="s">
        <v>167</v>
      </c>
      <c r="G662" s="256"/>
      <c r="H662" s="259">
        <v>6.235</v>
      </c>
      <c r="I662" s="260"/>
      <c r="J662" s="256"/>
      <c r="K662" s="256"/>
      <c r="L662" s="261"/>
      <c r="M662" s="262"/>
      <c r="N662" s="263"/>
      <c r="O662" s="263"/>
      <c r="P662" s="263"/>
      <c r="Q662" s="263"/>
      <c r="R662" s="263"/>
      <c r="S662" s="263"/>
      <c r="T662" s="264"/>
      <c r="AT662" s="265" t="s">
        <v>164</v>
      </c>
      <c r="AU662" s="265" t="s">
        <v>82</v>
      </c>
      <c r="AV662" s="13" t="s">
        <v>162</v>
      </c>
      <c r="AW662" s="13" t="s">
        <v>36</v>
      </c>
      <c r="AX662" s="13" t="s">
        <v>80</v>
      </c>
      <c r="AY662" s="265" t="s">
        <v>152</v>
      </c>
    </row>
    <row r="663" spans="2:65" s="1" customFormat="1" ht="25.5" customHeight="1">
      <c r="B663" s="46"/>
      <c r="C663" s="221" t="s">
        <v>751</v>
      </c>
      <c r="D663" s="221" t="s">
        <v>157</v>
      </c>
      <c r="E663" s="222" t="s">
        <v>752</v>
      </c>
      <c r="F663" s="223" t="s">
        <v>753</v>
      </c>
      <c r="G663" s="224" t="s">
        <v>192</v>
      </c>
      <c r="H663" s="225">
        <v>4.21</v>
      </c>
      <c r="I663" s="226"/>
      <c r="J663" s="227">
        <f>ROUND(I663*H663,2)</f>
        <v>0</v>
      </c>
      <c r="K663" s="223" t="s">
        <v>161</v>
      </c>
      <c r="L663" s="72"/>
      <c r="M663" s="228" t="s">
        <v>21</v>
      </c>
      <c r="N663" s="229" t="s">
        <v>43</v>
      </c>
      <c r="O663" s="47"/>
      <c r="P663" s="230">
        <f>O663*H663</f>
        <v>0</v>
      </c>
      <c r="Q663" s="230">
        <v>0.00792</v>
      </c>
      <c r="R663" s="230">
        <f>Q663*H663</f>
        <v>0.033343199999999996</v>
      </c>
      <c r="S663" s="230">
        <v>0</v>
      </c>
      <c r="T663" s="231">
        <f>S663*H663</f>
        <v>0</v>
      </c>
      <c r="AR663" s="24" t="s">
        <v>272</v>
      </c>
      <c r="AT663" s="24" t="s">
        <v>157</v>
      </c>
      <c r="AU663" s="24" t="s">
        <v>82</v>
      </c>
      <c r="AY663" s="24" t="s">
        <v>152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24" t="s">
        <v>80</v>
      </c>
      <c r="BK663" s="232">
        <f>ROUND(I663*H663,2)</f>
        <v>0</v>
      </c>
      <c r="BL663" s="24" t="s">
        <v>272</v>
      </c>
      <c r="BM663" s="24" t="s">
        <v>754</v>
      </c>
    </row>
    <row r="664" spans="2:51" s="11" customFormat="1" ht="13.5">
      <c r="B664" s="233"/>
      <c r="C664" s="234"/>
      <c r="D664" s="235" t="s">
        <v>164</v>
      </c>
      <c r="E664" s="236" t="s">
        <v>21</v>
      </c>
      <c r="F664" s="237" t="s">
        <v>205</v>
      </c>
      <c r="G664" s="234"/>
      <c r="H664" s="236" t="s">
        <v>21</v>
      </c>
      <c r="I664" s="238"/>
      <c r="J664" s="234"/>
      <c r="K664" s="234"/>
      <c r="L664" s="239"/>
      <c r="M664" s="240"/>
      <c r="N664" s="241"/>
      <c r="O664" s="241"/>
      <c r="P664" s="241"/>
      <c r="Q664" s="241"/>
      <c r="R664" s="241"/>
      <c r="S664" s="241"/>
      <c r="T664" s="242"/>
      <c r="AT664" s="243" t="s">
        <v>164</v>
      </c>
      <c r="AU664" s="243" t="s">
        <v>82</v>
      </c>
      <c r="AV664" s="11" t="s">
        <v>80</v>
      </c>
      <c r="AW664" s="11" t="s">
        <v>36</v>
      </c>
      <c r="AX664" s="11" t="s">
        <v>72</v>
      </c>
      <c r="AY664" s="243" t="s">
        <v>152</v>
      </c>
    </row>
    <row r="665" spans="2:51" s="12" customFormat="1" ht="13.5">
      <c r="B665" s="244"/>
      <c r="C665" s="245"/>
      <c r="D665" s="235" t="s">
        <v>164</v>
      </c>
      <c r="E665" s="246" t="s">
        <v>21</v>
      </c>
      <c r="F665" s="247" t="s">
        <v>721</v>
      </c>
      <c r="G665" s="245"/>
      <c r="H665" s="248">
        <v>4.21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AT665" s="254" t="s">
        <v>164</v>
      </c>
      <c r="AU665" s="254" t="s">
        <v>82</v>
      </c>
      <c r="AV665" s="12" t="s">
        <v>82</v>
      </c>
      <c r="AW665" s="12" t="s">
        <v>36</v>
      </c>
      <c r="AX665" s="12" t="s">
        <v>72</v>
      </c>
      <c r="AY665" s="254" t="s">
        <v>152</v>
      </c>
    </row>
    <row r="666" spans="2:51" s="13" customFormat="1" ht="13.5">
      <c r="B666" s="255"/>
      <c r="C666" s="256"/>
      <c r="D666" s="235" t="s">
        <v>164</v>
      </c>
      <c r="E666" s="257" t="s">
        <v>21</v>
      </c>
      <c r="F666" s="258" t="s">
        <v>167</v>
      </c>
      <c r="G666" s="256"/>
      <c r="H666" s="259">
        <v>4.21</v>
      </c>
      <c r="I666" s="260"/>
      <c r="J666" s="256"/>
      <c r="K666" s="256"/>
      <c r="L666" s="261"/>
      <c r="M666" s="262"/>
      <c r="N666" s="263"/>
      <c r="O666" s="263"/>
      <c r="P666" s="263"/>
      <c r="Q666" s="263"/>
      <c r="R666" s="263"/>
      <c r="S666" s="263"/>
      <c r="T666" s="264"/>
      <c r="AT666" s="265" t="s">
        <v>164</v>
      </c>
      <c r="AU666" s="265" t="s">
        <v>82</v>
      </c>
      <c r="AV666" s="13" t="s">
        <v>162</v>
      </c>
      <c r="AW666" s="13" t="s">
        <v>36</v>
      </c>
      <c r="AX666" s="13" t="s">
        <v>80</v>
      </c>
      <c r="AY666" s="265" t="s">
        <v>152</v>
      </c>
    </row>
    <row r="667" spans="2:65" s="1" customFormat="1" ht="25.5" customHeight="1">
      <c r="B667" s="46"/>
      <c r="C667" s="221" t="s">
        <v>755</v>
      </c>
      <c r="D667" s="221" t="s">
        <v>157</v>
      </c>
      <c r="E667" s="222" t="s">
        <v>756</v>
      </c>
      <c r="F667" s="223" t="s">
        <v>757</v>
      </c>
      <c r="G667" s="224" t="s">
        <v>467</v>
      </c>
      <c r="H667" s="278"/>
      <c r="I667" s="226"/>
      <c r="J667" s="227">
        <f>ROUND(I667*H667,2)</f>
        <v>0</v>
      </c>
      <c r="K667" s="223" t="s">
        <v>161</v>
      </c>
      <c r="L667" s="72"/>
      <c r="M667" s="228" t="s">
        <v>21</v>
      </c>
      <c r="N667" s="229" t="s">
        <v>43</v>
      </c>
      <c r="O667" s="47"/>
      <c r="P667" s="230">
        <f>O667*H667</f>
        <v>0</v>
      </c>
      <c r="Q667" s="230">
        <v>0</v>
      </c>
      <c r="R667" s="230">
        <f>Q667*H667</f>
        <v>0</v>
      </c>
      <c r="S667" s="230">
        <v>0</v>
      </c>
      <c r="T667" s="231">
        <f>S667*H667</f>
        <v>0</v>
      </c>
      <c r="AR667" s="24" t="s">
        <v>272</v>
      </c>
      <c r="AT667" s="24" t="s">
        <v>157</v>
      </c>
      <c r="AU667" s="24" t="s">
        <v>82</v>
      </c>
      <c r="AY667" s="24" t="s">
        <v>152</v>
      </c>
      <c r="BE667" s="232">
        <f>IF(N667="základní",J667,0)</f>
        <v>0</v>
      </c>
      <c r="BF667" s="232">
        <f>IF(N667="snížená",J667,0)</f>
        <v>0</v>
      </c>
      <c r="BG667" s="232">
        <f>IF(N667="zákl. přenesená",J667,0)</f>
        <v>0</v>
      </c>
      <c r="BH667" s="232">
        <f>IF(N667="sníž. přenesená",J667,0)</f>
        <v>0</v>
      </c>
      <c r="BI667" s="232">
        <f>IF(N667="nulová",J667,0)</f>
        <v>0</v>
      </c>
      <c r="BJ667" s="24" t="s">
        <v>80</v>
      </c>
      <c r="BK667" s="232">
        <f>ROUND(I667*H667,2)</f>
        <v>0</v>
      </c>
      <c r="BL667" s="24" t="s">
        <v>272</v>
      </c>
      <c r="BM667" s="24" t="s">
        <v>758</v>
      </c>
    </row>
    <row r="668" spans="2:63" s="10" customFormat="1" ht="29.85" customHeight="1">
      <c r="B668" s="205"/>
      <c r="C668" s="206"/>
      <c r="D668" s="207" t="s">
        <v>71</v>
      </c>
      <c r="E668" s="219" t="s">
        <v>759</v>
      </c>
      <c r="F668" s="219" t="s">
        <v>760</v>
      </c>
      <c r="G668" s="206"/>
      <c r="H668" s="206"/>
      <c r="I668" s="209"/>
      <c r="J668" s="220">
        <f>BK668</f>
        <v>0</v>
      </c>
      <c r="K668" s="206"/>
      <c r="L668" s="211"/>
      <c r="M668" s="212"/>
      <c r="N668" s="213"/>
      <c r="O668" s="213"/>
      <c r="P668" s="214">
        <f>SUM(P669:P704)</f>
        <v>0</v>
      </c>
      <c r="Q668" s="213"/>
      <c r="R668" s="214">
        <f>SUM(R669:R704)</f>
        <v>0.14987492</v>
      </c>
      <c r="S668" s="213"/>
      <c r="T668" s="215">
        <f>SUM(T669:T704)</f>
        <v>0.0005265</v>
      </c>
      <c r="AR668" s="216" t="s">
        <v>82</v>
      </c>
      <c r="AT668" s="217" t="s">
        <v>71</v>
      </c>
      <c r="AU668" s="217" t="s">
        <v>80</v>
      </c>
      <c r="AY668" s="216" t="s">
        <v>152</v>
      </c>
      <c r="BK668" s="218">
        <f>SUM(BK669:BK704)</f>
        <v>0</v>
      </c>
    </row>
    <row r="669" spans="2:65" s="1" customFormat="1" ht="16.5" customHeight="1">
      <c r="B669" s="46"/>
      <c r="C669" s="221" t="s">
        <v>761</v>
      </c>
      <c r="D669" s="221" t="s">
        <v>157</v>
      </c>
      <c r="E669" s="222" t="s">
        <v>762</v>
      </c>
      <c r="F669" s="223" t="s">
        <v>763</v>
      </c>
      <c r="G669" s="224" t="s">
        <v>292</v>
      </c>
      <c r="H669" s="225">
        <v>1.755</v>
      </c>
      <c r="I669" s="226"/>
      <c r="J669" s="227">
        <f>ROUND(I669*H669,2)</f>
        <v>0</v>
      </c>
      <c r="K669" s="223" t="s">
        <v>161</v>
      </c>
      <c r="L669" s="72"/>
      <c r="M669" s="228" t="s">
        <v>21</v>
      </c>
      <c r="N669" s="229" t="s">
        <v>43</v>
      </c>
      <c r="O669" s="47"/>
      <c r="P669" s="230">
        <f>O669*H669</f>
        <v>0</v>
      </c>
      <c r="Q669" s="230">
        <v>0</v>
      </c>
      <c r="R669" s="230">
        <f>Q669*H669</f>
        <v>0</v>
      </c>
      <c r="S669" s="230">
        <v>0.0003</v>
      </c>
      <c r="T669" s="231">
        <f>S669*H669</f>
        <v>0.0005265</v>
      </c>
      <c r="AR669" s="24" t="s">
        <v>162</v>
      </c>
      <c r="AT669" s="24" t="s">
        <v>157</v>
      </c>
      <c r="AU669" s="24" t="s">
        <v>82</v>
      </c>
      <c r="AY669" s="24" t="s">
        <v>152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24" t="s">
        <v>80</v>
      </c>
      <c r="BK669" s="232">
        <f>ROUND(I669*H669,2)</f>
        <v>0</v>
      </c>
      <c r="BL669" s="24" t="s">
        <v>162</v>
      </c>
      <c r="BM669" s="24" t="s">
        <v>764</v>
      </c>
    </row>
    <row r="670" spans="2:65" s="1" customFormat="1" ht="16.5" customHeight="1">
      <c r="B670" s="46"/>
      <c r="C670" s="221" t="s">
        <v>765</v>
      </c>
      <c r="D670" s="221" t="s">
        <v>157</v>
      </c>
      <c r="E670" s="222" t="s">
        <v>766</v>
      </c>
      <c r="F670" s="223" t="s">
        <v>767</v>
      </c>
      <c r="G670" s="224" t="s">
        <v>292</v>
      </c>
      <c r="H670" s="225">
        <v>50.14</v>
      </c>
      <c r="I670" s="226"/>
      <c r="J670" s="227">
        <f>ROUND(I670*H670,2)</f>
        <v>0</v>
      </c>
      <c r="K670" s="223" t="s">
        <v>21</v>
      </c>
      <c r="L670" s="72"/>
      <c r="M670" s="228" t="s">
        <v>21</v>
      </c>
      <c r="N670" s="229" t="s">
        <v>43</v>
      </c>
      <c r="O670" s="47"/>
      <c r="P670" s="230">
        <f>O670*H670</f>
        <v>0</v>
      </c>
      <c r="Q670" s="230">
        <v>1E-05</v>
      </c>
      <c r="R670" s="230">
        <f>Q670*H670</f>
        <v>0.0005014</v>
      </c>
      <c r="S670" s="230">
        <v>0</v>
      </c>
      <c r="T670" s="231">
        <f>S670*H670</f>
        <v>0</v>
      </c>
      <c r="AR670" s="24" t="s">
        <v>162</v>
      </c>
      <c r="AT670" s="24" t="s">
        <v>157</v>
      </c>
      <c r="AU670" s="24" t="s">
        <v>82</v>
      </c>
      <c r="AY670" s="24" t="s">
        <v>152</v>
      </c>
      <c r="BE670" s="232">
        <f>IF(N670="základní",J670,0)</f>
        <v>0</v>
      </c>
      <c r="BF670" s="232">
        <f>IF(N670="snížená",J670,0)</f>
        <v>0</v>
      </c>
      <c r="BG670" s="232">
        <f>IF(N670="zákl. přenesená",J670,0)</f>
        <v>0</v>
      </c>
      <c r="BH670" s="232">
        <f>IF(N670="sníž. přenesená",J670,0)</f>
        <v>0</v>
      </c>
      <c r="BI670" s="232">
        <f>IF(N670="nulová",J670,0)</f>
        <v>0</v>
      </c>
      <c r="BJ670" s="24" t="s">
        <v>80</v>
      </c>
      <c r="BK670" s="232">
        <f>ROUND(I670*H670,2)</f>
        <v>0</v>
      </c>
      <c r="BL670" s="24" t="s">
        <v>162</v>
      </c>
      <c r="BM670" s="24" t="s">
        <v>768</v>
      </c>
    </row>
    <row r="671" spans="2:51" s="11" customFormat="1" ht="13.5">
      <c r="B671" s="233"/>
      <c r="C671" s="234"/>
      <c r="D671" s="235" t="s">
        <v>164</v>
      </c>
      <c r="E671" s="236" t="s">
        <v>21</v>
      </c>
      <c r="F671" s="237" t="s">
        <v>173</v>
      </c>
      <c r="G671" s="234"/>
      <c r="H671" s="236" t="s">
        <v>21</v>
      </c>
      <c r="I671" s="238"/>
      <c r="J671" s="234"/>
      <c r="K671" s="234"/>
      <c r="L671" s="239"/>
      <c r="M671" s="240"/>
      <c r="N671" s="241"/>
      <c r="O671" s="241"/>
      <c r="P671" s="241"/>
      <c r="Q671" s="241"/>
      <c r="R671" s="241"/>
      <c r="S671" s="241"/>
      <c r="T671" s="242"/>
      <c r="AT671" s="243" t="s">
        <v>164</v>
      </c>
      <c r="AU671" s="243" t="s">
        <v>82</v>
      </c>
      <c r="AV671" s="11" t="s">
        <v>80</v>
      </c>
      <c r="AW671" s="11" t="s">
        <v>36</v>
      </c>
      <c r="AX671" s="11" t="s">
        <v>72</v>
      </c>
      <c r="AY671" s="243" t="s">
        <v>152</v>
      </c>
    </row>
    <row r="672" spans="2:51" s="12" customFormat="1" ht="13.5">
      <c r="B672" s="244"/>
      <c r="C672" s="245"/>
      <c r="D672" s="235" t="s">
        <v>164</v>
      </c>
      <c r="E672" s="246" t="s">
        <v>21</v>
      </c>
      <c r="F672" s="247" t="s">
        <v>294</v>
      </c>
      <c r="G672" s="245"/>
      <c r="H672" s="248">
        <v>24.34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AT672" s="254" t="s">
        <v>164</v>
      </c>
      <c r="AU672" s="254" t="s">
        <v>82</v>
      </c>
      <c r="AV672" s="12" t="s">
        <v>82</v>
      </c>
      <c r="AW672" s="12" t="s">
        <v>36</v>
      </c>
      <c r="AX672" s="12" t="s">
        <v>72</v>
      </c>
      <c r="AY672" s="254" t="s">
        <v>152</v>
      </c>
    </row>
    <row r="673" spans="2:51" s="11" customFormat="1" ht="13.5">
      <c r="B673" s="233"/>
      <c r="C673" s="234"/>
      <c r="D673" s="235" t="s">
        <v>164</v>
      </c>
      <c r="E673" s="236" t="s">
        <v>21</v>
      </c>
      <c r="F673" s="237" t="s">
        <v>286</v>
      </c>
      <c r="G673" s="234"/>
      <c r="H673" s="236" t="s">
        <v>21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164</v>
      </c>
      <c r="AU673" s="243" t="s">
        <v>82</v>
      </c>
      <c r="AV673" s="11" t="s">
        <v>80</v>
      </c>
      <c r="AW673" s="11" t="s">
        <v>36</v>
      </c>
      <c r="AX673" s="11" t="s">
        <v>72</v>
      </c>
      <c r="AY673" s="243" t="s">
        <v>152</v>
      </c>
    </row>
    <row r="674" spans="2:51" s="12" customFormat="1" ht="13.5">
      <c r="B674" s="244"/>
      <c r="C674" s="245"/>
      <c r="D674" s="235" t="s">
        <v>164</v>
      </c>
      <c r="E674" s="246" t="s">
        <v>21</v>
      </c>
      <c r="F674" s="247" t="s">
        <v>295</v>
      </c>
      <c r="G674" s="245"/>
      <c r="H674" s="248">
        <v>17.8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164</v>
      </c>
      <c r="AU674" s="254" t="s">
        <v>82</v>
      </c>
      <c r="AV674" s="12" t="s">
        <v>82</v>
      </c>
      <c r="AW674" s="12" t="s">
        <v>36</v>
      </c>
      <c r="AX674" s="12" t="s">
        <v>72</v>
      </c>
      <c r="AY674" s="254" t="s">
        <v>152</v>
      </c>
    </row>
    <row r="675" spans="2:51" s="11" customFormat="1" ht="13.5">
      <c r="B675" s="233"/>
      <c r="C675" s="234"/>
      <c r="D675" s="235" t="s">
        <v>164</v>
      </c>
      <c r="E675" s="236" t="s">
        <v>21</v>
      </c>
      <c r="F675" s="237" t="s">
        <v>165</v>
      </c>
      <c r="G675" s="234"/>
      <c r="H675" s="236" t="s">
        <v>21</v>
      </c>
      <c r="I675" s="238"/>
      <c r="J675" s="234"/>
      <c r="K675" s="234"/>
      <c r="L675" s="239"/>
      <c r="M675" s="240"/>
      <c r="N675" s="241"/>
      <c r="O675" s="241"/>
      <c r="P675" s="241"/>
      <c r="Q675" s="241"/>
      <c r="R675" s="241"/>
      <c r="S675" s="241"/>
      <c r="T675" s="242"/>
      <c r="AT675" s="243" t="s">
        <v>164</v>
      </c>
      <c r="AU675" s="243" t="s">
        <v>82</v>
      </c>
      <c r="AV675" s="11" t="s">
        <v>80</v>
      </c>
      <c r="AW675" s="11" t="s">
        <v>36</v>
      </c>
      <c r="AX675" s="11" t="s">
        <v>72</v>
      </c>
      <c r="AY675" s="243" t="s">
        <v>152</v>
      </c>
    </row>
    <row r="676" spans="2:51" s="12" customFormat="1" ht="13.5">
      <c r="B676" s="244"/>
      <c r="C676" s="245"/>
      <c r="D676" s="235" t="s">
        <v>164</v>
      </c>
      <c r="E676" s="246" t="s">
        <v>21</v>
      </c>
      <c r="F676" s="247" t="s">
        <v>296</v>
      </c>
      <c r="G676" s="245"/>
      <c r="H676" s="248">
        <v>8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AT676" s="254" t="s">
        <v>164</v>
      </c>
      <c r="AU676" s="254" t="s">
        <v>82</v>
      </c>
      <c r="AV676" s="12" t="s">
        <v>82</v>
      </c>
      <c r="AW676" s="12" t="s">
        <v>36</v>
      </c>
      <c r="AX676" s="12" t="s">
        <v>72</v>
      </c>
      <c r="AY676" s="254" t="s">
        <v>152</v>
      </c>
    </row>
    <row r="677" spans="2:51" s="13" customFormat="1" ht="13.5">
      <c r="B677" s="255"/>
      <c r="C677" s="256"/>
      <c r="D677" s="235" t="s">
        <v>164</v>
      </c>
      <c r="E677" s="257" t="s">
        <v>21</v>
      </c>
      <c r="F677" s="258" t="s">
        <v>167</v>
      </c>
      <c r="G677" s="256"/>
      <c r="H677" s="259">
        <v>50.14</v>
      </c>
      <c r="I677" s="260"/>
      <c r="J677" s="256"/>
      <c r="K677" s="256"/>
      <c r="L677" s="261"/>
      <c r="M677" s="262"/>
      <c r="N677" s="263"/>
      <c r="O677" s="263"/>
      <c r="P677" s="263"/>
      <c r="Q677" s="263"/>
      <c r="R677" s="263"/>
      <c r="S677" s="263"/>
      <c r="T677" s="264"/>
      <c r="AT677" s="265" t="s">
        <v>164</v>
      </c>
      <c r="AU677" s="265" t="s">
        <v>82</v>
      </c>
      <c r="AV677" s="13" t="s">
        <v>162</v>
      </c>
      <c r="AW677" s="13" t="s">
        <v>36</v>
      </c>
      <c r="AX677" s="13" t="s">
        <v>80</v>
      </c>
      <c r="AY677" s="265" t="s">
        <v>152</v>
      </c>
    </row>
    <row r="678" spans="2:65" s="1" customFormat="1" ht="16.5" customHeight="1">
      <c r="B678" s="46"/>
      <c r="C678" s="266" t="s">
        <v>769</v>
      </c>
      <c r="D678" s="266" t="s">
        <v>179</v>
      </c>
      <c r="E678" s="267" t="s">
        <v>770</v>
      </c>
      <c r="F678" s="268" t="s">
        <v>771</v>
      </c>
      <c r="G678" s="269" t="s">
        <v>292</v>
      </c>
      <c r="H678" s="270">
        <v>55.154</v>
      </c>
      <c r="I678" s="271"/>
      <c r="J678" s="272">
        <f>ROUND(I678*H678,2)</f>
        <v>0</v>
      </c>
      <c r="K678" s="268" t="s">
        <v>21</v>
      </c>
      <c r="L678" s="273"/>
      <c r="M678" s="274" t="s">
        <v>21</v>
      </c>
      <c r="N678" s="275" t="s">
        <v>43</v>
      </c>
      <c r="O678" s="47"/>
      <c r="P678" s="230">
        <f>O678*H678</f>
        <v>0</v>
      </c>
      <c r="Q678" s="230">
        <v>0.00038</v>
      </c>
      <c r="R678" s="230">
        <f>Q678*H678</f>
        <v>0.02095852</v>
      </c>
      <c r="S678" s="230">
        <v>0</v>
      </c>
      <c r="T678" s="231">
        <f>S678*H678</f>
        <v>0</v>
      </c>
      <c r="AR678" s="24" t="s">
        <v>182</v>
      </c>
      <c r="AT678" s="24" t="s">
        <v>179</v>
      </c>
      <c r="AU678" s="24" t="s">
        <v>82</v>
      </c>
      <c r="AY678" s="24" t="s">
        <v>152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80</v>
      </c>
      <c r="BK678" s="232">
        <f>ROUND(I678*H678,2)</f>
        <v>0</v>
      </c>
      <c r="BL678" s="24" t="s">
        <v>162</v>
      </c>
      <c r="BM678" s="24" t="s">
        <v>772</v>
      </c>
    </row>
    <row r="679" spans="2:51" s="11" customFormat="1" ht="13.5">
      <c r="B679" s="233"/>
      <c r="C679" s="234"/>
      <c r="D679" s="235" t="s">
        <v>164</v>
      </c>
      <c r="E679" s="236" t="s">
        <v>21</v>
      </c>
      <c r="F679" s="237" t="s">
        <v>173</v>
      </c>
      <c r="G679" s="234"/>
      <c r="H679" s="236" t="s">
        <v>21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164</v>
      </c>
      <c r="AU679" s="243" t="s">
        <v>82</v>
      </c>
      <c r="AV679" s="11" t="s">
        <v>80</v>
      </c>
      <c r="AW679" s="11" t="s">
        <v>36</v>
      </c>
      <c r="AX679" s="11" t="s">
        <v>72</v>
      </c>
      <c r="AY679" s="243" t="s">
        <v>152</v>
      </c>
    </row>
    <row r="680" spans="2:51" s="12" customFormat="1" ht="13.5">
      <c r="B680" s="244"/>
      <c r="C680" s="245"/>
      <c r="D680" s="235" t="s">
        <v>164</v>
      </c>
      <c r="E680" s="246" t="s">
        <v>21</v>
      </c>
      <c r="F680" s="247" t="s">
        <v>773</v>
      </c>
      <c r="G680" s="245"/>
      <c r="H680" s="248">
        <v>26.774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164</v>
      </c>
      <c r="AU680" s="254" t="s">
        <v>82</v>
      </c>
      <c r="AV680" s="12" t="s">
        <v>82</v>
      </c>
      <c r="AW680" s="12" t="s">
        <v>36</v>
      </c>
      <c r="AX680" s="12" t="s">
        <v>72</v>
      </c>
      <c r="AY680" s="254" t="s">
        <v>152</v>
      </c>
    </row>
    <row r="681" spans="2:51" s="11" customFormat="1" ht="13.5">
      <c r="B681" s="233"/>
      <c r="C681" s="234"/>
      <c r="D681" s="235" t="s">
        <v>164</v>
      </c>
      <c r="E681" s="236" t="s">
        <v>21</v>
      </c>
      <c r="F681" s="237" t="s">
        <v>286</v>
      </c>
      <c r="G681" s="234"/>
      <c r="H681" s="236" t="s">
        <v>21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164</v>
      </c>
      <c r="AU681" s="243" t="s">
        <v>82</v>
      </c>
      <c r="AV681" s="11" t="s">
        <v>80</v>
      </c>
      <c r="AW681" s="11" t="s">
        <v>36</v>
      </c>
      <c r="AX681" s="11" t="s">
        <v>72</v>
      </c>
      <c r="AY681" s="243" t="s">
        <v>152</v>
      </c>
    </row>
    <row r="682" spans="2:51" s="12" customFormat="1" ht="13.5">
      <c r="B682" s="244"/>
      <c r="C682" s="245"/>
      <c r="D682" s="235" t="s">
        <v>164</v>
      </c>
      <c r="E682" s="246" t="s">
        <v>21</v>
      </c>
      <c r="F682" s="247" t="s">
        <v>774</v>
      </c>
      <c r="G682" s="245"/>
      <c r="H682" s="248">
        <v>19.58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164</v>
      </c>
      <c r="AU682" s="254" t="s">
        <v>82</v>
      </c>
      <c r="AV682" s="12" t="s">
        <v>82</v>
      </c>
      <c r="AW682" s="12" t="s">
        <v>36</v>
      </c>
      <c r="AX682" s="12" t="s">
        <v>72</v>
      </c>
      <c r="AY682" s="254" t="s">
        <v>152</v>
      </c>
    </row>
    <row r="683" spans="2:51" s="11" customFormat="1" ht="13.5">
      <c r="B683" s="233"/>
      <c r="C683" s="234"/>
      <c r="D683" s="235" t="s">
        <v>164</v>
      </c>
      <c r="E683" s="236" t="s">
        <v>21</v>
      </c>
      <c r="F683" s="237" t="s">
        <v>165</v>
      </c>
      <c r="G683" s="234"/>
      <c r="H683" s="236" t="s">
        <v>21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164</v>
      </c>
      <c r="AU683" s="243" t="s">
        <v>82</v>
      </c>
      <c r="AV683" s="11" t="s">
        <v>80</v>
      </c>
      <c r="AW683" s="11" t="s">
        <v>36</v>
      </c>
      <c r="AX683" s="11" t="s">
        <v>72</v>
      </c>
      <c r="AY683" s="243" t="s">
        <v>152</v>
      </c>
    </row>
    <row r="684" spans="2:51" s="12" customFormat="1" ht="13.5">
      <c r="B684" s="244"/>
      <c r="C684" s="245"/>
      <c r="D684" s="235" t="s">
        <v>164</v>
      </c>
      <c r="E684" s="246" t="s">
        <v>21</v>
      </c>
      <c r="F684" s="247" t="s">
        <v>775</v>
      </c>
      <c r="G684" s="245"/>
      <c r="H684" s="248">
        <v>8.8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164</v>
      </c>
      <c r="AU684" s="254" t="s">
        <v>82</v>
      </c>
      <c r="AV684" s="12" t="s">
        <v>82</v>
      </c>
      <c r="AW684" s="12" t="s">
        <v>36</v>
      </c>
      <c r="AX684" s="12" t="s">
        <v>72</v>
      </c>
      <c r="AY684" s="254" t="s">
        <v>152</v>
      </c>
    </row>
    <row r="685" spans="2:51" s="13" customFormat="1" ht="13.5">
      <c r="B685" s="255"/>
      <c r="C685" s="256"/>
      <c r="D685" s="235" t="s">
        <v>164</v>
      </c>
      <c r="E685" s="257" t="s">
        <v>21</v>
      </c>
      <c r="F685" s="258" t="s">
        <v>167</v>
      </c>
      <c r="G685" s="256"/>
      <c r="H685" s="259">
        <v>55.154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AT685" s="265" t="s">
        <v>164</v>
      </c>
      <c r="AU685" s="265" t="s">
        <v>82</v>
      </c>
      <c r="AV685" s="13" t="s">
        <v>162</v>
      </c>
      <c r="AW685" s="13" t="s">
        <v>36</v>
      </c>
      <c r="AX685" s="13" t="s">
        <v>80</v>
      </c>
      <c r="AY685" s="265" t="s">
        <v>152</v>
      </c>
    </row>
    <row r="686" spans="2:65" s="1" customFormat="1" ht="25.5" customHeight="1">
      <c r="B686" s="46"/>
      <c r="C686" s="221" t="s">
        <v>776</v>
      </c>
      <c r="D686" s="221" t="s">
        <v>157</v>
      </c>
      <c r="E686" s="222" t="s">
        <v>777</v>
      </c>
      <c r="F686" s="223" t="s">
        <v>778</v>
      </c>
      <c r="G686" s="224" t="s">
        <v>192</v>
      </c>
      <c r="H686" s="225">
        <v>61.15</v>
      </c>
      <c r="I686" s="226"/>
      <c r="J686" s="227">
        <f>ROUND(I686*H686,2)</f>
        <v>0</v>
      </c>
      <c r="K686" s="223" t="s">
        <v>21</v>
      </c>
      <c r="L686" s="72"/>
      <c r="M686" s="228" t="s">
        <v>21</v>
      </c>
      <c r="N686" s="229" t="s">
        <v>43</v>
      </c>
      <c r="O686" s="47"/>
      <c r="P686" s="230">
        <f>O686*H686</f>
        <v>0</v>
      </c>
      <c r="Q686" s="230">
        <v>0</v>
      </c>
      <c r="R686" s="230">
        <f>Q686*H686</f>
        <v>0</v>
      </c>
      <c r="S686" s="230">
        <v>0</v>
      </c>
      <c r="T686" s="231">
        <f>S686*H686</f>
        <v>0</v>
      </c>
      <c r="AR686" s="24" t="s">
        <v>162</v>
      </c>
      <c r="AT686" s="24" t="s">
        <v>157</v>
      </c>
      <c r="AU686" s="24" t="s">
        <v>82</v>
      </c>
      <c r="AY686" s="24" t="s">
        <v>152</v>
      </c>
      <c r="BE686" s="232">
        <f>IF(N686="základní",J686,0)</f>
        <v>0</v>
      </c>
      <c r="BF686" s="232">
        <f>IF(N686="snížená",J686,0)</f>
        <v>0</v>
      </c>
      <c r="BG686" s="232">
        <f>IF(N686="zákl. přenesená",J686,0)</f>
        <v>0</v>
      </c>
      <c r="BH686" s="232">
        <f>IF(N686="sníž. přenesená",J686,0)</f>
        <v>0</v>
      </c>
      <c r="BI686" s="232">
        <f>IF(N686="nulová",J686,0)</f>
        <v>0</v>
      </c>
      <c r="BJ686" s="24" t="s">
        <v>80</v>
      </c>
      <c r="BK686" s="232">
        <f>ROUND(I686*H686,2)</f>
        <v>0</v>
      </c>
      <c r="BL686" s="24" t="s">
        <v>162</v>
      </c>
      <c r="BM686" s="24" t="s">
        <v>779</v>
      </c>
    </row>
    <row r="687" spans="2:51" s="11" customFormat="1" ht="13.5">
      <c r="B687" s="233"/>
      <c r="C687" s="234"/>
      <c r="D687" s="235" t="s">
        <v>164</v>
      </c>
      <c r="E687" s="236" t="s">
        <v>21</v>
      </c>
      <c r="F687" s="237" t="s">
        <v>173</v>
      </c>
      <c r="G687" s="234"/>
      <c r="H687" s="236" t="s">
        <v>21</v>
      </c>
      <c r="I687" s="238"/>
      <c r="J687" s="234"/>
      <c r="K687" s="234"/>
      <c r="L687" s="239"/>
      <c r="M687" s="240"/>
      <c r="N687" s="241"/>
      <c r="O687" s="241"/>
      <c r="P687" s="241"/>
      <c r="Q687" s="241"/>
      <c r="R687" s="241"/>
      <c r="S687" s="241"/>
      <c r="T687" s="242"/>
      <c r="AT687" s="243" t="s">
        <v>164</v>
      </c>
      <c r="AU687" s="243" t="s">
        <v>82</v>
      </c>
      <c r="AV687" s="11" t="s">
        <v>80</v>
      </c>
      <c r="AW687" s="11" t="s">
        <v>36</v>
      </c>
      <c r="AX687" s="11" t="s">
        <v>72</v>
      </c>
      <c r="AY687" s="243" t="s">
        <v>152</v>
      </c>
    </row>
    <row r="688" spans="2:51" s="12" customFormat="1" ht="13.5">
      <c r="B688" s="244"/>
      <c r="C688" s="245"/>
      <c r="D688" s="235" t="s">
        <v>164</v>
      </c>
      <c r="E688" s="246" t="s">
        <v>21</v>
      </c>
      <c r="F688" s="247" t="s">
        <v>281</v>
      </c>
      <c r="G688" s="245"/>
      <c r="H688" s="248">
        <v>35.62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AT688" s="254" t="s">
        <v>164</v>
      </c>
      <c r="AU688" s="254" t="s">
        <v>82</v>
      </c>
      <c r="AV688" s="12" t="s">
        <v>82</v>
      </c>
      <c r="AW688" s="12" t="s">
        <v>36</v>
      </c>
      <c r="AX688" s="12" t="s">
        <v>72</v>
      </c>
      <c r="AY688" s="254" t="s">
        <v>152</v>
      </c>
    </row>
    <row r="689" spans="2:51" s="11" customFormat="1" ht="13.5">
      <c r="B689" s="233"/>
      <c r="C689" s="234"/>
      <c r="D689" s="235" t="s">
        <v>164</v>
      </c>
      <c r="E689" s="236" t="s">
        <v>21</v>
      </c>
      <c r="F689" s="237" t="s">
        <v>286</v>
      </c>
      <c r="G689" s="234"/>
      <c r="H689" s="236" t="s">
        <v>21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164</v>
      </c>
      <c r="AU689" s="243" t="s">
        <v>82</v>
      </c>
      <c r="AV689" s="11" t="s">
        <v>80</v>
      </c>
      <c r="AW689" s="11" t="s">
        <v>36</v>
      </c>
      <c r="AX689" s="11" t="s">
        <v>72</v>
      </c>
      <c r="AY689" s="243" t="s">
        <v>152</v>
      </c>
    </row>
    <row r="690" spans="2:51" s="12" customFormat="1" ht="13.5">
      <c r="B690" s="244"/>
      <c r="C690" s="245"/>
      <c r="D690" s="235" t="s">
        <v>164</v>
      </c>
      <c r="E690" s="246" t="s">
        <v>21</v>
      </c>
      <c r="F690" s="247" t="s">
        <v>287</v>
      </c>
      <c r="G690" s="245"/>
      <c r="H690" s="248">
        <v>19.59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AT690" s="254" t="s">
        <v>164</v>
      </c>
      <c r="AU690" s="254" t="s">
        <v>82</v>
      </c>
      <c r="AV690" s="12" t="s">
        <v>82</v>
      </c>
      <c r="AW690" s="12" t="s">
        <v>36</v>
      </c>
      <c r="AX690" s="12" t="s">
        <v>72</v>
      </c>
      <c r="AY690" s="254" t="s">
        <v>152</v>
      </c>
    </row>
    <row r="691" spans="2:51" s="11" customFormat="1" ht="13.5">
      <c r="B691" s="233"/>
      <c r="C691" s="234"/>
      <c r="D691" s="235" t="s">
        <v>164</v>
      </c>
      <c r="E691" s="236" t="s">
        <v>21</v>
      </c>
      <c r="F691" s="237" t="s">
        <v>165</v>
      </c>
      <c r="G691" s="234"/>
      <c r="H691" s="236" t="s">
        <v>21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164</v>
      </c>
      <c r="AU691" s="243" t="s">
        <v>82</v>
      </c>
      <c r="AV691" s="11" t="s">
        <v>80</v>
      </c>
      <c r="AW691" s="11" t="s">
        <v>36</v>
      </c>
      <c r="AX691" s="11" t="s">
        <v>72</v>
      </c>
      <c r="AY691" s="243" t="s">
        <v>152</v>
      </c>
    </row>
    <row r="692" spans="2:51" s="12" customFormat="1" ht="13.5">
      <c r="B692" s="244"/>
      <c r="C692" s="245"/>
      <c r="D692" s="235" t="s">
        <v>164</v>
      </c>
      <c r="E692" s="246" t="s">
        <v>21</v>
      </c>
      <c r="F692" s="247" t="s">
        <v>288</v>
      </c>
      <c r="G692" s="245"/>
      <c r="H692" s="248">
        <v>5.94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164</v>
      </c>
      <c r="AU692" s="254" t="s">
        <v>82</v>
      </c>
      <c r="AV692" s="12" t="s">
        <v>82</v>
      </c>
      <c r="AW692" s="12" t="s">
        <v>36</v>
      </c>
      <c r="AX692" s="12" t="s">
        <v>72</v>
      </c>
      <c r="AY692" s="254" t="s">
        <v>152</v>
      </c>
    </row>
    <row r="693" spans="2:51" s="13" customFormat="1" ht="13.5">
      <c r="B693" s="255"/>
      <c r="C693" s="256"/>
      <c r="D693" s="235" t="s">
        <v>164</v>
      </c>
      <c r="E693" s="257" t="s">
        <v>21</v>
      </c>
      <c r="F693" s="258" t="s">
        <v>167</v>
      </c>
      <c r="G693" s="256"/>
      <c r="H693" s="259">
        <v>61.15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AT693" s="265" t="s">
        <v>164</v>
      </c>
      <c r="AU693" s="265" t="s">
        <v>82</v>
      </c>
      <c r="AV693" s="13" t="s">
        <v>162</v>
      </c>
      <c r="AW693" s="13" t="s">
        <v>36</v>
      </c>
      <c r="AX693" s="13" t="s">
        <v>80</v>
      </c>
      <c r="AY693" s="265" t="s">
        <v>152</v>
      </c>
    </row>
    <row r="694" spans="2:65" s="1" customFormat="1" ht="16.5" customHeight="1">
      <c r="B694" s="46"/>
      <c r="C694" s="266" t="s">
        <v>780</v>
      </c>
      <c r="D694" s="266" t="s">
        <v>179</v>
      </c>
      <c r="E694" s="267" t="s">
        <v>781</v>
      </c>
      <c r="F694" s="268" t="s">
        <v>782</v>
      </c>
      <c r="G694" s="269" t="s">
        <v>192</v>
      </c>
      <c r="H694" s="270">
        <v>25.53</v>
      </c>
      <c r="I694" s="271"/>
      <c r="J694" s="272">
        <f>ROUND(I694*H694,2)</f>
        <v>0</v>
      </c>
      <c r="K694" s="268" t="s">
        <v>21</v>
      </c>
      <c r="L694" s="273"/>
      <c r="M694" s="274" t="s">
        <v>21</v>
      </c>
      <c r="N694" s="275" t="s">
        <v>43</v>
      </c>
      <c r="O694" s="47"/>
      <c r="P694" s="230">
        <f>O694*H694</f>
        <v>0</v>
      </c>
      <c r="Q694" s="230">
        <v>0.0021</v>
      </c>
      <c r="R694" s="230">
        <f>Q694*H694</f>
        <v>0.053613</v>
      </c>
      <c r="S694" s="230">
        <v>0</v>
      </c>
      <c r="T694" s="231">
        <f>S694*H694</f>
        <v>0</v>
      </c>
      <c r="AR694" s="24" t="s">
        <v>182</v>
      </c>
      <c r="AT694" s="24" t="s">
        <v>179</v>
      </c>
      <c r="AU694" s="24" t="s">
        <v>82</v>
      </c>
      <c r="AY694" s="24" t="s">
        <v>152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24" t="s">
        <v>80</v>
      </c>
      <c r="BK694" s="232">
        <f>ROUND(I694*H694,2)</f>
        <v>0</v>
      </c>
      <c r="BL694" s="24" t="s">
        <v>162</v>
      </c>
      <c r="BM694" s="24" t="s">
        <v>783</v>
      </c>
    </row>
    <row r="695" spans="2:51" s="11" customFormat="1" ht="13.5">
      <c r="B695" s="233"/>
      <c r="C695" s="234"/>
      <c r="D695" s="235" t="s">
        <v>164</v>
      </c>
      <c r="E695" s="236" t="s">
        <v>21</v>
      </c>
      <c r="F695" s="237" t="s">
        <v>286</v>
      </c>
      <c r="G695" s="234"/>
      <c r="H695" s="236" t="s">
        <v>21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164</v>
      </c>
      <c r="AU695" s="243" t="s">
        <v>82</v>
      </c>
      <c r="AV695" s="11" t="s">
        <v>80</v>
      </c>
      <c r="AW695" s="11" t="s">
        <v>36</v>
      </c>
      <c r="AX695" s="11" t="s">
        <v>72</v>
      </c>
      <c r="AY695" s="243" t="s">
        <v>152</v>
      </c>
    </row>
    <row r="696" spans="2:51" s="12" customFormat="1" ht="13.5">
      <c r="B696" s="244"/>
      <c r="C696" s="245"/>
      <c r="D696" s="235" t="s">
        <v>164</v>
      </c>
      <c r="E696" s="246" t="s">
        <v>21</v>
      </c>
      <c r="F696" s="247" t="s">
        <v>287</v>
      </c>
      <c r="G696" s="245"/>
      <c r="H696" s="248">
        <v>19.59</v>
      </c>
      <c r="I696" s="249"/>
      <c r="J696" s="245"/>
      <c r="K696" s="245"/>
      <c r="L696" s="250"/>
      <c r="M696" s="251"/>
      <c r="N696" s="252"/>
      <c r="O696" s="252"/>
      <c r="P696" s="252"/>
      <c r="Q696" s="252"/>
      <c r="R696" s="252"/>
      <c r="S696" s="252"/>
      <c r="T696" s="253"/>
      <c r="AT696" s="254" t="s">
        <v>164</v>
      </c>
      <c r="AU696" s="254" t="s">
        <v>82</v>
      </c>
      <c r="AV696" s="12" t="s">
        <v>82</v>
      </c>
      <c r="AW696" s="12" t="s">
        <v>36</v>
      </c>
      <c r="AX696" s="12" t="s">
        <v>72</v>
      </c>
      <c r="AY696" s="254" t="s">
        <v>152</v>
      </c>
    </row>
    <row r="697" spans="2:51" s="11" customFormat="1" ht="13.5">
      <c r="B697" s="233"/>
      <c r="C697" s="234"/>
      <c r="D697" s="235" t="s">
        <v>164</v>
      </c>
      <c r="E697" s="236" t="s">
        <v>21</v>
      </c>
      <c r="F697" s="237" t="s">
        <v>165</v>
      </c>
      <c r="G697" s="234"/>
      <c r="H697" s="236" t="s">
        <v>21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164</v>
      </c>
      <c r="AU697" s="243" t="s">
        <v>82</v>
      </c>
      <c r="AV697" s="11" t="s">
        <v>80</v>
      </c>
      <c r="AW697" s="11" t="s">
        <v>36</v>
      </c>
      <c r="AX697" s="11" t="s">
        <v>72</v>
      </c>
      <c r="AY697" s="243" t="s">
        <v>152</v>
      </c>
    </row>
    <row r="698" spans="2:51" s="12" customFormat="1" ht="13.5">
      <c r="B698" s="244"/>
      <c r="C698" s="245"/>
      <c r="D698" s="235" t="s">
        <v>164</v>
      </c>
      <c r="E698" s="246" t="s">
        <v>21</v>
      </c>
      <c r="F698" s="247" t="s">
        <v>288</v>
      </c>
      <c r="G698" s="245"/>
      <c r="H698" s="248">
        <v>5.94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164</v>
      </c>
      <c r="AU698" s="254" t="s">
        <v>82</v>
      </c>
      <c r="AV698" s="12" t="s">
        <v>82</v>
      </c>
      <c r="AW698" s="12" t="s">
        <v>36</v>
      </c>
      <c r="AX698" s="12" t="s">
        <v>72</v>
      </c>
      <c r="AY698" s="254" t="s">
        <v>152</v>
      </c>
    </row>
    <row r="699" spans="2:51" s="13" customFormat="1" ht="13.5">
      <c r="B699" s="255"/>
      <c r="C699" s="256"/>
      <c r="D699" s="235" t="s">
        <v>164</v>
      </c>
      <c r="E699" s="257" t="s">
        <v>21</v>
      </c>
      <c r="F699" s="258" t="s">
        <v>167</v>
      </c>
      <c r="G699" s="256"/>
      <c r="H699" s="259">
        <v>25.53</v>
      </c>
      <c r="I699" s="260"/>
      <c r="J699" s="256"/>
      <c r="K699" s="256"/>
      <c r="L699" s="261"/>
      <c r="M699" s="262"/>
      <c r="N699" s="263"/>
      <c r="O699" s="263"/>
      <c r="P699" s="263"/>
      <c r="Q699" s="263"/>
      <c r="R699" s="263"/>
      <c r="S699" s="263"/>
      <c r="T699" s="264"/>
      <c r="AT699" s="265" t="s">
        <v>164</v>
      </c>
      <c r="AU699" s="265" t="s">
        <v>82</v>
      </c>
      <c r="AV699" s="13" t="s">
        <v>162</v>
      </c>
      <c r="AW699" s="13" t="s">
        <v>36</v>
      </c>
      <c r="AX699" s="13" t="s">
        <v>80</v>
      </c>
      <c r="AY699" s="265" t="s">
        <v>152</v>
      </c>
    </row>
    <row r="700" spans="2:65" s="1" customFormat="1" ht="16.5" customHeight="1">
      <c r="B700" s="46"/>
      <c r="C700" s="266" t="s">
        <v>784</v>
      </c>
      <c r="D700" s="266" t="s">
        <v>179</v>
      </c>
      <c r="E700" s="267" t="s">
        <v>785</v>
      </c>
      <c r="F700" s="268" t="s">
        <v>786</v>
      </c>
      <c r="G700" s="269" t="s">
        <v>192</v>
      </c>
      <c r="H700" s="270">
        <v>35.62</v>
      </c>
      <c r="I700" s="271"/>
      <c r="J700" s="272">
        <f>ROUND(I700*H700,2)</f>
        <v>0</v>
      </c>
      <c r="K700" s="268" t="s">
        <v>21</v>
      </c>
      <c r="L700" s="273"/>
      <c r="M700" s="274" t="s">
        <v>21</v>
      </c>
      <c r="N700" s="275" t="s">
        <v>43</v>
      </c>
      <c r="O700" s="47"/>
      <c r="P700" s="230">
        <f>O700*H700</f>
        <v>0</v>
      </c>
      <c r="Q700" s="230">
        <v>0.0021</v>
      </c>
      <c r="R700" s="230">
        <f>Q700*H700</f>
        <v>0.074802</v>
      </c>
      <c r="S700" s="230">
        <v>0</v>
      </c>
      <c r="T700" s="231">
        <f>S700*H700</f>
        <v>0</v>
      </c>
      <c r="AR700" s="24" t="s">
        <v>182</v>
      </c>
      <c r="AT700" s="24" t="s">
        <v>179</v>
      </c>
      <c r="AU700" s="24" t="s">
        <v>82</v>
      </c>
      <c r="AY700" s="24" t="s">
        <v>152</v>
      </c>
      <c r="BE700" s="232">
        <f>IF(N700="základní",J700,0)</f>
        <v>0</v>
      </c>
      <c r="BF700" s="232">
        <f>IF(N700="snížená",J700,0)</f>
        <v>0</v>
      </c>
      <c r="BG700" s="232">
        <f>IF(N700="zákl. přenesená",J700,0)</f>
        <v>0</v>
      </c>
      <c r="BH700" s="232">
        <f>IF(N700="sníž. přenesená",J700,0)</f>
        <v>0</v>
      </c>
      <c r="BI700" s="232">
        <f>IF(N700="nulová",J700,0)</f>
        <v>0</v>
      </c>
      <c r="BJ700" s="24" t="s">
        <v>80</v>
      </c>
      <c r="BK700" s="232">
        <f>ROUND(I700*H700,2)</f>
        <v>0</v>
      </c>
      <c r="BL700" s="24" t="s">
        <v>162</v>
      </c>
      <c r="BM700" s="24" t="s">
        <v>787</v>
      </c>
    </row>
    <row r="701" spans="2:51" s="11" customFormat="1" ht="13.5">
      <c r="B701" s="233"/>
      <c r="C701" s="234"/>
      <c r="D701" s="235" t="s">
        <v>164</v>
      </c>
      <c r="E701" s="236" t="s">
        <v>21</v>
      </c>
      <c r="F701" s="237" t="s">
        <v>173</v>
      </c>
      <c r="G701" s="234"/>
      <c r="H701" s="236" t="s">
        <v>21</v>
      </c>
      <c r="I701" s="238"/>
      <c r="J701" s="234"/>
      <c r="K701" s="234"/>
      <c r="L701" s="239"/>
      <c r="M701" s="240"/>
      <c r="N701" s="241"/>
      <c r="O701" s="241"/>
      <c r="P701" s="241"/>
      <c r="Q701" s="241"/>
      <c r="R701" s="241"/>
      <c r="S701" s="241"/>
      <c r="T701" s="242"/>
      <c r="AT701" s="243" t="s">
        <v>164</v>
      </c>
      <c r="AU701" s="243" t="s">
        <v>82</v>
      </c>
      <c r="AV701" s="11" t="s">
        <v>80</v>
      </c>
      <c r="AW701" s="11" t="s">
        <v>36</v>
      </c>
      <c r="AX701" s="11" t="s">
        <v>72</v>
      </c>
      <c r="AY701" s="243" t="s">
        <v>152</v>
      </c>
    </row>
    <row r="702" spans="2:51" s="12" customFormat="1" ht="13.5">
      <c r="B702" s="244"/>
      <c r="C702" s="245"/>
      <c r="D702" s="235" t="s">
        <v>164</v>
      </c>
      <c r="E702" s="246" t="s">
        <v>21</v>
      </c>
      <c r="F702" s="247" t="s">
        <v>281</v>
      </c>
      <c r="G702" s="245"/>
      <c r="H702" s="248">
        <v>35.62</v>
      </c>
      <c r="I702" s="249"/>
      <c r="J702" s="245"/>
      <c r="K702" s="245"/>
      <c r="L702" s="250"/>
      <c r="M702" s="251"/>
      <c r="N702" s="252"/>
      <c r="O702" s="252"/>
      <c r="P702" s="252"/>
      <c r="Q702" s="252"/>
      <c r="R702" s="252"/>
      <c r="S702" s="252"/>
      <c r="T702" s="253"/>
      <c r="AT702" s="254" t="s">
        <v>164</v>
      </c>
      <c r="AU702" s="254" t="s">
        <v>82</v>
      </c>
      <c r="AV702" s="12" t="s">
        <v>82</v>
      </c>
      <c r="AW702" s="12" t="s">
        <v>36</v>
      </c>
      <c r="AX702" s="12" t="s">
        <v>72</v>
      </c>
      <c r="AY702" s="254" t="s">
        <v>152</v>
      </c>
    </row>
    <row r="703" spans="2:51" s="13" customFormat="1" ht="13.5">
      <c r="B703" s="255"/>
      <c r="C703" s="256"/>
      <c r="D703" s="235" t="s">
        <v>164</v>
      </c>
      <c r="E703" s="257" t="s">
        <v>21</v>
      </c>
      <c r="F703" s="258" t="s">
        <v>167</v>
      </c>
      <c r="G703" s="256"/>
      <c r="H703" s="259">
        <v>35.62</v>
      </c>
      <c r="I703" s="260"/>
      <c r="J703" s="256"/>
      <c r="K703" s="256"/>
      <c r="L703" s="261"/>
      <c r="M703" s="262"/>
      <c r="N703" s="263"/>
      <c r="O703" s="263"/>
      <c r="P703" s="263"/>
      <c r="Q703" s="263"/>
      <c r="R703" s="263"/>
      <c r="S703" s="263"/>
      <c r="T703" s="264"/>
      <c r="AT703" s="265" t="s">
        <v>164</v>
      </c>
      <c r="AU703" s="265" t="s">
        <v>82</v>
      </c>
      <c r="AV703" s="13" t="s">
        <v>162</v>
      </c>
      <c r="AW703" s="13" t="s">
        <v>36</v>
      </c>
      <c r="AX703" s="13" t="s">
        <v>80</v>
      </c>
      <c r="AY703" s="265" t="s">
        <v>152</v>
      </c>
    </row>
    <row r="704" spans="2:65" s="1" customFormat="1" ht="25.5" customHeight="1">
      <c r="B704" s="46"/>
      <c r="C704" s="221" t="s">
        <v>788</v>
      </c>
      <c r="D704" s="221" t="s">
        <v>157</v>
      </c>
      <c r="E704" s="222" t="s">
        <v>789</v>
      </c>
      <c r="F704" s="223" t="s">
        <v>790</v>
      </c>
      <c r="G704" s="224" t="s">
        <v>467</v>
      </c>
      <c r="H704" s="278"/>
      <c r="I704" s="226"/>
      <c r="J704" s="227">
        <f>ROUND(I704*H704,2)</f>
        <v>0</v>
      </c>
      <c r="K704" s="223" t="s">
        <v>161</v>
      </c>
      <c r="L704" s="72"/>
      <c r="M704" s="228" t="s">
        <v>21</v>
      </c>
      <c r="N704" s="229" t="s">
        <v>43</v>
      </c>
      <c r="O704" s="47"/>
      <c r="P704" s="230">
        <f>O704*H704</f>
        <v>0</v>
      </c>
      <c r="Q704" s="230">
        <v>0</v>
      </c>
      <c r="R704" s="230">
        <f>Q704*H704</f>
        <v>0</v>
      </c>
      <c r="S704" s="230">
        <v>0</v>
      </c>
      <c r="T704" s="231">
        <f>S704*H704</f>
        <v>0</v>
      </c>
      <c r="AR704" s="24" t="s">
        <v>162</v>
      </c>
      <c r="AT704" s="24" t="s">
        <v>157</v>
      </c>
      <c r="AU704" s="24" t="s">
        <v>82</v>
      </c>
      <c r="AY704" s="24" t="s">
        <v>152</v>
      </c>
      <c r="BE704" s="232">
        <f>IF(N704="základní",J704,0)</f>
        <v>0</v>
      </c>
      <c r="BF704" s="232">
        <f>IF(N704="snížená",J704,0)</f>
        <v>0</v>
      </c>
      <c r="BG704" s="232">
        <f>IF(N704="zákl. přenesená",J704,0)</f>
        <v>0</v>
      </c>
      <c r="BH704" s="232">
        <f>IF(N704="sníž. přenesená",J704,0)</f>
        <v>0</v>
      </c>
      <c r="BI704" s="232">
        <f>IF(N704="nulová",J704,0)</f>
        <v>0</v>
      </c>
      <c r="BJ704" s="24" t="s">
        <v>80</v>
      </c>
      <c r="BK704" s="232">
        <f>ROUND(I704*H704,2)</f>
        <v>0</v>
      </c>
      <c r="BL704" s="24" t="s">
        <v>162</v>
      </c>
      <c r="BM704" s="24" t="s">
        <v>791</v>
      </c>
    </row>
    <row r="705" spans="2:63" s="10" customFormat="1" ht="29.85" customHeight="1">
      <c r="B705" s="205"/>
      <c r="C705" s="206"/>
      <c r="D705" s="207" t="s">
        <v>71</v>
      </c>
      <c r="E705" s="219" t="s">
        <v>792</v>
      </c>
      <c r="F705" s="219" t="s">
        <v>793</v>
      </c>
      <c r="G705" s="206"/>
      <c r="H705" s="206"/>
      <c r="I705" s="209"/>
      <c r="J705" s="220">
        <f>BK705</f>
        <v>0</v>
      </c>
      <c r="K705" s="206"/>
      <c r="L705" s="211"/>
      <c r="M705" s="212"/>
      <c r="N705" s="213"/>
      <c r="O705" s="213"/>
      <c r="P705" s="214">
        <f>SUM(P706:P714)</f>
        <v>0</v>
      </c>
      <c r="Q705" s="213"/>
      <c r="R705" s="214">
        <f>SUM(R706:R714)</f>
        <v>0.35467</v>
      </c>
      <c r="S705" s="213"/>
      <c r="T705" s="215">
        <f>SUM(T706:T714)</f>
        <v>0</v>
      </c>
      <c r="AR705" s="216" t="s">
        <v>82</v>
      </c>
      <c r="AT705" s="217" t="s">
        <v>71</v>
      </c>
      <c r="AU705" s="217" t="s">
        <v>80</v>
      </c>
      <c r="AY705" s="216" t="s">
        <v>152</v>
      </c>
      <c r="BK705" s="218">
        <f>SUM(BK706:BK714)</f>
        <v>0</v>
      </c>
    </row>
    <row r="706" spans="2:65" s="1" customFormat="1" ht="25.5" customHeight="1">
      <c r="B706" s="46"/>
      <c r="C706" s="221" t="s">
        <v>794</v>
      </c>
      <c r="D706" s="221" t="s">
        <v>157</v>
      </c>
      <c r="E706" s="222" t="s">
        <v>795</v>
      </c>
      <c r="F706" s="223" t="s">
        <v>796</v>
      </c>
      <c r="G706" s="224" t="s">
        <v>192</v>
      </c>
      <c r="H706" s="225">
        <v>61.15</v>
      </c>
      <c r="I706" s="226"/>
      <c r="J706" s="227">
        <f>ROUND(I706*H706,2)</f>
        <v>0</v>
      </c>
      <c r="K706" s="223" t="s">
        <v>21</v>
      </c>
      <c r="L706" s="72"/>
      <c r="M706" s="228" t="s">
        <v>21</v>
      </c>
      <c r="N706" s="229" t="s">
        <v>43</v>
      </c>
      <c r="O706" s="47"/>
      <c r="P706" s="230">
        <f>O706*H706</f>
        <v>0</v>
      </c>
      <c r="Q706" s="230">
        <v>0.0058</v>
      </c>
      <c r="R706" s="230">
        <f>Q706*H706</f>
        <v>0.35467</v>
      </c>
      <c r="S706" s="230">
        <v>0</v>
      </c>
      <c r="T706" s="231">
        <f>S706*H706</f>
        <v>0</v>
      </c>
      <c r="AR706" s="24" t="s">
        <v>272</v>
      </c>
      <c r="AT706" s="24" t="s">
        <v>157</v>
      </c>
      <c r="AU706" s="24" t="s">
        <v>82</v>
      </c>
      <c r="AY706" s="24" t="s">
        <v>152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24" t="s">
        <v>80</v>
      </c>
      <c r="BK706" s="232">
        <f>ROUND(I706*H706,2)</f>
        <v>0</v>
      </c>
      <c r="BL706" s="24" t="s">
        <v>272</v>
      </c>
      <c r="BM706" s="24" t="s">
        <v>797</v>
      </c>
    </row>
    <row r="707" spans="2:51" s="11" customFormat="1" ht="13.5">
      <c r="B707" s="233"/>
      <c r="C707" s="234"/>
      <c r="D707" s="235" t="s">
        <v>164</v>
      </c>
      <c r="E707" s="236" t="s">
        <v>21</v>
      </c>
      <c r="F707" s="237" t="s">
        <v>173</v>
      </c>
      <c r="G707" s="234"/>
      <c r="H707" s="236" t="s">
        <v>21</v>
      </c>
      <c r="I707" s="238"/>
      <c r="J707" s="234"/>
      <c r="K707" s="234"/>
      <c r="L707" s="239"/>
      <c r="M707" s="240"/>
      <c r="N707" s="241"/>
      <c r="O707" s="241"/>
      <c r="P707" s="241"/>
      <c r="Q707" s="241"/>
      <c r="R707" s="241"/>
      <c r="S707" s="241"/>
      <c r="T707" s="242"/>
      <c r="AT707" s="243" t="s">
        <v>164</v>
      </c>
      <c r="AU707" s="243" t="s">
        <v>82</v>
      </c>
      <c r="AV707" s="11" t="s">
        <v>80</v>
      </c>
      <c r="AW707" s="11" t="s">
        <v>36</v>
      </c>
      <c r="AX707" s="11" t="s">
        <v>72</v>
      </c>
      <c r="AY707" s="243" t="s">
        <v>152</v>
      </c>
    </row>
    <row r="708" spans="2:51" s="12" customFormat="1" ht="13.5">
      <c r="B708" s="244"/>
      <c r="C708" s="245"/>
      <c r="D708" s="235" t="s">
        <v>164</v>
      </c>
      <c r="E708" s="246" t="s">
        <v>21</v>
      </c>
      <c r="F708" s="247" t="s">
        <v>281</v>
      </c>
      <c r="G708" s="245"/>
      <c r="H708" s="248">
        <v>35.62</v>
      </c>
      <c r="I708" s="249"/>
      <c r="J708" s="245"/>
      <c r="K708" s="245"/>
      <c r="L708" s="250"/>
      <c r="M708" s="251"/>
      <c r="N708" s="252"/>
      <c r="O708" s="252"/>
      <c r="P708" s="252"/>
      <c r="Q708" s="252"/>
      <c r="R708" s="252"/>
      <c r="S708" s="252"/>
      <c r="T708" s="253"/>
      <c r="AT708" s="254" t="s">
        <v>164</v>
      </c>
      <c r="AU708" s="254" t="s">
        <v>82</v>
      </c>
      <c r="AV708" s="12" t="s">
        <v>82</v>
      </c>
      <c r="AW708" s="12" t="s">
        <v>36</v>
      </c>
      <c r="AX708" s="12" t="s">
        <v>72</v>
      </c>
      <c r="AY708" s="254" t="s">
        <v>152</v>
      </c>
    </row>
    <row r="709" spans="2:51" s="11" customFormat="1" ht="13.5">
      <c r="B709" s="233"/>
      <c r="C709" s="234"/>
      <c r="D709" s="235" t="s">
        <v>164</v>
      </c>
      <c r="E709" s="236" t="s">
        <v>21</v>
      </c>
      <c r="F709" s="237" t="s">
        <v>286</v>
      </c>
      <c r="G709" s="234"/>
      <c r="H709" s="236" t="s">
        <v>21</v>
      </c>
      <c r="I709" s="238"/>
      <c r="J709" s="234"/>
      <c r="K709" s="234"/>
      <c r="L709" s="239"/>
      <c r="M709" s="240"/>
      <c r="N709" s="241"/>
      <c r="O709" s="241"/>
      <c r="P709" s="241"/>
      <c r="Q709" s="241"/>
      <c r="R709" s="241"/>
      <c r="S709" s="241"/>
      <c r="T709" s="242"/>
      <c r="AT709" s="243" t="s">
        <v>164</v>
      </c>
      <c r="AU709" s="243" t="s">
        <v>82</v>
      </c>
      <c r="AV709" s="11" t="s">
        <v>80</v>
      </c>
      <c r="AW709" s="11" t="s">
        <v>36</v>
      </c>
      <c r="AX709" s="11" t="s">
        <v>72</v>
      </c>
      <c r="AY709" s="243" t="s">
        <v>152</v>
      </c>
    </row>
    <row r="710" spans="2:51" s="12" customFormat="1" ht="13.5">
      <c r="B710" s="244"/>
      <c r="C710" s="245"/>
      <c r="D710" s="235" t="s">
        <v>164</v>
      </c>
      <c r="E710" s="246" t="s">
        <v>21</v>
      </c>
      <c r="F710" s="247" t="s">
        <v>287</v>
      </c>
      <c r="G710" s="245"/>
      <c r="H710" s="248">
        <v>19.59</v>
      </c>
      <c r="I710" s="249"/>
      <c r="J710" s="245"/>
      <c r="K710" s="245"/>
      <c r="L710" s="250"/>
      <c r="M710" s="251"/>
      <c r="N710" s="252"/>
      <c r="O710" s="252"/>
      <c r="P710" s="252"/>
      <c r="Q710" s="252"/>
      <c r="R710" s="252"/>
      <c r="S710" s="252"/>
      <c r="T710" s="253"/>
      <c r="AT710" s="254" t="s">
        <v>164</v>
      </c>
      <c r="AU710" s="254" t="s">
        <v>82</v>
      </c>
      <c r="AV710" s="12" t="s">
        <v>82</v>
      </c>
      <c r="AW710" s="12" t="s">
        <v>36</v>
      </c>
      <c r="AX710" s="12" t="s">
        <v>72</v>
      </c>
      <c r="AY710" s="254" t="s">
        <v>152</v>
      </c>
    </row>
    <row r="711" spans="2:51" s="11" customFormat="1" ht="13.5">
      <c r="B711" s="233"/>
      <c r="C711" s="234"/>
      <c r="D711" s="235" t="s">
        <v>164</v>
      </c>
      <c r="E711" s="236" t="s">
        <v>21</v>
      </c>
      <c r="F711" s="237" t="s">
        <v>165</v>
      </c>
      <c r="G711" s="234"/>
      <c r="H711" s="236" t="s">
        <v>21</v>
      </c>
      <c r="I711" s="238"/>
      <c r="J711" s="234"/>
      <c r="K711" s="234"/>
      <c r="L711" s="239"/>
      <c r="M711" s="240"/>
      <c r="N711" s="241"/>
      <c r="O711" s="241"/>
      <c r="P711" s="241"/>
      <c r="Q711" s="241"/>
      <c r="R711" s="241"/>
      <c r="S711" s="241"/>
      <c r="T711" s="242"/>
      <c r="AT711" s="243" t="s">
        <v>164</v>
      </c>
      <c r="AU711" s="243" t="s">
        <v>82</v>
      </c>
      <c r="AV711" s="11" t="s">
        <v>80</v>
      </c>
      <c r="AW711" s="11" t="s">
        <v>36</v>
      </c>
      <c r="AX711" s="11" t="s">
        <v>72</v>
      </c>
      <c r="AY711" s="243" t="s">
        <v>152</v>
      </c>
    </row>
    <row r="712" spans="2:51" s="12" customFormat="1" ht="13.5">
      <c r="B712" s="244"/>
      <c r="C712" s="245"/>
      <c r="D712" s="235" t="s">
        <v>164</v>
      </c>
      <c r="E712" s="246" t="s">
        <v>21</v>
      </c>
      <c r="F712" s="247" t="s">
        <v>288</v>
      </c>
      <c r="G712" s="245"/>
      <c r="H712" s="248">
        <v>5.94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AT712" s="254" t="s">
        <v>164</v>
      </c>
      <c r="AU712" s="254" t="s">
        <v>82</v>
      </c>
      <c r="AV712" s="12" t="s">
        <v>82</v>
      </c>
      <c r="AW712" s="12" t="s">
        <v>36</v>
      </c>
      <c r="AX712" s="12" t="s">
        <v>72</v>
      </c>
      <c r="AY712" s="254" t="s">
        <v>152</v>
      </c>
    </row>
    <row r="713" spans="2:51" s="13" customFormat="1" ht="13.5">
      <c r="B713" s="255"/>
      <c r="C713" s="256"/>
      <c r="D713" s="235" t="s">
        <v>164</v>
      </c>
      <c r="E713" s="257" t="s">
        <v>21</v>
      </c>
      <c r="F713" s="258" t="s">
        <v>167</v>
      </c>
      <c r="G713" s="256"/>
      <c r="H713" s="259">
        <v>61.15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AT713" s="265" t="s">
        <v>164</v>
      </c>
      <c r="AU713" s="265" t="s">
        <v>82</v>
      </c>
      <c r="AV713" s="13" t="s">
        <v>162</v>
      </c>
      <c r="AW713" s="13" t="s">
        <v>36</v>
      </c>
      <c r="AX713" s="13" t="s">
        <v>80</v>
      </c>
      <c r="AY713" s="265" t="s">
        <v>152</v>
      </c>
    </row>
    <row r="714" spans="2:65" s="1" customFormat="1" ht="25.5" customHeight="1">
      <c r="B714" s="46"/>
      <c r="C714" s="221" t="s">
        <v>798</v>
      </c>
      <c r="D714" s="221" t="s">
        <v>157</v>
      </c>
      <c r="E714" s="222" t="s">
        <v>799</v>
      </c>
      <c r="F714" s="223" t="s">
        <v>800</v>
      </c>
      <c r="G714" s="224" t="s">
        <v>467</v>
      </c>
      <c r="H714" s="278"/>
      <c r="I714" s="226"/>
      <c r="J714" s="227">
        <f>ROUND(I714*H714,2)</f>
        <v>0</v>
      </c>
      <c r="K714" s="223" t="s">
        <v>161</v>
      </c>
      <c r="L714" s="72"/>
      <c r="M714" s="228" t="s">
        <v>21</v>
      </c>
      <c r="N714" s="229" t="s">
        <v>43</v>
      </c>
      <c r="O714" s="47"/>
      <c r="P714" s="230">
        <f>O714*H714</f>
        <v>0</v>
      </c>
      <c r="Q714" s="230">
        <v>0</v>
      </c>
      <c r="R714" s="230">
        <f>Q714*H714</f>
        <v>0</v>
      </c>
      <c r="S714" s="230">
        <v>0</v>
      </c>
      <c r="T714" s="231">
        <f>S714*H714</f>
        <v>0</v>
      </c>
      <c r="AR714" s="24" t="s">
        <v>272</v>
      </c>
      <c r="AT714" s="24" t="s">
        <v>157</v>
      </c>
      <c r="AU714" s="24" t="s">
        <v>82</v>
      </c>
      <c r="AY714" s="24" t="s">
        <v>152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24" t="s">
        <v>80</v>
      </c>
      <c r="BK714" s="232">
        <f>ROUND(I714*H714,2)</f>
        <v>0</v>
      </c>
      <c r="BL714" s="24" t="s">
        <v>272</v>
      </c>
      <c r="BM714" s="24" t="s">
        <v>801</v>
      </c>
    </row>
    <row r="715" spans="2:63" s="10" customFormat="1" ht="29.85" customHeight="1">
      <c r="B715" s="205"/>
      <c r="C715" s="206"/>
      <c r="D715" s="207" t="s">
        <v>71</v>
      </c>
      <c r="E715" s="219" t="s">
        <v>802</v>
      </c>
      <c r="F715" s="219" t="s">
        <v>803</v>
      </c>
      <c r="G715" s="206"/>
      <c r="H715" s="206"/>
      <c r="I715" s="209"/>
      <c r="J715" s="220">
        <f>BK715</f>
        <v>0</v>
      </c>
      <c r="K715" s="206"/>
      <c r="L715" s="211"/>
      <c r="M715" s="212"/>
      <c r="N715" s="213"/>
      <c r="O715" s="213"/>
      <c r="P715" s="214">
        <f>SUM(P716:P768)</f>
        <v>0</v>
      </c>
      <c r="Q715" s="213"/>
      <c r="R715" s="214">
        <f>SUM(R716:R768)</f>
        <v>0.1012475</v>
      </c>
      <c r="S715" s="213"/>
      <c r="T715" s="215">
        <f>SUM(T716:T768)</f>
        <v>0</v>
      </c>
      <c r="AR715" s="216" t="s">
        <v>82</v>
      </c>
      <c r="AT715" s="217" t="s">
        <v>71</v>
      </c>
      <c r="AU715" s="217" t="s">
        <v>80</v>
      </c>
      <c r="AY715" s="216" t="s">
        <v>152</v>
      </c>
      <c r="BK715" s="218">
        <f>SUM(BK716:BK768)</f>
        <v>0</v>
      </c>
    </row>
    <row r="716" spans="2:65" s="1" customFormat="1" ht="25.5" customHeight="1">
      <c r="B716" s="46"/>
      <c r="C716" s="221" t="s">
        <v>804</v>
      </c>
      <c r="D716" s="221" t="s">
        <v>157</v>
      </c>
      <c r="E716" s="222" t="s">
        <v>805</v>
      </c>
      <c r="F716" s="223" t="s">
        <v>806</v>
      </c>
      <c r="G716" s="224" t="s">
        <v>160</v>
      </c>
      <c r="H716" s="225">
        <v>40</v>
      </c>
      <c r="I716" s="226"/>
      <c r="J716" s="227">
        <f>ROUND(I716*H716,2)</f>
        <v>0</v>
      </c>
      <c r="K716" s="223" t="s">
        <v>21</v>
      </c>
      <c r="L716" s="72"/>
      <c r="M716" s="228" t="s">
        <v>21</v>
      </c>
      <c r="N716" s="229" t="s">
        <v>43</v>
      </c>
      <c r="O716" s="47"/>
      <c r="P716" s="230">
        <f>O716*H716</f>
        <v>0</v>
      </c>
      <c r="Q716" s="230">
        <v>0</v>
      </c>
      <c r="R716" s="230">
        <f>Q716*H716</f>
        <v>0</v>
      </c>
      <c r="S716" s="230">
        <v>0</v>
      </c>
      <c r="T716" s="231">
        <f>S716*H716</f>
        <v>0</v>
      </c>
      <c r="AR716" s="24" t="s">
        <v>272</v>
      </c>
      <c r="AT716" s="24" t="s">
        <v>157</v>
      </c>
      <c r="AU716" s="24" t="s">
        <v>82</v>
      </c>
      <c r="AY716" s="24" t="s">
        <v>152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24" t="s">
        <v>80</v>
      </c>
      <c r="BK716" s="232">
        <f>ROUND(I716*H716,2)</f>
        <v>0</v>
      </c>
      <c r="BL716" s="24" t="s">
        <v>272</v>
      </c>
      <c r="BM716" s="24" t="s">
        <v>807</v>
      </c>
    </row>
    <row r="717" spans="2:51" s="11" customFormat="1" ht="13.5">
      <c r="B717" s="233"/>
      <c r="C717" s="234"/>
      <c r="D717" s="235" t="s">
        <v>164</v>
      </c>
      <c r="E717" s="236" t="s">
        <v>21</v>
      </c>
      <c r="F717" s="237" t="s">
        <v>692</v>
      </c>
      <c r="G717" s="234"/>
      <c r="H717" s="236" t="s">
        <v>21</v>
      </c>
      <c r="I717" s="238"/>
      <c r="J717" s="234"/>
      <c r="K717" s="234"/>
      <c r="L717" s="239"/>
      <c r="M717" s="240"/>
      <c r="N717" s="241"/>
      <c r="O717" s="241"/>
      <c r="P717" s="241"/>
      <c r="Q717" s="241"/>
      <c r="R717" s="241"/>
      <c r="S717" s="241"/>
      <c r="T717" s="242"/>
      <c r="AT717" s="243" t="s">
        <v>164</v>
      </c>
      <c r="AU717" s="243" t="s">
        <v>82</v>
      </c>
      <c r="AV717" s="11" t="s">
        <v>80</v>
      </c>
      <c r="AW717" s="11" t="s">
        <v>36</v>
      </c>
      <c r="AX717" s="11" t="s">
        <v>72</v>
      </c>
      <c r="AY717" s="243" t="s">
        <v>152</v>
      </c>
    </row>
    <row r="718" spans="2:51" s="11" customFormat="1" ht="13.5">
      <c r="B718" s="233"/>
      <c r="C718" s="234"/>
      <c r="D718" s="235" t="s">
        <v>164</v>
      </c>
      <c r="E718" s="236" t="s">
        <v>21</v>
      </c>
      <c r="F718" s="237" t="s">
        <v>693</v>
      </c>
      <c r="G718" s="234"/>
      <c r="H718" s="236" t="s">
        <v>21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164</v>
      </c>
      <c r="AU718" s="243" t="s">
        <v>82</v>
      </c>
      <c r="AV718" s="11" t="s">
        <v>80</v>
      </c>
      <c r="AW718" s="11" t="s">
        <v>36</v>
      </c>
      <c r="AX718" s="11" t="s">
        <v>72</v>
      </c>
      <c r="AY718" s="243" t="s">
        <v>152</v>
      </c>
    </row>
    <row r="719" spans="2:51" s="12" customFormat="1" ht="13.5">
      <c r="B719" s="244"/>
      <c r="C719" s="245"/>
      <c r="D719" s="235" t="s">
        <v>164</v>
      </c>
      <c r="E719" s="246" t="s">
        <v>21</v>
      </c>
      <c r="F719" s="247" t="s">
        <v>162</v>
      </c>
      <c r="G719" s="245"/>
      <c r="H719" s="248">
        <v>4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AT719" s="254" t="s">
        <v>164</v>
      </c>
      <c r="AU719" s="254" t="s">
        <v>82</v>
      </c>
      <c r="AV719" s="12" t="s">
        <v>82</v>
      </c>
      <c r="AW719" s="12" t="s">
        <v>36</v>
      </c>
      <c r="AX719" s="12" t="s">
        <v>72</v>
      </c>
      <c r="AY719" s="254" t="s">
        <v>152</v>
      </c>
    </row>
    <row r="720" spans="2:51" s="11" customFormat="1" ht="13.5">
      <c r="B720" s="233"/>
      <c r="C720" s="234"/>
      <c r="D720" s="235" t="s">
        <v>164</v>
      </c>
      <c r="E720" s="236" t="s">
        <v>21</v>
      </c>
      <c r="F720" s="237" t="s">
        <v>694</v>
      </c>
      <c r="G720" s="234"/>
      <c r="H720" s="236" t="s">
        <v>21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164</v>
      </c>
      <c r="AU720" s="243" t="s">
        <v>82</v>
      </c>
      <c r="AV720" s="11" t="s">
        <v>80</v>
      </c>
      <c r="AW720" s="11" t="s">
        <v>36</v>
      </c>
      <c r="AX720" s="11" t="s">
        <v>72</v>
      </c>
      <c r="AY720" s="243" t="s">
        <v>152</v>
      </c>
    </row>
    <row r="721" spans="2:51" s="12" customFormat="1" ht="13.5">
      <c r="B721" s="244"/>
      <c r="C721" s="245"/>
      <c r="D721" s="235" t="s">
        <v>164</v>
      </c>
      <c r="E721" s="246" t="s">
        <v>21</v>
      </c>
      <c r="F721" s="247" t="s">
        <v>319</v>
      </c>
      <c r="G721" s="245"/>
      <c r="H721" s="248">
        <v>24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164</v>
      </c>
      <c r="AU721" s="254" t="s">
        <v>82</v>
      </c>
      <c r="AV721" s="12" t="s">
        <v>82</v>
      </c>
      <c r="AW721" s="12" t="s">
        <v>36</v>
      </c>
      <c r="AX721" s="12" t="s">
        <v>72</v>
      </c>
      <c r="AY721" s="254" t="s">
        <v>152</v>
      </c>
    </row>
    <row r="722" spans="2:51" s="11" customFormat="1" ht="13.5">
      <c r="B722" s="233"/>
      <c r="C722" s="234"/>
      <c r="D722" s="235" t="s">
        <v>164</v>
      </c>
      <c r="E722" s="236" t="s">
        <v>21</v>
      </c>
      <c r="F722" s="237" t="s">
        <v>695</v>
      </c>
      <c r="G722" s="234"/>
      <c r="H722" s="236" t="s">
        <v>21</v>
      </c>
      <c r="I722" s="238"/>
      <c r="J722" s="234"/>
      <c r="K722" s="234"/>
      <c r="L722" s="239"/>
      <c r="M722" s="240"/>
      <c r="N722" s="241"/>
      <c r="O722" s="241"/>
      <c r="P722" s="241"/>
      <c r="Q722" s="241"/>
      <c r="R722" s="241"/>
      <c r="S722" s="241"/>
      <c r="T722" s="242"/>
      <c r="AT722" s="243" t="s">
        <v>164</v>
      </c>
      <c r="AU722" s="243" t="s">
        <v>82</v>
      </c>
      <c r="AV722" s="11" t="s">
        <v>80</v>
      </c>
      <c r="AW722" s="11" t="s">
        <v>36</v>
      </c>
      <c r="AX722" s="11" t="s">
        <v>72</v>
      </c>
      <c r="AY722" s="243" t="s">
        <v>152</v>
      </c>
    </row>
    <row r="723" spans="2:51" s="12" customFormat="1" ht="13.5">
      <c r="B723" s="244"/>
      <c r="C723" s="245"/>
      <c r="D723" s="235" t="s">
        <v>164</v>
      </c>
      <c r="E723" s="246" t="s">
        <v>21</v>
      </c>
      <c r="F723" s="247" t="s">
        <v>162</v>
      </c>
      <c r="G723" s="245"/>
      <c r="H723" s="248">
        <v>4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AT723" s="254" t="s">
        <v>164</v>
      </c>
      <c r="AU723" s="254" t="s">
        <v>82</v>
      </c>
      <c r="AV723" s="12" t="s">
        <v>82</v>
      </c>
      <c r="AW723" s="12" t="s">
        <v>36</v>
      </c>
      <c r="AX723" s="12" t="s">
        <v>72</v>
      </c>
      <c r="AY723" s="254" t="s">
        <v>152</v>
      </c>
    </row>
    <row r="724" spans="2:51" s="11" customFormat="1" ht="13.5">
      <c r="B724" s="233"/>
      <c r="C724" s="234"/>
      <c r="D724" s="235" t="s">
        <v>164</v>
      </c>
      <c r="E724" s="236" t="s">
        <v>21</v>
      </c>
      <c r="F724" s="237" t="s">
        <v>696</v>
      </c>
      <c r="G724" s="234"/>
      <c r="H724" s="236" t="s">
        <v>21</v>
      </c>
      <c r="I724" s="238"/>
      <c r="J724" s="234"/>
      <c r="K724" s="234"/>
      <c r="L724" s="239"/>
      <c r="M724" s="240"/>
      <c r="N724" s="241"/>
      <c r="O724" s="241"/>
      <c r="P724" s="241"/>
      <c r="Q724" s="241"/>
      <c r="R724" s="241"/>
      <c r="S724" s="241"/>
      <c r="T724" s="242"/>
      <c r="AT724" s="243" t="s">
        <v>164</v>
      </c>
      <c r="AU724" s="243" t="s">
        <v>82</v>
      </c>
      <c r="AV724" s="11" t="s">
        <v>80</v>
      </c>
      <c r="AW724" s="11" t="s">
        <v>36</v>
      </c>
      <c r="AX724" s="11" t="s">
        <v>72</v>
      </c>
      <c r="AY724" s="243" t="s">
        <v>152</v>
      </c>
    </row>
    <row r="725" spans="2:51" s="12" customFormat="1" ht="13.5">
      <c r="B725" s="244"/>
      <c r="C725" s="245"/>
      <c r="D725" s="235" t="s">
        <v>164</v>
      </c>
      <c r="E725" s="246" t="s">
        <v>21</v>
      </c>
      <c r="F725" s="247" t="s">
        <v>162</v>
      </c>
      <c r="G725" s="245"/>
      <c r="H725" s="248">
        <v>4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AT725" s="254" t="s">
        <v>164</v>
      </c>
      <c r="AU725" s="254" t="s">
        <v>82</v>
      </c>
      <c r="AV725" s="12" t="s">
        <v>82</v>
      </c>
      <c r="AW725" s="12" t="s">
        <v>36</v>
      </c>
      <c r="AX725" s="12" t="s">
        <v>72</v>
      </c>
      <c r="AY725" s="254" t="s">
        <v>152</v>
      </c>
    </row>
    <row r="726" spans="2:51" s="11" customFormat="1" ht="13.5">
      <c r="B726" s="233"/>
      <c r="C726" s="234"/>
      <c r="D726" s="235" t="s">
        <v>164</v>
      </c>
      <c r="E726" s="236" t="s">
        <v>21</v>
      </c>
      <c r="F726" s="237" t="s">
        <v>697</v>
      </c>
      <c r="G726" s="234"/>
      <c r="H726" s="236" t="s">
        <v>21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AT726" s="243" t="s">
        <v>164</v>
      </c>
      <c r="AU726" s="243" t="s">
        <v>82</v>
      </c>
      <c r="AV726" s="11" t="s">
        <v>80</v>
      </c>
      <c r="AW726" s="11" t="s">
        <v>36</v>
      </c>
      <c r="AX726" s="11" t="s">
        <v>72</v>
      </c>
      <c r="AY726" s="243" t="s">
        <v>152</v>
      </c>
    </row>
    <row r="727" spans="2:51" s="12" customFormat="1" ht="13.5">
      <c r="B727" s="244"/>
      <c r="C727" s="245"/>
      <c r="D727" s="235" t="s">
        <v>164</v>
      </c>
      <c r="E727" s="246" t="s">
        <v>21</v>
      </c>
      <c r="F727" s="247" t="s">
        <v>162</v>
      </c>
      <c r="G727" s="245"/>
      <c r="H727" s="248">
        <v>4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164</v>
      </c>
      <c r="AU727" s="254" t="s">
        <v>82</v>
      </c>
      <c r="AV727" s="12" t="s">
        <v>82</v>
      </c>
      <c r="AW727" s="12" t="s">
        <v>36</v>
      </c>
      <c r="AX727" s="12" t="s">
        <v>72</v>
      </c>
      <c r="AY727" s="254" t="s">
        <v>152</v>
      </c>
    </row>
    <row r="728" spans="2:51" s="13" customFormat="1" ht="13.5">
      <c r="B728" s="255"/>
      <c r="C728" s="256"/>
      <c r="D728" s="235" t="s">
        <v>164</v>
      </c>
      <c r="E728" s="257" t="s">
        <v>21</v>
      </c>
      <c r="F728" s="258" t="s">
        <v>167</v>
      </c>
      <c r="G728" s="256"/>
      <c r="H728" s="259">
        <v>40</v>
      </c>
      <c r="I728" s="260"/>
      <c r="J728" s="256"/>
      <c r="K728" s="256"/>
      <c r="L728" s="261"/>
      <c r="M728" s="262"/>
      <c r="N728" s="263"/>
      <c r="O728" s="263"/>
      <c r="P728" s="263"/>
      <c r="Q728" s="263"/>
      <c r="R728" s="263"/>
      <c r="S728" s="263"/>
      <c r="T728" s="264"/>
      <c r="AT728" s="265" t="s">
        <v>164</v>
      </c>
      <c r="AU728" s="265" t="s">
        <v>82</v>
      </c>
      <c r="AV728" s="13" t="s">
        <v>162</v>
      </c>
      <c r="AW728" s="13" t="s">
        <v>36</v>
      </c>
      <c r="AX728" s="13" t="s">
        <v>80</v>
      </c>
      <c r="AY728" s="265" t="s">
        <v>152</v>
      </c>
    </row>
    <row r="729" spans="2:65" s="1" customFormat="1" ht="16.5" customHeight="1">
      <c r="B729" s="46"/>
      <c r="C729" s="221" t="s">
        <v>808</v>
      </c>
      <c r="D729" s="221" t="s">
        <v>157</v>
      </c>
      <c r="E729" s="222" t="s">
        <v>809</v>
      </c>
      <c r="F729" s="223" t="s">
        <v>810</v>
      </c>
      <c r="G729" s="224" t="s">
        <v>192</v>
      </c>
      <c r="H729" s="225">
        <v>10</v>
      </c>
      <c r="I729" s="226"/>
      <c r="J729" s="227">
        <f>ROUND(I729*H729,2)</f>
        <v>0</v>
      </c>
      <c r="K729" s="223" t="s">
        <v>21</v>
      </c>
      <c r="L729" s="72"/>
      <c r="M729" s="228" t="s">
        <v>21</v>
      </c>
      <c r="N729" s="229" t="s">
        <v>43</v>
      </c>
      <c r="O729" s="47"/>
      <c r="P729" s="230">
        <f>O729*H729</f>
        <v>0</v>
      </c>
      <c r="Q729" s="230">
        <v>0.000308</v>
      </c>
      <c r="R729" s="230">
        <f>Q729*H729</f>
        <v>0.0030800000000000003</v>
      </c>
      <c r="S729" s="230">
        <v>0</v>
      </c>
      <c r="T729" s="231">
        <f>S729*H729</f>
        <v>0</v>
      </c>
      <c r="AR729" s="24" t="s">
        <v>272</v>
      </c>
      <c r="AT729" s="24" t="s">
        <v>157</v>
      </c>
      <c r="AU729" s="24" t="s">
        <v>82</v>
      </c>
      <c r="AY729" s="24" t="s">
        <v>152</v>
      </c>
      <c r="BE729" s="232">
        <f>IF(N729="základní",J729,0)</f>
        <v>0</v>
      </c>
      <c r="BF729" s="232">
        <f>IF(N729="snížená",J729,0)</f>
        <v>0</v>
      </c>
      <c r="BG729" s="232">
        <f>IF(N729="zákl. přenesená",J729,0)</f>
        <v>0</v>
      </c>
      <c r="BH729" s="232">
        <f>IF(N729="sníž. přenesená",J729,0)</f>
        <v>0</v>
      </c>
      <c r="BI729" s="232">
        <f>IF(N729="nulová",J729,0)</f>
        <v>0</v>
      </c>
      <c r="BJ729" s="24" t="s">
        <v>80</v>
      </c>
      <c r="BK729" s="232">
        <f>ROUND(I729*H729,2)</f>
        <v>0</v>
      </c>
      <c r="BL729" s="24" t="s">
        <v>272</v>
      </c>
      <c r="BM729" s="24" t="s">
        <v>811</v>
      </c>
    </row>
    <row r="730" spans="2:51" s="11" customFormat="1" ht="13.5">
      <c r="B730" s="233"/>
      <c r="C730" s="234"/>
      <c r="D730" s="235" t="s">
        <v>164</v>
      </c>
      <c r="E730" s="236" t="s">
        <v>21</v>
      </c>
      <c r="F730" s="237" t="s">
        <v>712</v>
      </c>
      <c r="G730" s="234"/>
      <c r="H730" s="236" t="s">
        <v>21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164</v>
      </c>
      <c r="AU730" s="243" t="s">
        <v>82</v>
      </c>
      <c r="AV730" s="11" t="s">
        <v>80</v>
      </c>
      <c r="AW730" s="11" t="s">
        <v>36</v>
      </c>
      <c r="AX730" s="11" t="s">
        <v>72</v>
      </c>
      <c r="AY730" s="243" t="s">
        <v>152</v>
      </c>
    </row>
    <row r="731" spans="2:51" s="11" customFormat="1" ht="13.5">
      <c r="B731" s="233"/>
      <c r="C731" s="234"/>
      <c r="D731" s="235" t="s">
        <v>164</v>
      </c>
      <c r="E731" s="236" t="s">
        <v>21</v>
      </c>
      <c r="F731" s="237" t="s">
        <v>693</v>
      </c>
      <c r="G731" s="234"/>
      <c r="H731" s="236" t="s">
        <v>21</v>
      </c>
      <c r="I731" s="238"/>
      <c r="J731" s="234"/>
      <c r="K731" s="234"/>
      <c r="L731" s="239"/>
      <c r="M731" s="240"/>
      <c r="N731" s="241"/>
      <c r="O731" s="241"/>
      <c r="P731" s="241"/>
      <c r="Q731" s="241"/>
      <c r="R731" s="241"/>
      <c r="S731" s="241"/>
      <c r="T731" s="242"/>
      <c r="AT731" s="243" t="s">
        <v>164</v>
      </c>
      <c r="AU731" s="243" t="s">
        <v>82</v>
      </c>
      <c r="AV731" s="11" t="s">
        <v>80</v>
      </c>
      <c r="AW731" s="11" t="s">
        <v>36</v>
      </c>
      <c r="AX731" s="11" t="s">
        <v>72</v>
      </c>
      <c r="AY731" s="243" t="s">
        <v>152</v>
      </c>
    </row>
    <row r="732" spans="2:51" s="12" customFormat="1" ht="13.5">
      <c r="B732" s="244"/>
      <c r="C732" s="245"/>
      <c r="D732" s="235" t="s">
        <v>164</v>
      </c>
      <c r="E732" s="246" t="s">
        <v>21</v>
      </c>
      <c r="F732" s="247" t="s">
        <v>82</v>
      </c>
      <c r="G732" s="245"/>
      <c r="H732" s="248">
        <v>2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AT732" s="254" t="s">
        <v>164</v>
      </c>
      <c r="AU732" s="254" t="s">
        <v>82</v>
      </c>
      <c r="AV732" s="12" t="s">
        <v>82</v>
      </c>
      <c r="AW732" s="12" t="s">
        <v>36</v>
      </c>
      <c r="AX732" s="12" t="s">
        <v>72</v>
      </c>
      <c r="AY732" s="254" t="s">
        <v>152</v>
      </c>
    </row>
    <row r="733" spans="2:51" s="11" customFormat="1" ht="13.5">
      <c r="B733" s="233"/>
      <c r="C733" s="234"/>
      <c r="D733" s="235" t="s">
        <v>164</v>
      </c>
      <c r="E733" s="236" t="s">
        <v>21</v>
      </c>
      <c r="F733" s="237" t="s">
        <v>694</v>
      </c>
      <c r="G733" s="234"/>
      <c r="H733" s="236" t="s">
        <v>21</v>
      </c>
      <c r="I733" s="238"/>
      <c r="J733" s="234"/>
      <c r="K733" s="234"/>
      <c r="L733" s="239"/>
      <c r="M733" s="240"/>
      <c r="N733" s="241"/>
      <c r="O733" s="241"/>
      <c r="P733" s="241"/>
      <c r="Q733" s="241"/>
      <c r="R733" s="241"/>
      <c r="S733" s="241"/>
      <c r="T733" s="242"/>
      <c r="AT733" s="243" t="s">
        <v>164</v>
      </c>
      <c r="AU733" s="243" t="s">
        <v>82</v>
      </c>
      <c r="AV733" s="11" t="s">
        <v>80</v>
      </c>
      <c r="AW733" s="11" t="s">
        <v>36</v>
      </c>
      <c r="AX733" s="11" t="s">
        <v>72</v>
      </c>
      <c r="AY733" s="243" t="s">
        <v>152</v>
      </c>
    </row>
    <row r="734" spans="2:51" s="12" customFormat="1" ht="13.5">
      <c r="B734" s="244"/>
      <c r="C734" s="245"/>
      <c r="D734" s="235" t="s">
        <v>164</v>
      </c>
      <c r="E734" s="246" t="s">
        <v>21</v>
      </c>
      <c r="F734" s="247" t="s">
        <v>82</v>
      </c>
      <c r="G734" s="245"/>
      <c r="H734" s="248">
        <v>2</v>
      </c>
      <c r="I734" s="249"/>
      <c r="J734" s="245"/>
      <c r="K734" s="245"/>
      <c r="L734" s="250"/>
      <c r="M734" s="251"/>
      <c r="N734" s="252"/>
      <c r="O734" s="252"/>
      <c r="P734" s="252"/>
      <c r="Q734" s="252"/>
      <c r="R734" s="252"/>
      <c r="S734" s="252"/>
      <c r="T734" s="253"/>
      <c r="AT734" s="254" t="s">
        <v>164</v>
      </c>
      <c r="AU734" s="254" t="s">
        <v>82</v>
      </c>
      <c r="AV734" s="12" t="s">
        <v>82</v>
      </c>
      <c r="AW734" s="12" t="s">
        <v>36</v>
      </c>
      <c r="AX734" s="12" t="s">
        <v>72</v>
      </c>
      <c r="AY734" s="254" t="s">
        <v>152</v>
      </c>
    </row>
    <row r="735" spans="2:51" s="11" customFormat="1" ht="13.5">
      <c r="B735" s="233"/>
      <c r="C735" s="234"/>
      <c r="D735" s="235" t="s">
        <v>164</v>
      </c>
      <c r="E735" s="236" t="s">
        <v>21</v>
      </c>
      <c r="F735" s="237" t="s">
        <v>695</v>
      </c>
      <c r="G735" s="234"/>
      <c r="H735" s="236" t="s">
        <v>21</v>
      </c>
      <c r="I735" s="238"/>
      <c r="J735" s="234"/>
      <c r="K735" s="234"/>
      <c r="L735" s="239"/>
      <c r="M735" s="240"/>
      <c r="N735" s="241"/>
      <c r="O735" s="241"/>
      <c r="P735" s="241"/>
      <c r="Q735" s="241"/>
      <c r="R735" s="241"/>
      <c r="S735" s="241"/>
      <c r="T735" s="242"/>
      <c r="AT735" s="243" t="s">
        <v>164</v>
      </c>
      <c r="AU735" s="243" t="s">
        <v>82</v>
      </c>
      <c r="AV735" s="11" t="s">
        <v>80</v>
      </c>
      <c r="AW735" s="11" t="s">
        <v>36</v>
      </c>
      <c r="AX735" s="11" t="s">
        <v>72</v>
      </c>
      <c r="AY735" s="243" t="s">
        <v>152</v>
      </c>
    </row>
    <row r="736" spans="2:51" s="12" customFormat="1" ht="13.5">
      <c r="B736" s="244"/>
      <c r="C736" s="245"/>
      <c r="D736" s="235" t="s">
        <v>164</v>
      </c>
      <c r="E736" s="246" t="s">
        <v>21</v>
      </c>
      <c r="F736" s="247" t="s">
        <v>82</v>
      </c>
      <c r="G736" s="245"/>
      <c r="H736" s="248">
        <v>2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AT736" s="254" t="s">
        <v>164</v>
      </c>
      <c r="AU736" s="254" t="s">
        <v>82</v>
      </c>
      <c r="AV736" s="12" t="s">
        <v>82</v>
      </c>
      <c r="AW736" s="12" t="s">
        <v>36</v>
      </c>
      <c r="AX736" s="12" t="s">
        <v>72</v>
      </c>
      <c r="AY736" s="254" t="s">
        <v>152</v>
      </c>
    </row>
    <row r="737" spans="2:51" s="11" customFormat="1" ht="13.5">
      <c r="B737" s="233"/>
      <c r="C737" s="234"/>
      <c r="D737" s="235" t="s">
        <v>164</v>
      </c>
      <c r="E737" s="236" t="s">
        <v>21</v>
      </c>
      <c r="F737" s="237" t="s">
        <v>696</v>
      </c>
      <c r="G737" s="234"/>
      <c r="H737" s="236" t="s">
        <v>21</v>
      </c>
      <c r="I737" s="238"/>
      <c r="J737" s="234"/>
      <c r="K737" s="234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164</v>
      </c>
      <c r="AU737" s="243" t="s">
        <v>82</v>
      </c>
      <c r="AV737" s="11" t="s">
        <v>80</v>
      </c>
      <c r="AW737" s="11" t="s">
        <v>36</v>
      </c>
      <c r="AX737" s="11" t="s">
        <v>72</v>
      </c>
      <c r="AY737" s="243" t="s">
        <v>152</v>
      </c>
    </row>
    <row r="738" spans="2:51" s="12" customFormat="1" ht="13.5">
      <c r="B738" s="244"/>
      <c r="C738" s="245"/>
      <c r="D738" s="235" t="s">
        <v>164</v>
      </c>
      <c r="E738" s="246" t="s">
        <v>21</v>
      </c>
      <c r="F738" s="247" t="s">
        <v>82</v>
      </c>
      <c r="G738" s="245"/>
      <c r="H738" s="248">
        <v>2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164</v>
      </c>
      <c r="AU738" s="254" t="s">
        <v>82</v>
      </c>
      <c r="AV738" s="12" t="s">
        <v>82</v>
      </c>
      <c r="AW738" s="12" t="s">
        <v>36</v>
      </c>
      <c r="AX738" s="12" t="s">
        <v>72</v>
      </c>
      <c r="AY738" s="254" t="s">
        <v>152</v>
      </c>
    </row>
    <row r="739" spans="2:51" s="11" customFormat="1" ht="13.5">
      <c r="B739" s="233"/>
      <c r="C739" s="234"/>
      <c r="D739" s="235" t="s">
        <v>164</v>
      </c>
      <c r="E739" s="236" t="s">
        <v>21</v>
      </c>
      <c r="F739" s="237" t="s">
        <v>697</v>
      </c>
      <c r="G739" s="234"/>
      <c r="H739" s="236" t="s">
        <v>21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164</v>
      </c>
      <c r="AU739" s="243" t="s">
        <v>82</v>
      </c>
      <c r="AV739" s="11" t="s">
        <v>80</v>
      </c>
      <c r="AW739" s="11" t="s">
        <v>36</v>
      </c>
      <c r="AX739" s="11" t="s">
        <v>72</v>
      </c>
      <c r="AY739" s="243" t="s">
        <v>152</v>
      </c>
    </row>
    <row r="740" spans="2:51" s="12" customFormat="1" ht="13.5">
      <c r="B740" s="244"/>
      <c r="C740" s="245"/>
      <c r="D740" s="235" t="s">
        <v>164</v>
      </c>
      <c r="E740" s="246" t="s">
        <v>21</v>
      </c>
      <c r="F740" s="247" t="s">
        <v>82</v>
      </c>
      <c r="G740" s="245"/>
      <c r="H740" s="248">
        <v>2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AT740" s="254" t="s">
        <v>164</v>
      </c>
      <c r="AU740" s="254" t="s">
        <v>82</v>
      </c>
      <c r="AV740" s="12" t="s">
        <v>82</v>
      </c>
      <c r="AW740" s="12" t="s">
        <v>36</v>
      </c>
      <c r="AX740" s="12" t="s">
        <v>72</v>
      </c>
      <c r="AY740" s="254" t="s">
        <v>152</v>
      </c>
    </row>
    <row r="741" spans="2:51" s="13" customFormat="1" ht="13.5">
      <c r="B741" s="255"/>
      <c r="C741" s="256"/>
      <c r="D741" s="235" t="s">
        <v>164</v>
      </c>
      <c r="E741" s="257" t="s">
        <v>21</v>
      </c>
      <c r="F741" s="258" t="s">
        <v>167</v>
      </c>
      <c r="G741" s="256"/>
      <c r="H741" s="259">
        <v>10</v>
      </c>
      <c r="I741" s="260"/>
      <c r="J741" s="256"/>
      <c r="K741" s="256"/>
      <c r="L741" s="261"/>
      <c r="M741" s="262"/>
      <c r="N741" s="263"/>
      <c r="O741" s="263"/>
      <c r="P741" s="263"/>
      <c r="Q741" s="263"/>
      <c r="R741" s="263"/>
      <c r="S741" s="263"/>
      <c r="T741" s="264"/>
      <c r="AT741" s="265" t="s">
        <v>164</v>
      </c>
      <c r="AU741" s="265" t="s">
        <v>82</v>
      </c>
      <c r="AV741" s="13" t="s">
        <v>162</v>
      </c>
      <c r="AW741" s="13" t="s">
        <v>36</v>
      </c>
      <c r="AX741" s="13" t="s">
        <v>80</v>
      </c>
      <c r="AY741" s="265" t="s">
        <v>152</v>
      </c>
    </row>
    <row r="742" spans="2:65" s="1" customFormat="1" ht="25.5" customHeight="1">
      <c r="B742" s="46"/>
      <c r="C742" s="221" t="s">
        <v>812</v>
      </c>
      <c r="D742" s="221" t="s">
        <v>157</v>
      </c>
      <c r="E742" s="222" t="s">
        <v>813</v>
      </c>
      <c r="F742" s="223" t="s">
        <v>814</v>
      </c>
      <c r="G742" s="224" t="s">
        <v>192</v>
      </c>
      <c r="H742" s="225">
        <v>4.445</v>
      </c>
      <c r="I742" s="226"/>
      <c r="J742" s="227">
        <f>ROUND(I742*H742,2)</f>
        <v>0</v>
      </c>
      <c r="K742" s="223" t="s">
        <v>161</v>
      </c>
      <c r="L742" s="72"/>
      <c r="M742" s="228" t="s">
        <v>21</v>
      </c>
      <c r="N742" s="229" t="s">
        <v>43</v>
      </c>
      <c r="O742" s="47"/>
      <c r="P742" s="230">
        <f>O742*H742</f>
        <v>0</v>
      </c>
      <c r="Q742" s="230">
        <v>0.0036</v>
      </c>
      <c r="R742" s="230">
        <f>Q742*H742</f>
        <v>0.016002</v>
      </c>
      <c r="S742" s="230">
        <v>0</v>
      </c>
      <c r="T742" s="231">
        <f>S742*H742</f>
        <v>0</v>
      </c>
      <c r="AR742" s="24" t="s">
        <v>272</v>
      </c>
      <c r="AT742" s="24" t="s">
        <v>157</v>
      </c>
      <c r="AU742" s="24" t="s">
        <v>82</v>
      </c>
      <c r="AY742" s="24" t="s">
        <v>152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4" t="s">
        <v>80</v>
      </c>
      <c r="BK742" s="232">
        <f>ROUND(I742*H742,2)</f>
        <v>0</v>
      </c>
      <c r="BL742" s="24" t="s">
        <v>272</v>
      </c>
      <c r="BM742" s="24" t="s">
        <v>815</v>
      </c>
    </row>
    <row r="743" spans="2:51" s="11" customFormat="1" ht="13.5">
      <c r="B743" s="233"/>
      <c r="C743" s="234"/>
      <c r="D743" s="235" t="s">
        <v>164</v>
      </c>
      <c r="E743" s="236" t="s">
        <v>21</v>
      </c>
      <c r="F743" s="237" t="s">
        <v>205</v>
      </c>
      <c r="G743" s="234"/>
      <c r="H743" s="236" t="s">
        <v>21</v>
      </c>
      <c r="I743" s="238"/>
      <c r="J743" s="234"/>
      <c r="K743" s="234"/>
      <c r="L743" s="239"/>
      <c r="M743" s="240"/>
      <c r="N743" s="241"/>
      <c r="O743" s="241"/>
      <c r="P743" s="241"/>
      <c r="Q743" s="241"/>
      <c r="R743" s="241"/>
      <c r="S743" s="241"/>
      <c r="T743" s="242"/>
      <c r="AT743" s="243" t="s">
        <v>164</v>
      </c>
      <c r="AU743" s="243" t="s">
        <v>82</v>
      </c>
      <c r="AV743" s="11" t="s">
        <v>80</v>
      </c>
      <c r="AW743" s="11" t="s">
        <v>36</v>
      </c>
      <c r="AX743" s="11" t="s">
        <v>72</v>
      </c>
      <c r="AY743" s="243" t="s">
        <v>152</v>
      </c>
    </row>
    <row r="744" spans="2:51" s="12" customFormat="1" ht="13.5">
      <c r="B744" s="244"/>
      <c r="C744" s="245"/>
      <c r="D744" s="235" t="s">
        <v>164</v>
      </c>
      <c r="E744" s="246" t="s">
        <v>21</v>
      </c>
      <c r="F744" s="247" t="s">
        <v>816</v>
      </c>
      <c r="G744" s="245"/>
      <c r="H744" s="248">
        <v>4.445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AT744" s="254" t="s">
        <v>164</v>
      </c>
      <c r="AU744" s="254" t="s">
        <v>82</v>
      </c>
      <c r="AV744" s="12" t="s">
        <v>82</v>
      </c>
      <c r="AW744" s="12" t="s">
        <v>36</v>
      </c>
      <c r="AX744" s="12" t="s">
        <v>72</v>
      </c>
      <c r="AY744" s="254" t="s">
        <v>152</v>
      </c>
    </row>
    <row r="745" spans="2:51" s="13" customFormat="1" ht="13.5">
      <c r="B745" s="255"/>
      <c r="C745" s="256"/>
      <c r="D745" s="235" t="s">
        <v>164</v>
      </c>
      <c r="E745" s="257" t="s">
        <v>21</v>
      </c>
      <c r="F745" s="258" t="s">
        <v>167</v>
      </c>
      <c r="G745" s="256"/>
      <c r="H745" s="259">
        <v>4.445</v>
      </c>
      <c r="I745" s="260"/>
      <c r="J745" s="256"/>
      <c r="K745" s="256"/>
      <c r="L745" s="261"/>
      <c r="M745" s="262"/>
      <c r="N745" s="263"/>
      <c r="O745" s="263"/>
      <c r="P745" s="263"/>
      <c r="Q745" s="263"/>
      <c r="R745" s="263"/>
      <c r="S745" s="263"/>
      <c r="T745" s="264"/>
      <c r="AT745" s="265" t="s">
        <v>164</v>
      </c>
      <c r="AU745" s="265" t="s">
        <v>82</v>
      </c>
      <c r="AV745" s="13" t="s">
        <v>162</v>
      </c>
      <c r="AW745" s="13" t="s">
        <v>36</v>
      </c>
      <c r="AX745" s="13" t="s">
        <v>80</v>
      </c>
      <c r="AY745" s="265" t="s">
        <v>152</v>
      </c>
    </row>
    <row r="746" spans="2:65" s="1" customFormat="1" ht="16.5" customHeight="1">
      <c r="B746" s="46"/>
      <c r="C746" s="266" t="s">
        <v>817</v>
      </c>
      <c r="D746" s="266" t="s">
        <v>179</v>
      </c>
      <c r="E746" s="267" t="s">
        <v>818</v>
      </c>
      <c r="F746" s="268" t="s">
        <v>819</v>
      </c>
      <c r="G746" s="269" t="s">
        <v>192</v>
      </c>
      <c r="H746" s="270">
        <v>5.112</v>
      </c>
      <c r="I746" s="271"/>
      <c r="J746" s="272">
        <f>ROUND(I746*H746,2)</f>
        <v>0</v>
      </c>
      <c r="K746" s="268" t="s">
        <v>21</v>
      </c>
      <c r="L746" s="273"/>
      <c r="M746" s="274" t="s">
        <v>21</v>
      </c>
      <c r="N746" s="275" t="s">
        <v>43</v>
      </c>
      <c r="O746" s="47"/>
      <c r="P746" s="230">
        <f>O746*H746</f>
        <v>0</v>
      </c>
      <c r="Q746" s="230">
        <v>0.0155</v>
      </c>
      <c r="R746" s="230">
        <f>Q746*H746</f>
        <v>0.079236</v>
      </c>
      <c r="S746" s="230">
        <v>0</v>
      </c>
      <c r="T746" s="231">
        <f>S746*H746</f>
        <v>0</v>
      </c>
      <c r="AR746" s="24" t="s">
        <v>366</v>
      </c>
      <c r="AT746" s="24" t="s">
        <v>179</v>
      </c>
      <c r="AU746" s="24" t="s">
        <v>82</v>
      </c>
      <c r="AY746" s="24" t="s">
        <v>152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24" t="s">
        <v>80</v>
      </c>
      <c r="BK746" s="232">
        <f>ROUND(I746*H746,2)</f>
        <v>0</v>
      </c>
      <c r="BL746" s="24" t="s">
        <v>272</v>
      </c>
      <c r="BM746" s="24" t="s">
        <v>820</v>
      </c>
    </row>
    <row r="747" spans="2:51" s="11" customFormat="1" ht="13.5">
      <c r="B747" s="233"/>
      <c r="C747" s="234"/>
      <c r="D747" s="235" t="s">
        <v>164</v>
      </c>
      <c r="E747" s="236" t="s">
        <v>21</v>
      </c>
      <c r="F747" s="237" t="s">
        <v>205</v>
      </c>
      <c r="G747" s="234"/>
      <c r="H747" s="236" t="s">
        <v>21</v>
      </c>
      <c r="I747" s="238"/>
      <c r="J747" s="234"/>
      <c r="K747" s="234"/>
      <c r="L747" s="239"/>
      <c r="M747" s="240"/>
      <c r="N747" s="241"/>
      <c r="O747" s="241"/>
      <c r="P747" s="241"/>
      <c r="Q747" s="241"/>
      <c r="R747" s="241"/>
      <c r="S747" s="241"/>
      <c r="T747" s="242"/>
      <c r="AT747" s="243" t="s">
        <v>164</v>
      </c>
      <c r="AU747" s="243" t="s">
        <v>82</v>
      </c>
      <c r="AV747" s="11" t="s">
        <v>80</v>
      </c>
      <c r="AW747" s="11" t="s">
        <v>36</v>
      </c>
      <c r="AX747" s="11" t="s">
        <v>72</v>
      </c>
      <c r="AY747" s="243" t="s">
        <v>152</v>
      </c>
    </row>
    <row r="748" spans="2:51" s="12" customFormat="1" ht="13.5">
      <c r="B748" s="244"/>
      <c r="C748" s="245"/>
      <c r="D748" s="235" t="s">
        <v>164</v>
      </c>
      <c r="E748" s="246" t="s">
        <v>21</v>
      </c>
      <c r="F748" s="247" t="s">
        <v>821</v>
      </c>
      <c r="G748" s="245"/>
      <c r="H748" s="248">
        <v>5.112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164</v>
      </c>
      <c r="AU748" s="254" t="s">
        <v>82</v>
      </c>
      <c r="AV748" s="12" t="s">
        <v>82</v>
      </c>
      <c r="AW748" s="12" t="s">
        <v>36</v>
      </c>
      <c r="AX748" s="12" t="s">
        <v>72</v>
      </c>
      <c r="AY748" s="254" t="s">
        <v>152</v>
      </c>
    </row>
    <row r="749" spans="2:51" s="13" customFormat="1" ht="13.5">
      <c r="B749" s="255"/>
      <c r="C749" s="256"/>
      <c r="D749" s="235" t="s">
        <v>164</v>
      </c>
      <c r="E749" s="257" t="s">
        <v>21</v>
      </c>
      <c r="F749" s="258" t="s">
        <v>167</v>
      </c>
      <c r="G749" s="256"/>
      <c r="H749" s="259">
        <v>5.112</v>
      </c>
      <c r="I749" s="260"/>
      <c r="J749" s="256"/>
      <c r="K749" s="256"/>
      <c r="L749" s="261"/>
      <c r="M749" s="262"/>
      <c r="N749" s="263"/>
      <c r="O749" s="263"/>
      <c r="P749" s="263"/>
      <c r="Q749" s="263"/>
      <c r="R749" s="263"/>
      <c r="S749" s="263"/>
      <c r="T749" s="264"/>
      <c r="AT749" s="265" t="s">
        <v>164</v>
      </c>
      <c r="AU749" s="265" t="s">
        <v>82</v>
      </c>
      <c r="AV749" s="13" t="s">
        <v>162</v>
      </c>
      <c r="AW749" s="13" t="s">
        <v>36</v>
      </c>
      <c r="AX749" s="13" t="s">
        <v>80</v>
      </c>
      <c r="AY749" s="265" t="s">
        <v>152</v>
      </c>
    </row>
    <row r="750" spans="2:65" s="1" customFormat="1" ht="25.5" customHeight="1">
      <c r="B750" s="46"/>
      <c r="C750" s="221" t="s">
        <v>822</v>
      </c>
      <c r="D750" s="221" t="s">
        <v>157</v>
      </c>
      <c r="E750" s="222" t="s">
        <v>823</v>
      </c>
      <c r="F750" s="223" t="s">
        <v>824</v>
      </c>
      <c r="G750" s="224" t="s">
        <v>192</v>
      </c>
      <c r="H750" s="225">
        <v>4.445</v>
      </c>
      <c r="I750" s="226"/>
      <c r="J750" s="227">
        <f>ROUND(I750*H750,2)</f>
        <v>0</v>
      </c>
      <c r="K750" s="223" t="s">
        <v>161</v>
      </c>
      <c r="L750" s="72"/>
      <c r="M750" s="228" t="s">
        <v>21</v>
      </c>
      <c r="N750" s="229" t="s">
        <v>43</v>
      </c>
      <c r="O750" s="47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AR750" s="24" t="s">
        <v>272</v>
      </c>
      <c r="AT750" s="24" t="s">
        <v>157</v>
      </c>
      <c r="AU750" s="24" t="s">
        <v>82</v>
      </c>
      <c r="AY750" s="24" t="s">
        <v>152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4" t="s">
        <v>80</v>
      </c>
      <c r="BK750" s="232">
        <f>ROUND(I750*H750,2)</f>
        <v>0</v>
      </c>
      <c r="BL750" s="24" t="s">
        <v>272</v>
      </c>
      <c r="BM750" s="24" t="s">
        <v>825</v>
      </c>
    </row>
    <row r="751" spans="2:51" s="11" customFormat="1" ht="13.5">
      <c r="B751" s="233"/>
      <c r="C751" s="234"/>
      <c r="D751" s="235" t="s">
        <v>164</v>
      </c>
      <c r="E751" s="236" t="s">
        <v>21</v>
      </c>
      <c r="F751" s="237" t="s">
        <v>205</v>
      </c>
      <c r="G751" s="234"/>
      <c r="H751" s="236" t="s">
        <v>21</v>
      </c>
      <c r="I751" s="238"/>
      <c r="J751" s="234"/>
      <c r="K751" s="234"/>
      <c r="L751" s="239"/>
      <c r="M751" s="240"/>
      <c r="N751" s="241"/>
      <c r="O751" s="241"/>
      <c r="P751" s="241"/>
      <c r="Q751" s="241"/>
      <c r="R751" s="241"/>
      <c r="S751" s="241"/>
      <c r="T751" s="242"/>
      <c r="AT751" s="243" t="s">
        <v>164</v>
      </c>
      <c r="AU751" s="243" t="s">
        <v>82</v>
      </c>
      <c r="AV751" s="11" t="s">
        <v>80</v>
      </c>
      <c r="AW751" s="11" t="s">
        <v>36</v>
      </c>
      <c r="AX751" s="11" t="s">
        <v>72</v>
      </c>
      <c r="AY751" s="243" t="s">
        <v>152</v>
      </c>
    </row>
    <row r="752" spans="2:51" s="12" customFormat="1" ht="13.5">
      <c r="B752" s="244"/>
      <c r="C752" s="245"/>
      <c r="D752" s="235" t="s">
        <v>164</v>
      </c>
      <c r="E752" s="246" t="s">
        <v>21</v>
      </c>
      <c r="F752" s="247" t="s">
        <v>816</v>
      </c>
      <c r="G752" s="245"/>
      <c r="H752" s="248">
        <v>4.445</v>
      </c>
      <c r="I752" s="249"/>
      <c r="J752" s="245"/>
      <c r="K752" s="245"/>
      <c r="L752" s="250"/>
      <c r="M752" s="251"/>
      <c r="N752" s="252"/>
      <c r="O752" s="252"/>
      <c r="P752" s="252"/>
      <c r="Q752" s="252"/>
      <c r="R752" s="252"/>
      <c r="S752" s="252"/>
      <c r="T752" s="253"/>
      <c r="AT752" s="254" t="s">
        <v>164</v>
      </c>
      <c r="AU752" s="254" t="s">
        <v>82</v>
      </c>
      <c r="AV752" s="12" t="s">
        <v>82</v>
      </c>
      <c r="AW752" s="12" t="s">
        <v>36</v>
      </c>
      <c r="AX752" s="12" t="s">
        <v>72</v>
      </c>
      <c r="AY752" s="254" t="s">
        <v>152</v>
      </c>
    </row>
    <row r="753" spans="2:51" s="13" customFormat="1" ht="13.5">
      <c r="B753" s="255"/>
      <c r="C753" s="256"/>
      <c r="D753" s="235" t="s">
        <v>164</v>
      </c>
      <c r="E753" s="257" t="s">
        <v>21</v>
      </c>
      <c r="F753" s="258" t="s">
        <v>167</v>
      </c>
      <c r="G753" s="256"/>
      <c r="H753" s="259">
        <v>4.445</v>
      </c>
      <c r="I753" s="260"/>
      <c r="J753" s="256"/>
      <c r="K753" s="256"/>
      <c r="L753" s="261"/>
      <c r="M753" s="262"/>
      <c r="N753" s="263"/>
      <c r="O753" s="263"/>
      <c r="P753" s="263"/>
      <c r="Q753" s="263"/>
      <c r="R753" s="263"/>
      <c r="S753" s="263"/>
      <c r="T753" s="264"/>
      <c r="AT753" s="265" t="s">
        <v>164</v>
      </c>
      <c r="AU753" s="265" t="s">
        <v>82</v>
      </c>
      <c r="AV753" s="13" t="s">
        <v>162</v>
      </c>
      <c r="AW753" s="13" t="s">
        <v>36</v>
      </c>
      <c r="AX753" s="13" t="s">
        <v>80</v>
      </c>
      <c r="AY753" s="265" t="s">
        <v>152</v>
      </c>
    </row>
    <row r="754" spans="2:65" s="1" customFormat="1" ht="25.5" customHeight="1">
      <c r="B754" s="46"/>
      <c r="C754" s="221" t="s">
        <v>826</v>
      </c>
      <c r="D754" s="221" t="s">
        <v>157</v>
      </c>
      <c r="E754" s="222" t="s">
        <v>827</v>
      </c>
      <c r="F754" s="223" t="s">
        <v>828</v>
      </c>
      <c r="G754" s="224" t="s">
        <v>192</v>
      </c>
      <c r="H754" s="225">
        <v>4.445</v>
      </c>
      <c r="I754" s="226"/>
      <c r="J754" s="227">
        <f>ROUND(I754*H754,2)</f>
        <v>0</v>
      </c>
      <c r="K754" s="223" t="s">
        <v>161</v>
      </c>
      <c r="L754" s="72"/>
      <c r="M754" s="228" t="s">
        <v>21</v>
      </c>
      <c r="N754" s="229" t="s">
        <v>43</v>
      </c>
      <c r="O754" s="47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AR754" s="24" t="s">
        <v>272</v>
      </c>
      <c r="AT754" s="24" t="s">
        <v>157</v>
      </c>
      <c r="AU754" s="24" t="s">
        <v>82</v>
      </c>
      <c r="AY754" s="24" t="s">
        <v>152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4" t="s">
        <v>80</v>
      </c>
      <c r="BK754" s="232">
        <f>ROUND(I754*H754,2)</f>
        <v>0</v>
      </c>
      <c r="BL754" s="24" t="s">
        <v>272</v>
      </c>
      <c r="BM754" s="24" t="s">
        <v>829</v>
      </c>
    </row>
    <row r="755" spans="2:51" s="11" customFormat="1" ht="13.5">
      <c r="B755" s="233"/>
      <c r="C755" s="234"/>
      <c r="D755" s="235" t="s">
        <v>164</v>
      </c>
      <c r="E755" s="236" t="s">
        <v>21</v>
      </c>
      <c r="F755" s="237" t="s">
        <v>205</v>
      </c>
      <c r="G755" s="234"/>
      <c r="H755" s="236" t="s">
        <v>21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AT755" s="243" t="s">
        <v>164</v>
      </c>
      <c r="AU755" s="243" t="s">
        <v>82</v>
      </c>
      <c r="AV755" s="11" t="s">
        <v>80</v>
      </c>
      <c r="AW755" s="11" t="s">
        <v>36</v>
      </c>
      <c r="AX755" s="11" t="s">
        <v>72</v>
      </c>
      <c r="AY755" s="243" t="s">
        <v>152</v>
      </c>
    </row>
    <row r="756" spans="2:51" s="12" customFormat="1" ht="13.5">
      <c r="B756" s="244"/>
      <c r="C756" s="245"/>
      <c r="D756" s="235" t="s">
        <v>164</v>
      </c>
      <c r="E756" s="246" t="s">
        <v>21</v>
      </c>
      <c r="F756" s="247" t="s">
        <v>816</v>
      </c>
      <c r="G756" s="245"/>
      <c r="H756" s="248">
        <v>4.445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164</v>
      </c>
      <c r="AU756" s="254" t="s">
        <v>82</v>
      </c>
      <c r="AV756" s="12" t="s">
        <v>82</v>
      </c>
      <c r="AW756" s="12" t="s">
        <v>36</v>
      </c>
      <c r="AX756" s="12" t="s">
        <v>72</v>
      </c>
      <c r="AY756" s="254" t="s">
        <v>152</v>
      </c>
    </row>
    <row r="757" spans="2:51" s="13" customFormat="1" ht="13.5">
      <c r="B757" s="255"/>
      <c r="C757" s="256"/>
      <c r="D757" s="235" t="s">
        <v>164</v>
      </c>
      <c r="E757" s="257" t="s">
        <v>21</v>
      </c>
      <c r="F757" s="258" t="s">
        <v>167</v>
      </c>
      <c r="G757" s="256"/>
      <c r="H757" s="259">
        <v>4.445</v>
      </c>
      <c r="I757" s="260"/>
      <c r="J757" s="256"/>
      <c r="K757" s="256"/>
      <c r="L757" s="261"/>
      <c r="M757" s="262"/>
      <c r="N757" s="263"/>
      <c r="O757" s="263"/>
      <c r="P757" s="263"/>
      <c r="Q757" s="263"/>
      <c r="R757" s="263"/>
      <c r="S757" s="263"/>
      <c r="T757" s="264"/>
      <c r="AT757" s="265" t="s">
        <v>164</v>
      </c>
      <c r="AU757" s="265" t="s">
        <v>82</v>
      </c>
      <c r="AV757" s="13" t="s">
        <v>162</v>
      </c>
      <c r="AW757" s="13" t="s">
        <v>36</v>
      </c>
      <c r="AX757" s="13" t="s">
        <v>80</v>
      </c>
      <c r="AY757" s="265" t="s">
        <v>152</v>
      </c>
    </row>
    <row r="758" spans="2:65" s="1" customFormat="1" ht="25.5" customHeight="1">
      <c r="B758" s="46"/>
      <c r="C758" s="221" t="s">
        <v>830</v>
      </c>
      <c r="D758" s="221" t="s">
        <v>157</v>
      </c>
      <c r="E758" s="222" t="s">
        <v>831</v>
      </c>
      <c r="F758" s="223" t="s">
        <v>832</v>
      </c>
      <c r="G758" s="224" t="s">
        <v>292</v>
      </c>
      <c r="H758" s="225">
        <v>2.8</v>
      </c>
      <c r="I758" s="226"/>
      <c r="J758" s="227">
        <f>ROUND(I758*H758,2)</f>
        <v>0</v>
      </c>
      <c r="K758" s="223" t="s">
        <v>161</v>
      </c>
      <c r="L758" s="72"/>
      <c r="M758" s="228" t="s">
        <v>21</v>
      </c>
      <c r="N758" s="229" t="s">
        <v>43</v>
      </c>
      <c r="O758" s="47"/>
      <c r="P758" s="230">
        <f>O758*H758</f>
        <v>0</v>
      </c>
      <c r="Q758" s="230">
        <v>0.00031</v>
      </c>
      <c r="R758" s="230">
        <f>Q758*H758</f>
        <v>0.000868</v>
      </c>
      <c r="S758" s="230">
        <v>0</v>
      </c>
      <c r="T758" s="231">
        <f>S758*H758</f>
        <v>0</v>
      </c>
      <c r="AR758" s="24" t="s">
        <v>272</v>
      </c>
      <c r="AT758" s="24" t="s">
        <v>157</v>
      </c>
      <c r="AU758" s="24" t="s">
        <v>82</v>
      </c>
      <c r="AY758" s="24" t="s">
        <v>152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4" t="s">
        <v>80</v>
      </c>
      <c r="BK758" s="232">
        <f>ROUND(I758*H758,2)</f>
        <v>0</v>
      </c>
      <c r="BL758" s="24" t="s">
        <v>272</v>
      </c>
      <c r="BM758" s="24" t="s">
        <v>833</v>
      </c>
    </row>
    <row r="759" spans="2:51" s="12" customFormat="1" ht="13.5">
      <c r="B759" s="244"/>
      <c r="C759" s="245"/>
      <c r="D759" s="235" t="s">
        <v>164</v>
      </c>
      <c r="E759" s="246" t="s">
        <v>21</v>
      </c>
      <c r="F759" s="247" t="s">
        <v>834</v>
      </c>
      <c r="G759" s="245"/>
      <c r="H759" s="248">
        <v>2.8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AT759" s="254" t="s">
        <v>164</v>
      </c>
      <c r="AU759" s="254" t="s">
        <v>82</v>
      </c>
      <c r="AV759" s="12" t="s">
        <v>82</v>
      </c>
      <c r="AW759" s="12" t="s">
        <v>36</v>
      </c>
      <c r="AX759" s="12" t="s">
        <v>72</v>
      </c>
      <c r="AY759" s="254" t="s">
        <v>152</v>
      </c>
    </row>
    <row r="760" spans="2:51" s="13" customFormat="1" ht="13.5">
      <c r="B760" s="255"/>
      <c r="C760" s="256"/>
      <c r="D760" s="235" t="s">
        <v>164</v>
      </c>
      <c r="E760" s="257" t="s">
        <v>21</v>
      </c>
      <c r="F760" s="258" t="s">
        <v>167</v>
      </c>
      <c r="G760" s="256"/>
      <c r="H760" s="259">
        <v>2.8</v>
      </c>
      <c r="I760" s="260"/>
      <c r="J760" s="256"/>
      <c r="K760" s="256"/>
      <c r="L760" s="261"/>
      <c r="M760" s="262"/>
      <c r="N760" s="263"/>
      <c r="O760" s="263"/>
      <c r="P760" s="263"/>
      <c r="Q760" s="263"/>
      <c r="R760" s="263"/>
      <c r="S760" s="263"/>
      <c r="T760" s="264"/>
      <c r="AT760" s="265" t="s">
        <v>164</v>
      </c>
      <c r="AU760" s="265" t="s">
        <v>82</v>
      </c>
      <c r="AV760" s="13" t="s">
        <v>162</v>
      </c>
      <c r="AW760" s="13" t="s">
        <v>36</v>
      </c>
      <c r="AX760" s="13" t="s">
        <v>80</v>
      </c>
      <c r="AY760" s="265" t="s">
        <v>152</v>
      </c>
    </row>
    <row r="761" spans="2:65" s="1" customFormat="1" ht="25.5" customHeight="1">
      <c r="B761" s="46"/>
      <c r="C761" s="221" t="s">
        <v>835</v>
      </c>
      <c r="D761" s="221" t="s">
        <v>157</v>
      </c>
      <c r="E761" s="222" t="s">
        <v>836</v>
      </c>
      <c r="F761" s="223" t="s">
        <v>837</v>
      </c>
      <c r="G761" s="224" t="s">
        <v>292</v>
      </c>
      <c r="H761" s="225">
        <v>2.8</v>
      </c>
      <c r="I761" s="226"/>
      <c r="J761" s="227">
        <f>ROUND(I761*H761,2)</f>
        <v>0</v>
      </c>
      <c r="K761" s="223" t="s">
        <v>161</v>
      </c>
      <c r="L761" s="72"/>
      <c r="M761" s="228" t="s">
        <v>21</v>
      </c>
      <c r="N761" s="229" t="s">
        <v>43</v>
      </c>
      <c r="O761" s="47"/>
      <c r="P761" s="230">
        <f>O761*H761</f>
        <v>0</v>
      </c>
      <c r="Q761" s="230">
        <v>0.00026</v>
      </c>
      <c r="R761" s="230">
        <f>Q761*H761</f>
        <v>0.0007279999999999999</v>
      </c>
      <c r="S761" s="230">
        <v>0</v>
      </c>
      <c r="T761" s="231">
        <f>S761*H761</f>
        <v>0</v>
      </c>
      <c r="AR761" s="24" t="s">
        <v>272</v>
      </c>
      <c r="AT761" s="24" t="s">
        <v>157</v>
      </c>
      <c r="AU761" s="24" t="s">
        <v>82</v>
      </c>
      <c r="AY761" s="24" t="s">
        <v>152</v>
      </c>
      <c r="BE761" s="232">
        <f>IF(N761="základní",J761,0)</f>
        <v>0</v>
      </c>
      <c r="BF761" s="232">
        <f>IF(N761="snížená",J761,0)</f>
        <v>0</v>
      </c>
      <c r="BG761" s="232">
        <f>IF(N761="zákl. přenesená",J761,0)</f>
        <v>0</v>
      </c>
      <c r="BH761" s="232">
        <f>IF(N761="sníž. přenesená",J761,0)</f>
        <v>0</v>
      </c>
      <c r="BI761" s="232">
        <f>IF(N761="nulová",J761,0)</f>
        <v>0</v>
      </c>
      <c r="BJ761" s="24" t="s">
        <v>80</v>
      </c>
      <c r="BK761" s="232">
        <f>ROUND(I761*H761,2)</f>
        <v>0</v>
      </c>
      <c r="BL761" s="24" t="s">
        <v>272</v>
      </c>
      <c r="BM761" s="24" t="s">
        <v>838</v>
      </c>
    </row>
    <row r="762" spans="2:51" s="12" customFormat="1" ht="13.5">
      <c r="B762" s="244"/>
      <c r="C762" s="245"/>
      <c r="D762" s="235" t="s">
        <v>164</v>
      </c>
      <c r="E762" s="246" t="s">
        <v>21</v>
      </c>
      <c r="F762" s="247" t="s">
        <v>834</v>
      </c>
      <c r="G762" s="245"/>
      <c r="H762" s="248">
        <v>2.8</v>
      </c>
      <c r="I762" s="249"/>
      <c r="J762" s="245"/>
      <c r="K762" s="245"/>
      <c r="L762" s="250"/>
      <c r="M762" s="251"/>
      <c r="N762" s="252"/>
      <c r="O762" s="252"/>
      <c r="P762" s="252"/>
      <c r="Q762" s="252"/>
      <c r="R762" s="252"/>
      <c r="S762" s="252"/>
      <c r="T762" s="253"/>
      <c r="AT762" s="254" t="s">
        <v>164</v>
      </c>
      <c r="AU762" s="254" t="s">
        <v>82</v>
      </c>
      <c r="AV762" s="12" t="s">
        <v>82</v>
      </c>
      <c r="AW762" s="12" t="s">
        <v>36</v>
      </c>
      <c r="AX762" s="12" t="s">
        <v>72</v>
      </c>
      <c r="AY762" s="254" t="s">
        <v>152</v>
      </c>
    </row>
    <row r="763" spans="2:51" s="13" customFormat="1" ht="13.5">
      <c r="B763" s="255"/>
      <c r="C763" s="256"/>
      <c r="D763" s="235" t="s">
        <v>164</v>
      </c>
      <c r="E763" s="257" t="s">
        <v>21</v>
      </c>
      <c r="F763" s="258" t="s">
        <v>167</v>
      </c>
      <c r="G763" s="256"/>
      <c r="H763" s="259">
        <v>2.8</v>
      </c>
      <c r="I763" s="260"/>
      <c r="J763" s="256"/>
      <c r="K763" s="256"/>
      <c r="L763" s="261"/>
      <c r="M763" s="262"/>
      <c r="N763" s="263"/>
      <c r="O763" s="263"/>
      <c r="P763" s="263"/>
      <c r="Q763" s="263"/>
      <c r="R763" s="263"/>
      <c r="S763" s="263"/>
      <c r="T763" s="264"/>
      <c r="AT763" s="265" t="s">
        <v>164</v>
      </c>
      <c r="AU763" s="265" t="s">
        <v>82</v>
      </c>
      <c r="AV763" s="13" t="s">
        <v>162</v>
      </c>
      <c r="AW763" s="13" t="s">
        <v>36</v>
      </c>
      <c r="AX763" s="13" t="s">
        <v>80</v>
      </c>
      <c r="AY763" s="265" t="s">
        <v>152</v>
      </c>
    </row>
    <row r="764" spans="2:65" s="1" customFormat="1" ht="16.5" customHeight="1">
      <c r="B764" s="46"/>
      <c r="C764" s="221" t="s">
        <v>839</v>
      </c>
      <c r="D764" s="221" t="s">
        <v>157</v>
      </c>
      <c r="E764" s="222" t="s">
        <v>840</v>
      </c>
      <c r="F764" s="223" t="s">
        <v>841</v>
      </c>
      <c r="G764" s="224" t="s">
        <v>192</v>
      </c>
      <c r="H764" s="225">
        <v>4.445</v>
      </c>
      <c r="I764" s="226"/>
      <c r="J764" s="227">
        <f>ROUND(I764*H764,2)</f>
        <v>0</v>
      </c>
      <c r="K764" s="223" t="s">
        <v>161</v>
      </c>
      <c r="L764" s="72"/>
      <c r="M764" s="228" t="s">
        <v>21</v>
      </c>
      <c r="N764" s="229" t="s">
        <v>43</v>
      </c>
      <c r="O764" s="47"/>
      <c r="P764" s="230">
        <f>O764*H764</f>
        <v>0</v>
      </c>
      <c r="Q764" s="230">
        <v>0.0003</v>
      </c>
      <c r="R764" s="230">
        <f>Q764*H764</f>
        <v>0.0013335</v>
      </c>
      <c r="S764" s="230">
        <v>0</v>
      </c>
      <c r="T764" s="231">
        <f>S764*H764</f>
        <v>0</v>
      </c>
      <c r="AR764" s="24" t="s">
        <v>272</v>
      </c>
      <c r="AT764" s="24" t="s">
        <v>157</v>
      </c>
      <c r="AU764" s="24" t="s">
        <v>82</v>
      </c>
      <c r="AY764" s="24" t="s">
        <v>152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4" t="s">
        <v>80</v>
      </c>
      <c r="BK764" s="232">
        <f>ROUND(I764*H764,2)</f>
        <v>0</v>
      </c>
      <c r="BL764" s="24" t="s">
        <v>272</v>
      </c>
      <c r="BM764" s="24" t="s">
        <v>842</v>
      </c>
    </row>
    <row r="765" spans="2:51" s="11" customFormat="1" ht="13.5">
      <c r="B765" s="233"/>
      <c r="C765" s="234"/>
      <c r="D765" s="235" t="s">
        <v>164</v>
      </c>
      <c r="E765" s="236" t="s">
        <v>21</v>
      </c>
      <c r="F765" s="237" t="s">
        <v>205</v>
      </c>
      <c r="G765" s="234"/>
      <c r="H765" s="236" t="s">
        <v>21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164</v>
      </c>
      <c r="AU765" s="243" t="s">
        <v>82</v>
      </c>
      <c r="AV765" s="11" t="s">
        <v>80</v>
      </c>
      <c r="AW765" s="11" t="s">
        <v>36</v>
      </c>
      <c r="AX765" s="11" t="s">
        <v>72</v>
      </c>
      <c r="AY765" s="243" t="s">
        <v>152</v>
      </c>
    </row>
    <row r="766" spans="2:51" s="12" customFormat="1" ht="13.5">
      <c r="B766" s="244"/>
      <c r="C766" s="245"/>
      <c r="D766" s="235" t="s">
        <v>164</v>
      </c>
      <c r="E766" s="246" t="s">
        <v>21</v>
      </c>
      <c r="F766" s="247" t="s">
        <v>816</v>
      </c>
      <c r="G766" s="245"/>
      <c r="H766" s="248">
        <v>4.445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164</v>
      </c>
      <c r="AU766" s="254" t="s">
        <v>82</v>
      </c>
      <c r="AV766" s="12" t="s">
        <v>82</v>
      </c>
      <c r="AW766" s="12" t="s">
        <v>36</v>
      </c>
      <c r="AX766" s="12" t="s">
        <v>72</v>
      </c>
      <c r="AY766" s="254" t="s">
        <v>152</v>
      </c>
    </row>
    <row r="767" spans="2:51" s="13" customFormat="1" ht="13.5">
      <c r="B767" s="255"/>
      <c r="C767" s="256"/>
      <c r="D767" s="235" t="s">
        <v>164</v>
      </c>
      <c r="E767" s="257" t="s">
        <v>21</v>
      </c>
      <c r="F767" s="258" t="s">
        <v>167</v>
      </c>
      <c r="G767" s="256"/>
      <c r="H767" s="259">
        <v>4.445</v>
      </c>
      <c r="I767" s="260"/>
      <c r="J767" s="256"/>
      <c r="K767" s="256"/>
      <c r="L767" s="261"/>
      <c r="M767" s="262"/>
      <c r="N767" s="263"/>
      <c r="O767" s="263"/>
      <c r="P767" s="263"/>
      <c r="Q767" s="263"/>
      <c r="R767" s="263"/>
      <c r="S767" s="263"/>
      <c r="T767" s="264"/>
      <c r="AT767" s="265" t="s">
        <v>164</v>
      </c>
      <c r="AU767" s="265" t="s">
        <v>82</v>
      </c>
      <c r="AV767" s="13" t="s">
        <v>162</v>
      </c>
      <c r="AW767" s="13" t="s">
        <v>36</v>
      </c>
      <c r="AX767" s="13" t="s">
        <v>80</v>
      </c>
      <c r="AY767" s="265" t="s">
        <v>152</v>
      </c>
    </row>
    <row r="768" spans="2:65" s="1" customFormat="1" ht="25.5" customHeight="1">
      <c r="B768" s="46"/>
      <c r="C768" s="221" t="s">
        <v>843</v>
      </c>
      <c r="D768" s="221" t="s">
        <v>157</v>
      </c>
      <c r="E768" s="222" t="s">
        <v>844</v>
      </c>
      <c r="F768" s="223" t="s">
        <v>845</v>
      </c>
      <c r="G768" s="224" t="s">
        <v>467</v>
      </c>
      <c r="H768" s="278"/>
      <c r="I768" s="226"/>
      <c r="J768" s="227">
        <f>ROUND(I768*H768,2)</f>
        <v>0</v>
      </c>
      <c r="K768" s="223" t="s">
        <v>161</v>
      </c>
      <c r="L768" s="72"/>
      <c r="M768" s="228" t="s">
        <v>21</v>
      </c>
      <c r="N768" s="229" t="s">
        <v>43</v>
      </c>
      <c r="O768" s="47"/>
      <c r="P768" s="230">
        <f>O768*H768</f>
        <v>0</v>
      </c>
      <c r="Q768" s="230">
        <v>0</v>
      </c>
      <c r="R768" s="230">
        <f>Q768*H768</f>
        <v>0</v>
      </c>
      <c r="S768" s="230">
        <v>0</v>
      </c>
      <c r="T768" s="231">
        <f>S768*H768</f>
        <v>0</v>
      </c>
      <c r="AR768" s="24" t="s">
        <v>272</v>
      </c>
      <c r="AT768" s="24" t="s">
        <v>157</v>
      </c>
      <c r="AU768" s="24" t="s">
        <v>82</v>
      </c>
      <c r="AY768" s="24" t="s">
        <v>152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24" t="s">
        <v>80</v>
      </c>
      <c r="BK768" s="232">
        <f>ROUND(I768*H768,2)</f>
        <v>0</v>
      </c>
      <c r="BL768" s="24" t="s">
        <v>272</v>
      </c>
      <c r="BM768" s="24" t="s">
        <v>846</v>
      </c>
    </row>
    <row r="769" spans="2:63" s="10" customFormat="1" ht="29.85" customHeight="1">
      <c r="B769" s="205"/>
      <c r="C769" s="206"/>
      <c r="D769" s="207" t="s">
        <v>71</v>
      </c>
      <c r="E769" s="219" t="s">
        <v>847</v>
      </c>
      <c r="F769" s="219" t="s">
        <v>848</v>
      </c>
      <c r="G769" s="206"/>
      <c r="H769" s="206"/>
      <c r="I769" s="209"/>
      <c r="J769" s="220">
        <f>BK769</f>
        <v>0</v>
      </c>
      <c r="K769" s="206"/>
      <c r="L769" s="211"/>
      <c r="M769" s="212"/>
      <c r="N769" s="213"/>
      <c r="O769" s="213"/>
      <c r="P769" s="214">
        <f>SUM(P770:P780)</f>
        <v>0</v>
      </c>
      <c r="Q769" s="213"/>
      <c r="R769" s="214">
        <f>SUM(R770:R780)</f>
        <v>0.009246</v>
      </c>
      <c r="S769" s="213"/>
      <c r="T769" s="215">
        <f>SUM(T770:T780)</f>
        <v>0</v>
      </c>
      <c r="AR769" s="216" t="s">
        <v>82</v>
      </c>
      <c r="AT769" s="217" t="s">
        <v>71</v>
      </c>
      <c r="AU769" s="217" t="s">
        <v>80</v>
      </c>
      <c r="AY769" s="216" t="s">
        <v>152</v>
      </c>
      <c r="BK769" s="218">
        <f>SUM(BK770:BK780)</f>
        <v>0</v>
      </c>
    </row>
    <row r="770" spans="2:65" s="1" customFormat="1" ht="25.5" customHeight="1">
      <c r="B770" s="46"/>
      <c r="C770" s="221" t="s">
        <v>849</v>
      </c>
      <c r="D770" s="221" t="s">
        <v>157</v>
      </c>
      <c r="E770" s="222" t="s">
        <v>850</v>
      </c>
      <c r="F770" s="223" t="s">
        <v>851</v>
      </c>
      <c r="G770" s="224" t="s">
        <v>192</v>
      </c>
      <c r="H770" s="225">
        <v>36.984</v>
      </c>
      <c r="I770" s="226"/>
      <c r="J770" s="227">
        <f>ROUND(I770*H770,2)</f>
        <v>0</v>
      </c>
      <c r="K770" s="223" t="s">
        <v>161</v>
      </c>
      <c r="L770" s="72"/>
      <c r="M770" s="228" t="s">
        <v>21</v>
      </c>
      <c r="N770" s="229" t="s">
        <v>43</v>
      </c>
      <c r="O770" s="47"/>
      <c r="P770" s="230">
        <f>O770*H770</f>
        <v>0</v>
      </c>
      <c r="Q770" s="230">
        <v>0.00025</v>
      </c>
      <c r="R770" s="230">
        <f>Q770*H770</f>
        <v>0.009246</v>
      </c>
      <c r="S770" s="230">
        <v>0</v>
      </c>
      <c r="T770" s="231">
        <f>S770*H770</f>
        <v>0</v>
      </c>
      <c r="AR770" s="24" t="s">
        <v>272</v>
      </c>
      <c r="AT770" s="24" t="s">
        <v>157</v>
      </c>
      <c r="AU770" s="24" t="s">
        <v>82</v>
      </c>
      <c r="AY770" s="24" t="s">
        <v>152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24" t="s">
        <v>80</v>
      </c>
      <c r="BK770" s="232">
        <f>ROUND(I770*H770,2)</f>
        <v>0</v>
      </c>
      <c r="BL770" s="24" t="s">
        <v>272</v>
      </c>
      <c r="BM770" s="24" t="s">
        <v>852</v>
      </c>
    </row>
    <row r="771" spans="2:51" s="11" customFormat="1" ht="13.5">
      <c r="B771" s="233"/>
      <c r="C771" s="234"/>
      <c r="D771" s="235" t="s">
        <v>164</v>
      </c>
      <c r="E771" s="236" t="s">
        <v>21</v>
      </c>
      <c r="F771" s="237" t="s">
        <v>853</v>
      </c>
      <c r="G771" s="234"/>
      <c r="H771" s="236" t="s">
        <v>21</v>
      </c>
      <c r="I771" s="238"/>
      <c r="J771" s="234"/>
      <c r="K771" s="234"/>
      <c r="L771" s="239"/>
      <c r="M771" s="240"/>
      <c r="N771" s="241"/>
      <c r="O771" s="241"/>
      <c r="P771" s="241"/>
      <c r="Q771" s="241"/>
      <c r="R771" s="241"/>
      <c r="S771" s="241"/>
      <c r="T771" s="242"/>
      <c r="AT771" s="243" t="s">
        <v>164</v>
      </c>
      <c r="AU771" s="243" t="s">
        <v>82</v>
      </c>
      <c r="AV771" s="11" t="s">
        <v>80</v>
      </c>
      <c r="AW771" s="11" t="s">
        <v>36</v>
      </c>
      <c r="AX771" s="11" t="s">
        <v>72</v>
      </c>
      <c r="AY771" s="243" t="s">
        <v>152</v>
      </c>
    </row>
    <row r="772" spans="2:51" s="11" customFormat="1" ht="13.5">
      <c r="B772" s="233"/>
      <c r="C772" s="234"/>
      <c r="D772" s="235" t="s">
        <v>164</v>
      </c>
      <c r="E772" s="236" t="s">
        <v>21</v>
      </c>
      <c r="F772" s="237" t="s">
        <v>286</v>
      </c>
      <c r="G772" s="234"/>
      <c r="H772" s="236" t="s">
        <v>21</v>
      </c>
      <c r="I772" s="238"/>
      <c r="J772" s="234"/>
      <c r="K772" s="234"/>
      <c r="L772" s="239"/>
      <c r="M772" s="240"/>
      <c r="N772" s="241"/>
      <c r="O772" s="241"/>
      <c r="P772" s="241"/>
      <c r="Q772" s="241"/>
      <c r="R772" s="241"/>
      <c r="S772" s="241"/>
      <c r="T772" s="242"/>
      <c r="AT772" s="243" t="s">
        <v>164</v>
      </c>
      <c r="AU772" s="243" t="s">
        <v>82</v>
      </c>
      <c r="AV772" s="11" t="s">
        <v>80</v>
      </c>
      <c r="AW772" s="11" t="s">
        <v>36</v>
      </c>
      <c r="AX772" s="11" t="s">
        <v>72</v>
      </c>
      <c r="AY772" s="243" t="s">
        <v>152</v>
      </c>
    </row>
    <row r="773" spans="2:51" s="12" customFormat="1" ht="13.5">
      <c r="B773" s="244"/>
      <c r="C773" s="245"/>
      <c r="D773" s="235" t="s">
        <v>164</v>
      </c>
      <c r="E773" s="246" t="s">
        <v>21</v>
      </c>
      <c r="F773" s="247" t="s">
        <v>854</v>
      </c>
      <c r="G773" s="245"/>
      <c r="H773" s="248">
        <v>5.264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AT773" s="254" t="s">
        <v>164</v>
      </c>
      <c r="AU773" s="254" t="s">
        <v>82</v>
      </c>
      <c r="AV773" s="12" t="s">
        <v>82</v>
      </c>
      <c r="AW773" s="12" t="s">
        <v>36</v>
      </c>
      <c r="AX773" s="12" t="s">
        <v>72</v>
      </c>
      <c r="AY773" s="254" t="s">
        <v>152</v>
      </c>
    </row>
    <row r="774" spans="2:51" s="11" customFormat="1" ht="13.5">
      <c r="B774" s="233"/>
      <c r="C774" s="234"/>
      <c r="D774" s="235" t="s">
        <v>164</v>
      </c>
      <c r="E774" s="236" t="s">
        <v>21</v>
      </c>
      <c r="F774" s="237" t="s">
        <v>173</v>
      </c>
      <c r="G774" s="234"/>
      <c r="H774" s="236" t="s">
        <v>21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AT774" s="243" t="s">
        <v>164</v>
      </c>
      <c r="AU774" s="243" t="s">
        <v>82</v>
      </c>
      <c r="AV774" s="11" t="s">
        <v>80</v>
      </c>
      <c r="AW774" s="11" t="s">
        <v>36</v>
      </c>
      <c r="AX774" s="11" t="s">
        <v>72</v>
      </c>
      <c r="AY774" s="243" t="s">
        <v>152</v>
      </c>
    </row>
    <row r="775" spans="2:51" s="12" customFormat="1" ht="13.5">
      <c r="B775" s="244"/>
      <c r="C775" s="245"/>
      <c r="D775" s="235" t="s">
        <v>164</v>
      </c>
      <c r="E775" s="246" t="s">
        <v>21</v>
      </c>
      <c r="F775" s="247" t="s">
        <v>855</v>
      </c>
      <c r="G775" s="245"/>
      <c r="H775" s="248">
        <v>18.424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AT775" s="254" t="s">
        <v>164</v>
      </c>
      <c r="AU775" s="254" t="s">
        <v>82</v>
      </c>
      <c r="AV775" s="12" t="s">
        <v>82</v>
      </c>
      <c r="AW775" s="12" t="s">
        <v>36</v>
      </c>
      <c r="AX775" s="12" t="s">
        <v>72</v>
      </c>
      <c r="AY775" s="254" t="s">
        <v>152</v>
      </c>
    </row>
    <row r="776" spans="2:51" s="14" customFormat="1" ht="13.5">
      <c r="B776" s="279"/>
      <c r="C776" s="280"/>
      <c r="D776" s="235" t="s">
        <v>164</v>
      </c>
      <c r="E776" s="281" t="s">
        <v>21</v>
      </c>
      <c r="F776" s="282" t="s">
        <v>856</v>
      </c>
      <c r="G776" s="280"/>
      <c r="H776" s="283">
        <v>23.688</v>
      </c>
      <c r="I776" s="284"/>
      <c r="J776" s="280"/>
      <c r="K776" s="280"/>
      <c r="L776" s="285"/>
      <c r="M776" s="286"/>
      <c r="N776" s="287"/>
      <c r="O776" s="287"/>
      <c r="P776" s="287"/>
      <c r="Q776" s="287"/>
      <c r="R776" s="287"/>
      <c r="S776" s="287"/>
      <c r="T776" s="288"/>
      <c r="AT776" s="289" t="s">
        <v>164</v>
      </c>
      <c r="AU776" s="289" t="s">
        <v>82</v>
      </c>
      <c r="AV776" s="14" t="s">
        <v>153</v>
      </c>
      <c r="AW776" s="14" t="s">
        <v>36</v>
      </c>
      <c r="AX776" s="14" t="s">
        <v>72</v>
      </c>
      <c r="AY776" s="289" t="s">
        <v>152</v>
      </c>
    </row>
    <row r="777" spans="2:51" s="11" customFormat="1" ht="13.5">
      <c r="B777" s="233"/>
      <c r="C777" s="234"/>
      <c r="D777" s="235" t="s">
        <v>164</v>
      </c>
      <c r="E777" s="236" t="s">
        <v>21</v>
      </c>
      <c r="F777" s="237" t="s">
        <v>857</v>
      </c>
      <c r="G777" s="234"/>
      <c r="H777" s="236" t="s">
        <v>21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164</v>
      </c>
      <c r="AU777" s="243" t="s">
        <v>82</v>
      </c>
      <c r="AV777" s="11" t="s">
        <v>80</v>
      </c>
      <c r="AW777" s="11" t="s">
        <v>36</v>
      </c>
      <c r="AX777" s="11" t="s">
        <v>72</v>
      </c>
      <c r="AY777" s="243" t="s">
        <v>152</v>
      </c>
    </row>
    <row r="778" spans="2:51" s="12" customFormat="1" ht="13.5">
      <c r="B778" s="244"/>
      <c r="C778" s="245"/>
      <c r="D778" s="235" t="s">
        <v>164</v>
      </c>
      <c r="E778" s="246" t="s">
        <v>21</v>
      </c>
      <c r="F778" s="247" t="s">
        <v>858</v>
      </c>
      <c r="G778" s="245"/>
      <c r="H778" s="248">
        <v>13.296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AT778" s="254" t="s">
        <v>164</v>
      </c>
      <c r="AU778" s="254" t="s">
        <v>82</v>
      </c>
      <c r="AV778" s="12" t="s">
        <v>82</v>
      </c>
      <c r="AW778" s="12" t="s">
        <v>36</v>
      </c>
      <c r="AX778" s="12" t="s">
        <v>72</v>
      </c>
      <c r="AY778" s="254" t="s">
        <v>152</v>
      </c>
    </row>
    <row r="779" spans="2:51" s="14" customFormat="1" ht="13.5">
      <c r="B779" s="279"/>
      <c r="C779" s="280"/>
      <c r="D779" s="235" t="s">
        <v>164</v>
      </c>
      <c r="E779" s="281" t="s">
        <v>21</v>
      </c>
      <c r="F779" s="282" t="s">
        <v>856</v>
      </c>
      <c r="G779" s="280"/>
      <c r="H779" s="283">
        <v>13.296</v>
      </c>
      <c r="I779" s="284"/>
      <c r="J779" s="280"/>
      <c r="K779" s="280"/>
      <c r="L779" s="285"/>
      <c r="M779" s="286"/>
      <c r="N779" s="287"/>
      <c r="O779" s="287"/>
      <c r="P779" s="287"/>
      <c r="Q779" s="287"/>
      <c r="R779" s="287"/>
      <c r="S779" s="287"/>
      <c r="T779" s="288"/>
      <c r="AT779" s="289" t="s">
        <v>164</v>
      </c>
      <c r="AU779" s="289" t="s">
        <v>82</v>
      </c>
      <c r="AV779" s="14" t="s">
        <v>153</v>
      </c>
      <c r="AW779" s="14" t="s">
        <v>36</v>
      </c>
      <c r="AX779" s="14" t="s">
        <v>72</v>
      </c>
      <c r="AY779" s="289" t="s">
        <v>152</v>
      </c>
    </row>
    <row r="780" spans="2:51" s="13" customFormat="1" ht="13.5">
      <c r="B780" s="255"/>
      <c r="C780" s="256"/>
      <c r="D780" s="235" t="s">
        <v>164</v>
      </c>
      <c r="E780" s="257" t="s">
        <v>21</v>
      </c>
      <c r="F780" s="258" t="s">
        <v>167</v>
      </c>
      <c r="G780" s="256"/>
      <c r="H780" s="259">
        <v>36.984</v>
      </c>
      <c r="I780" s="260"/>
      <c r="J780" s="256"/>
      <c r="K780" s="256"/>
      <c r="L780" s="261"/>
      <c r="M780" s="262"/>
      <c r="N780" s="263"/>
      <c r="O780" s="263"/>
      <c r="P780" s="263"/>
      <c r="Q780" s="263"/>
      <c r="R780" s="263"/>
      <c r="S780" s="263"/>
      <c r="T780" s="264"/>
      <c r="AT780" s="265" t="s">
        <v>164</v>
      </c>
      <c r="AU780" s="265" t="s">
        <v>82</v>
      </c>
      <c r="AV780" s="13" t="s">
        <v>162</v>
      </c>
      <c r="AW780" s="13" t="s">
        <v>36</v>
      </c>
      <c r="AX780" s="13" t="s">
        <v>80</v>
      </c>
      <c r="AY780" s="265" t="s">
        <v>152</v>
      </c>
    </row>
    <row r="781" spans="2:63" s="10" customFormat="1" ht="29.85" customHeight="1">
      <c r="B781" s="205"/>
      <c r="C781" s="206"/>
      <c r="D781" s="207" t="s">
        <v>71</v>
      </c>
      <c r="E781" s="219" t="s">
        <v>859</v>
      </c>
      <c r="F781" s="219" t="s">
        <v>860</v>
      </c>
      <c r="G781" s="206"/>
      <c r="H781" s="206"/>
      <c r="I781" s="209"/>
      <c r="J781" s="220">
        <f>BK781</f>
        <v>0</v>
      </c>
      <c r="K781" s="206"/>
      <c r="L781" s="211"/>
      <c r="M781" s="212"/>
      <c r="N781" s="213"/>
      <c r="O781" s="213"/>
      <c r="P781" s="214">
        <f>SUM(P782:P877)</f>
        <v>0</v>
      </c>
      <c r="Q781" s="213"/>
      <c r="R781" s="214">
        <f>SUM(R782:R877)</f>
        <v>1.2738857200000002</v>
      </c>
      <c r="S781" s="213"/>
      <c r="T781" s="215">
        <f>SUM(T782:T877)</f>
        <v>0</v>
      </c>
      <c r="AR781" s="216" t="s">
        <v>82</v>
      </c>
      <c r="AT781" s="217" t="s">
        <v>71</v>
      </c>
      <c r="AU781" s="217" t="s">
        <v>80</v>
      </c>
      <c r="AY781" s="216" t="s">
        <v>152</v>
      </c>
      <c r="BK781" s="218">
        <f>SUM(BK782:BK877)</f>
        <v>0</v>
      </c>
    </row>
    <row r="782" spans="2:65" s="1" customFormat="1" ht="25.5" customHeight="1">
      <c r="B782" s="46"/>
      <c r="C782" s="221" t="s">
        <v>861</v>
      </c>
      <c r="D782" s="221" t="s">
        <v>157</v>
      </c>
      <c r="E782" s="222" t="s">
        <v>862</v>
      </c>
      <c r="F782" s="223" t="s">
        <v>863</v>
      </c>
      <c r="G782" s="224" t="s">
        <v>192</v>
      </c>
      <c r="H782" s="225">
        <v>355.834</v>
      </c>
      <c r="I782" s="226"/>
      <c r="J782" s="227">
        <f>ROUND(I782*H782,2)</f>
        <v>0</v>
      </c>
      <c r="K782" s="223" t="s">
        <v>161</v>
      </c>
      <c r="L782" s="72"/>
      <c r="M782" s="228" t="s">
        <v>21</v>
      </c>
      <c r="N782" s="229" t="s">
        <v>43</v>
      </c>
      <c r="O782" s="47"/>
      <c r="P782" s="230">
        <f>O782*H782</f>
        <v>0</v>
      </c>
      <c r="Q782" s="230">
        <v>0.00318</v>
      </c>
      <c r="R782" s="230">
        <f>Q782*H782</f>
        <v>1.13155212</v>
      </c>
      <c r="S782" s="230">
        <v>0</v>
      </c>
      <c r="T782" s="231">
        <f>S782*H782</f>
        <v>0</v>
      </c>
      <c r="AR782" s="24" t="s">
        <v>272</v>
      </c>
      <c r="AT782" s="24" t="s">
        <v>157</v>
      </c>
      <c r="AU782" s="24" t="s">
        <v>82</v>
      </c>
      <c r="AY782" s="24" t="s">
        <v>152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4" t="s">
        <v>80</v>
      </c>
      <c r="BK782" s="232">
        <f>ROUND(I782*H782,2)</f>
        <v>0</v>
      </c>
      <c r="BL782" s="24" t="s">
        <v>272</v>
      </c>
      <c r="BM782" s="24" t="s">
        <v>864</v>
      </c>
    </row>
    <row r="783" spans="2:51" s="11" customFormat="1" ht="13.5">
      <c r="B783" s="233"/>
      <c r="C783" s="234"/>
      <c r="D783" s="235" t="s">
        <v>164</v>
      </c>
      <c r="E783" s="236" t="s">
        <v>21</v>
      </c>
      <c r="F783" s="237" t="s">
        <v>865</v>
      </c>
      <c r="G783" s="234"/>
      <c r="H783" s="236" t="s">
        <v>21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164</v>
      </c>
      <c r="AU783" s="243" t="s">
        <v>82</v>
      </c>
      <c r="AV783" s="11" t="s">
        <v>80</v>
      </c>
      <c r="AW783" s="11" t="s">
        <v>36</v>
      </c>
      <c r="AX783" s="11" t="s">
        <v>72</v>
      </c>
      <c r="AY783" s="243" t="s">
        <v>152</v>
      </c>
    </row>
    <row r="784" spans="2:51" s="11" customFormat="1" ht="13.5">
      <c r="B784" s="233"/>
      <c r="C784" s="234"/>
      <c r="D784" s="235" t="s">
        <v>164</v>
      </c>
      <c r="E784" s="236" t="s">
        <v>21</v>
      </c>
      <c r="F784" s="237" t="s">
        <v>173</v>
      </c>
      <c r="G784" s="234"/>
      <c r="H784" s="236" t="s">
        <v>21</v>
      </c>
      <c r="I784" s="238"/>
      <c r="J784" s="234"/>
      <c r="K784" s="234"/>
      <c r="L784" s="239"/>
      <c r="M784" s="240"/>
      <c r="N784" s="241"/>
      <c r="O784" s="241"/>
      <c r="P784" s="241"/>
      <c r="Q784" s="241"/>
      <c r="R784" s="241"/>
      <c r="S784" s="241"/>
      <c r="T784" s="242"/>
      <c r="AT784" s="243" t="s">
        <v>164</v>
      </c>
      <c r="AU784" s="243" t="s">
        <v>82</v>
      </c>
      <c r="AV784" s="11" t="s">
        <v>80</v>
      </c>
      <c r="AW784" s="11" t="s">
        <v>36</v>
      </c>
      <c r="AX784" s="11" t="s">
        <v>72</v>
      </c>
      <c r="AY784" s="243" t="s">
        <v>152</v>
      </c>
    </row>
    <row r="785" spans="2:51" s="12" customFormat="1" ht="13.5">
      <c r="B785" s="244"/>
      <c r="C785" s="245"/>
      <c r="D785" s="235" t="s">
        <v>164</v>
      </c>
      <c r="E785" s="246" t="s">
        <v>21</v>
      </c>
      <c r="F785" s="247" t="s">
        <v>866</v>
      </c>
      <c r="G785" s="245"/>
      <c r="H785" s="248">
        <v>90.058</v>
      </c>
      <c r="I785" s="249"/>
      <c r="J785" s="245"/>
      <c r="K785" s="245"/>
      <c r="L785" s="250"/>
      <c r="M785" s="251"/>
      <c r="N785" s="252"/>
      <c r="O785" s="252"/>
      <c r="P785" s="252"/>
      <c r="Q785" s="252"/>
      <c r="R785" s="252"/>
      <c r="S785" s="252"/>
      <c r="T785" s="253"/>
      <c r="AT785" s="254" t="s">
        <v>164</v>
      </c>
      <c r="AU785" s="254" t="s">
        <v>82</v>
      </c>
      <c r="AV785" s="12" t="s">
        <v>82</v>
      </c>
      <c r="AW785" s="12" t="s">
        <v>36</v>
      </c>
      <c r="AX785" s="12" t="s">
        <v>72</v>
      </c>
      <c r="AY785" s="254" t="s">
        <v>152</v>
      </c>
    </row>
    <row r="786" spans="2:51" s="11" customFormat="1" ht="13.5">
      <c r="B786" s="233"/>
      <c r="C786" s="234"/>
      <c r="D786" s="235" t="s">
        <v>164</v>
      </c>
      <c r="E786" s="236" t="s">
        <v>21</v>
      </c>
      <c r="F786" s="237" t="s">
        <v>232</v>
      </c>
      <c r="G786" s="234"/>
      <c r="H786" s="236" t="s">
        <v>21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AT786" s="243" t="s">
        <v>164</v>
      </c>
      <c r="AU786" s="243" t="s">
        <v>82</v>
      </c>
      <c r="AV786" s="11" t="s">
        <v>80</v>
      </c>
      <c r="AW786" s="11" t="s">
        <v>36</v>
      </c>
      <c r="AX786" s="11" t="s">
        <v>72</v>
      </c>
      <c r="AY786" s="243" t="s">
        <v>152</v>
      </c>
    </row>
    <row r="787" spans="2:51" s="12" customFormat="1" ht="13.5">
      <c r="B787" s="244"/>
      <c r="C787" s="245"/>
      <c r="D787" s="235" t="s">
        <v>164</v>
      </c>
      <c r="E787" s="246" t="s">
        <v>21</v>
      </c>
      <c r="F787" s="247" t="s">
        <v>867</v>
      </c>
      <c r="G787" s="245"/>
      <c r="H787" s="248">
        <v>33.4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AT787" s="254" t="s">
        <v>164</v>
      </c>
      <c r="AU787" s="254" t="s">
        <v>82</v>
      </c>
      <c r="AV787" s="12" t="s">
        <v>82</v>
      </c>
      <c r="AW787" s="12" t="s">
        <v>36</v>
      </c>
      <c r="AX787" s="12" t="s">
        <v>72</v>
      </c>
      <c r="AY787" s="254" t="s">
        <v>152</v>
      </c>
    </row>
    <row r="788" spans="2:51" s="11" customFormat="1" ht="13.5">
      <c r="B788" s="233"/>
      <c r="C788" s="234"/>
      <c r="D788" s="235" t="s">
        <v>164</v>
      </c>
      <c r="E788" s="236" t="s">
        <v>21</v>
      </c>
      <c r="F788" s="237" t="s">
        <v>351</v>
      </c>
      <c r="G788" s="234"/>
      <c r="H788" s="236" t="s">
        <v>21</v>
      </c>
      <c r="I788" s="238"/>
      <c r="J788" s="234"/>
      <c r="K788" s="234"/>
      <c r="L788" s="239"/>
      <c r="M788" s="240"/>
      <c r="N788" s="241"/>
      <c r="O788" s="241"/>
      <c r="P788" s="241"/>
      <c r="Q788" s="241"/>
      <c r="R788" s="241"/>
      <c r="S788" s="241"/>
      <c r="T788" s="242"/>
      <c r="AT788" s="243" t="s">
        <v>164</v>
      </c>
      <c r="AU788" s="243" t="s">
        <v>82</v>
      </c>
      <c r="AV788" s="11" t="s">
        <v>80</v>
      </c>
      <c r="AW788" s="11" t="s">
        <v>36</v>
      </c>
      <c r="AX788" s="11" t="s">
        <v>72</v>
      </c>
      <c r="AY788" s="243" t="s">
        <v>152</v>
      </c>
    </row>
    <row r="789" spans="2:51" s="12" customFormat="1" ht="13.5">
      <c r="B789" s="244"/>
      <c r="C789" s="245"/>
      <c r="D789" s="235" t="s">
        <v>164</v>
      </c>
      <c r="E789" s="246" t="s">
        <v>21</v>
      </c>
      <c r="F789" s="247" t="s">
        <v>868</v>
      </c>
      <c r="G789" s="245"/>
      <c r="H789" s="248">
        <v>22.943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AT789" s="254" t="s">
        <v>164</v>
      </c>
      <c r="AU789" s="254" t="s">
        <v>82</v>
      </c>
      <c r="AV789" s="12" t="s">
        <v>82</v>
      </c>
      <c r="AW789" s="12" t="s">
        <v>36</v>
      </c>
      <c r="AX789" s="12" t="s">
        <v>72</v>
      </c>
      <c r="AY789" s="254" t="s">
        <v>152</v>
      </c>
    </row>
    <row r="790" spans="2:51" s="11" customFormat="1" ht="13.5">
      <c r="B790" s="233"/>
      <c r="C790" s="234"/>
      <c r="D790" s="235" t="s">
        <v>164</v>
      </c>
      <c r="E790" s="236" t="s">
        <v>21</v>
      </c>
      <c r="F790" s="237" t="s">
        <v>165</v>
      </c>
      <c r="G790" s="234"/>
      <c r="H790" s="236" t="s">
        <v>21</v>
      </c>
      <c r="I790" s="238"/>
      <c r="J790" s="234"/>
      <c r="K790" s="234"/>
      <c r="L790" s="239"/>
      <c r="M790" s="240"/>
      <c r="N790" s="241"/>
      <c r="O790" s="241"/>
      <c r="P790" s="241"/>
      <c r="Q790" s="241"/>
      <c r="R790" s="241"/>
      <c r="S790" s="241"/>
      <c r="T790" s="242"/>
      <c r="AT790" s="243" t="s">
        <v>164</v>
      </c>
      <c r="AU790" s="243" t="s">
        <v>82</v>
      </c>
      <c r="AV790" s="11" t="s">
        <v>80</v>
      </c>
      <c r="AW790" s="11" t="s">
        <v>36</v>
      </c>
      <c r="AX790" s="11" t="s">
        <v>72</v>
      </c>
      <c r="AY790" s="243" t="s">
        <v>152</v>
      </c>
    </row>
    <row r="791" spans="2:51" s="12" customFormat="1" ht="13.5">
      <c r="B791" s="244"/>
      <c r="C791" s="245"/>
      <c r="D791" s="235" t="s">
        <v>164</v>
      </c>
      <c r="E791" s="246" t="s">
        <v>21</v>
      </c>
      <c r="F791" s="247" t="s">
        <v>869</v>
      </c>
      <c r="G791" s="245"/>
      <c r="H791" s="248">
        <v>29.536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AT791" s="254" t="s">
        <v>164</v>
      </c>
      <c r="AU791" s="254" t="s">
        <v>82</v>
      </c>
      <c r="AV791" s="12" t="s">
        <v>82</v>
      </c>
      <c r="AW791" s="12" t="s">
        <v>36</v>
      </c>
      <c r="AX791" s="12" t="s">
        <v>72</v>
      </c>
      <c r="AY791" s="254" t="s">
        <v>152</v>
      </c>
    </row>
    <row r="792" spans="2:51" s="11" customFormat="1" ht="13.5">
      <c r="B792" s="233"/>
      <c r="C792" s="234"/>
      <c r="D792" s="235" t="s">
        <v>164</v>
      </c>
      <c r="E792" s="236" t="s">
        <v>21</v>
      </c>
      <c r="F792" s="237" t="s">
        <v>286</v>
      </c>
      <c r="G792" s="234"/>
      <c r="H792" s="236" t="s">
        <v>21</v>
      </c>
      <c r="I792" s="238"/>
      <c r="J792" s="234"/>
      <c r="K792" s="234"/>
      <c r="L792" s="239"/>
      <c r="M792" s="240"/>
      <c r="N792" s="241"/>
      <c r="O792" s="241"/>
      <c r="P792" s="241"/>
      <c r="Q792" s="241"/>
      <c r="R792" s="241"/>
      <c r="S792" s="241"/>
      <c r="T792" s="242"/>
      <c r="AT792" s="243" t="s">
        <v>164</v>
      </c>
      <c r="AU792" s="243" t="s">
        <v>82</v>
      </c>
      <c r="AV792" s="11" t="s">
        <v>80</v>
      </c>
      <c r="AW792" s="11" t="s">
        <v>36</v>
      </c>
      <c r="AX792" s="11" t="s">
        <v>72</v>
      </c>
      <c r="AY792" s="243" t="s">
        <v>152</v>
      </c>
    </row>
    <row r="793" spans="2:51" s="12" customFormat="1" ht="13.5">
      <c r="B793" s="244"/>
      <c r="C793" s="245"/>
      <c r="D793" s="235" t="s">
        <v>164</v>
      </c>
      <c r="E793" s="246" t="s">
        <v>21</v>
      </c>
      <c r="F793" s="247" t="s">
        <v>870</v>
      </c>
      <c r="G793" s="245"/>
      <c r="H793" s="248">
        <v>66.506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AT793" s="254" t="s">
        <v>164</v>
      </c>
      <c r="AU793" s="254" t="s">
        <v>82</v>
      </c>
      <c r="AV793" s="12" t="s">
        <v>82</v>
      </c>
      <c r="AW793" s="12" t="s">
        <v>36</v>
      </c>
      <c r="AX793" s="12" t="s">
        <v>72</v>
      </c>
      <c r="AY793" s="254" t="s">
        <v>152</v>
      </c>
    </row>
    <row r="794" spans="2:51" s="11" customFormat="1" ht="13.5">
      <c r="B794" s="233"/>
      <c r="C794" s="234"/>
      <c r="D794" s="235" t="s">
        <v>164</v>
      </c>
      <c r="E794" s="236" t="s">
        <v>21</v>
      </c>
      <c r="F794" s="237" t="s">
        <v>205</v>
      </c>
      <c r="G794" s="234"/>
      <c r="H794" s="236" t="s">
        <v>21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AT794" s="243" t="s">
        <v>164</v>
      </c>
      <c r="AU794" s="243" t="s">
        <v>82</v>
      </c>
      <c r="AV794" s="11" t="s">
        <v>80</v>
      </c>
      <c r="AW794" s="11" t="s">
        <v>36</v>
      </c>
      <c r="AX794" s="11" t="s">
        <v>72</v>
      </c>
      <c r="AY794" s="243" t="s">
        <v>152</v>
      </c>
    </row>
    <row r="795" spans="2:51" s="12" customFormat="1" ht="13.5">
      <c r="B795" s="244"/>
      <c r="C795" s="245"/>
      <c r="D795" s="235" t="s">
        <v>164</v>
      </c>
      <c r="E795" s="246" t="s">
        <v>21</v>
      </c>
      <c r="F795" s="247" t="s">
        <v>871</v>
      </c>
      <c r="G795" s="245"/>
      <c r="H795" s="248">
        <v>21.51</v>
      </c>
      <c r="I795" s="249"/>
      <c r="J795" s="245"/>
      <c r="K795" s="245"/>
      <c r="L795" s="250"/>
      <c r="M795" s="251"/>
      <c r="N795" s="252"/>
      <c r="O795" s="252"/>
      <c r="P795" s="252"/>
      <c r="Q795" s="252"/>
      <c r="R795" s="252"/>
      <c r="S795" s="252"/>
      <c r="T795" s="253"/>
      <c r="AT795" s="254" t="s">
        <v>164</v>
      </c>
      <c r="AU795" s="254" t="s">
        <v>82</v>
      </c>
      <c r="AV795" s="12" t="s">
        <v>82</v>
      </c>
      <c r="AW795" s="12" t="s">
        <v>36</v>
      </c>
      <c r="AX795" s="12" t="s">
        <v>72</v>
      </c>
      <c r="AY795" s="254" t="s">
        <v>152</v>
      </c>
    </row>
    <row r="796" spans="2:51" s="11" customFormat="1" ht="13.5">
      <c r="B796" s="233"/>
      <c r="C796" s="234"/>
      <c r="D796" s="235" t="s">
        <v>164</v>
      </c>
      <c r="E796" s="236" t="s">
        <v>21</v>
      </c>
      <c r="F796" s="237" t="s">
        <v>872</v>
      </c>
      <c r="G796" s="234"/>
      <c r="H796" s="236" t="s">
        <v>21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164</v>
      </c>
      <c r="AU796" s="243" t="s">
        <v>82</v>
      </c>
      <c r="AV796" s="11" t="s">
        <v>80</v>
      </c>
      <c r="AW796" s="11" t="s">
        <v>36</v>
      </c>
      <c r="AX796" s="11" t="s">
        <v>72</v>
      </c>
      <c r="AY796" s="243" t="s">
        <v>152</v>
      </c>
    </row>
    <row r="797" spans="2:51" s="12" customFormat="1" ht="13.5">
      <c r="B797" s="244"/>
      <c r="C797" s="245"/>
      <c r="D797" s="235" t="s">
        <v>164</v>
      </c>
      <c r="E797" s="246" t="s">
        <v>21</v>
      </c>
      <c r="F797" s="247" t="s">
        <v>873</v>
      </c>
      <c r="G797" s="245"/>
      <c r="H797" s="248">
        <v>-4.445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AT797" s="254" t="s">
        <v>164</v>
      </c>
      <c r="AU797" s="254" t="s">
        <v>82</v>
      </c>
      <c r="AV797" s="12" t="s">
        <v>82</v>
      </c>
      <c r="AW797" s="12" t="s">
        <v>36</v>
      </c>
      <c r="AX797" s="12" t="s">
        <v>72</v>
      </c>
      <c r="AY797" s="254" t="s">
        <v>152</v>
      </c>
    </row>
    <row r="798" spans="2:51" s="11" customFormat="1" ht="13.5">
      <c r="B798" s="233"/>
      <c r="C798" s="234"/>
      <c r="D798" s="235" t="s">
        <v>164</v>
      </c>
      <c r="E798" s="236" t="s">
        <v>21</v>
      </c>
      <c r="F798" s="237" t="s">
        <v>695</v>
      </c>
      <c r="G798" s="234"/>
      <c r="H798" s="236" t="s">
        <v>21</v>
      </c>
      <c r="I798" s="238"/>
      <c r="J798" s="234"/>
      <c r="K798" s="234"/>
      <c r="L798" s="239"/>
      <c r="M798" s="240"/>
      <c r="N798" s="241"/>
      <c r="O798" s="241"/>
      <c r="P798" s="241"/>
      <c r="Q798" s="241"/>
      <c r="R798" s="241"/>
      <c r="S798" s="241"/>
      <c r="T798" s="242"/>
      <c r="AT798" s="243" t="s">
        <v>164</v>
      </c>
      <c r="AU798" s="243" t="s">
        <v>82</v>
      </c>
      <c r="AV798" s="11" t="s">
        <v>80</v>
      </c>
      <c r="AW798" s="11" t="s">
        <v>36</v>
      </c>
      <c r="AX798" s="11" t="s">
        <v>72</v>
      </c>
      <c r="AY798" s="243" t="s">
        <v>152</v>
      </c>
    </row>
    <row r="799" spans="2:51" s="12" customFormat="1" ht="13.5">
      <c r="B799" s="244"/>
      <c r="C799" s="245"/>
      <c r="D799" s="235" t="s">
        <v>164</v>
      </c>
      <c r="E799" s="246" t="s">
        <v>21</v>
      </c>
      <c r="F799" s="247" t="s">
        <v>874</v>
      </c>
      <c r="G799" s="245"/>
      <c r="H799" s="248">
        <v>2.016</v>
      </c>
      <c r="I799" s="249"/>
      <c r="J799" s="245"/>
      <c r="K799" s="245"/>
      <c r="L799" s="250"/>
      <c r="M799" s="251"/>
      <c r="N799" s="252"/>
      <c r="O799" s="252"/>
      <c r="P799" s="252"/>
      <c r="Q799" s="252"/>
      <c r="R799" s="252"/>
      <c r="S799" s="252"/>
      <c r="T799" s="253"/>
      <c r="AT799" s="254" t="s">
        <v>164</v>
      </c>
      <c r="AU799" s="254" t="s">
        <v>82</v>
      </c>
      <c r="AV799" s="12" t="s">
        <v>82</v>
      </c>
      <c r="AW799" s="12" t="s">
        <v>36</v>
      </c>
      <c r="AX799" s="12" t="s">
        <v>72</v>
      </c>
      <c r="AY799" s="254" t="s">
        <v>152</v>
      </c>
    </row>
    <row r="800" spans="2:51" s="11" customFormat="1" ht="13.5">
      <c r="B800" s="233"/>
      <c r="C800" s="234"/>
      <c r="D800" s="235" t="s">
        <v>164</v>
      </c>
      <c r="E800" s="236" t="s">
        <v>21</v>
      </c>
      <c r="F800" s="237" t="s">
        <v>696</v>
      </c>
      <c r="G800" s="234"/>
      <c r="H800" s="236" t="s">
        <v>21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AT800" s="243" t="s">
        <v>164</v>
      </c>
      <c r="AU800" s="243" t="s">
        <v>82</v>
      </c>
      <c r="AV800" s="11" t="s">
        <v>80</v>
      </c>
      <c r="AW800" s="11" t="s">
        <v>36</v>
      </c>
      <c r="AX800" s="11" t="s">
        <v>72</v>
      </c>
      <c r="AY800" s="243" t="s">
        <v>152</v>
      </c>
    </row>
    <row r="801" spans="2:51" s="12" customFormat="1" ht="13.5">
      <c r="B801" s="244"/>
      <c r="C801" s="245"/>
      <c r="D801" s="235" t="s">
        <v>164</v>
      </c>
      <c r="E801" s="246" t="s">
        <v>21</v>
      </c>
      <c r="F801" s="247" t="s">
        <v>875</v>
      </c>
      <c r="G801" s="245"/>
      <c r="H801" s="248">
        <v>2.352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AT801" s="254" t="s">
        <v>164</v>
      </c>
      <c r="AU801" s="254" t="s">
        <v>82</v>
      </c>
      <c r="AV801" s="12" t="s">
        <v>82</v>
      </c>
      <c r="AW801" s="12" t="s">
        <v>36</v>
      </c>
      <c r="AX801" s="12" t="s">
        <v>72</v>
      </c>
      <c r="AY801" s="254" t="s">
        <v>152</v>
      </c>
    </row>
    <row r="802" spans="2:51" s="11" customFormat="1" ht="13.5">
      <c r="B802" s="233"/>
      <c r="C802" s="234"/>
      <c r="D802" s="235" t="s">
        <v>164</v>
      </c>
      <c r="E802" s="236" t="s">
        <v>21</v>
      </c>
      <c r="F802" s="237" t="s">
        <v>697</v>
      </c>
      <c r="G802" s="234"/>
      <c r="H802" s="236" t="s">
        <v>21</v>
      </c>
      <c r="I802" s="238"/>
      <c r="J802" s="234"/>
      <c r="K802" s="234"/>
      <c r="L802" s="239"/>
      <c r="M802" s="240"/>
      <c r="N802" s="241"/>
      <c r="O802" s="241"/>
      <c r="P802" s="241"/>
      <c r="Q802" s="241"/>
      <c r="R802" s="241"/>
      <c r="S802" s="241"/>
      <c r="T802" s="242"/>
      <c r="AT802" s="243" t="s">
        <v>164</v>
      </c>
      <c r="AU802" s="243" t="s">
        <v>82</v>
      </c>
      <c r="AV802" s="11" t="s">
        <v>80</v>
      </c>
      <c r="AW802" s="11" t="s">
        <v>36</v>
      </c>
      <c r="AX802" s="11" t="s">
        <v>72</v>
      </c>
      <c r="AY802" s="243" t="s">
        <v>152</v>
      </c>
    </row>
    <row r="803" spans="2:51" s="12" customFormat="1" ht="13.5">
      <c r="B803" s="244"/>
      <c r="C803" s="245"/>
      <c r="D803" s="235" t="s">
        <v>164</v>
      </c>
      <c r="E803" s="246" t="s">
        <v>21</v>
      </c>
      <c r="F803" s="247" t="s">
        <v>876</v>
      </c>
      <c r="G803" s="245"/>
      <c r="H803" s="248">
        <v>2.016</v>
      </c>
      <c r="I803" s="249"/>
      <c r="J803" s="245"/>
      <c r="K803" s="245"/>
      <c r="L803" s="250"/>
      <c r="M803" s="251"/>
      <c r="N803" s="252"/>
      <c r="O803" s="252"/>
      <c r="P803" s="252"/>
      <c r="Q803" s="252"/>
      <c r="R803" s="252"/>
      <c r="S803" s="252"/>
      <c r="T803" s="253"/>
      <c r="AT803" s="254" t="s">
        <v>164</v>
      </c>
      <c r="AU803" s="254" t="s">
        <v>82</v>
      </c>
      <c r="AV803" s="12" t="s">
        <v>82</v>
      </c>
      <c r="AW803" s="12" t="s">
        <v>36</v>
      </c>
      <c r="AX803" s="12" t="s">
        <v>72</v>
      </c>
      <c r="AY803" s="254" t="s">
        <v>152</v>
      </c>
    </row>
    <row r="804" spans="2:51" s="11" customFormat="1" ht="13.5">
      <c r="B804" s="233"/>
      <c r="C804" s="234"/>
      <c r="D804" s="235" t="s">
        <v>164</v>
      </c>
      <c r="E804" s="236" t="s">
        <v>21</v>
      </c>
      <c r="F804" s="237" t="s">
        <v>694</v>
      </c>
      <c r="G804" s="234"/>
      <c r="H804" s="236" t="s">
        <v>21</v>
      </c>
      <c r="I804" s="238"/>
      <c r="J804" s="234"/>
      <c r="K804" s="234"/>
      <c r="L804" s="239"/>
      <c r="M804" s="240"/>
      <c r="N804" s="241"/>
      <c r="O804" s="241"/>
      <c r="P804" s="241"/>
      <c r="Q804" s="241"/>
      <c r="R804" s="241"/>
      <c r="S804" s="241"/>
      <c r="T804" s="242"/>
      <c r="AT804" s="243" t="s">
        <v>164</v>
      </c>
      <c r="AU804" s="243" t="s">
        <v>82</v>
      </c>
      <c r="AV804" s="11" t="s">
        <v>80</v>
      </c>
      <c r="AW804" s="11" t="s">
        <v>36</v>
      </c>
      <c r="AX804" s="11" t="s">
        <v>72</v>
      </c>
      <c r="AY804" s="243" t="s">
        <v>152</v>
      </c>
    </row>
    <row r="805" spans="2:51" s="12" customFormat="1" ht="13.5">
      <c r="B805" s="244"/>
      <c r="C805" s="245"/>
      <c r="D805" s="235" t="s">
        <v>164</v>
      </c>
      <c r="E805" s="246" t="s">
        <v>21</v>
      </c>
      <c r="F805" s="247" t="s">
        <v>877</v>
      </c>
      <c r="G805" s="245"/>
      <c r="H805" s="248">
        <v>2.064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AT805" s="254" t="s">
        <v>164</v>
      </c>
      <c r="AU805" s="254" t="s">
        <v>82</v>
      </c>
      <c r="AV805" s="12" t="s">
        <v>82</v>
      </c>
      <c r="AW805" s="12" t="s">
        <v>36</v>
      </c>
      <c r="AX805" s="12" t="s">
        <v>72</v>
      </c>
      <c r="AY805" s="254" t="s">
        <v>152</v>
      </c>
    </row>
    <row r="806" spans="2:51" s="11" customFormat="1" ht="13.5">
      <c r="B806" s="233"/>
      <c r="C806" s="234"/>
      <c r="D806" s="235" t="s">
        <v>164</v>
      </c>
      <c r="E806" s="236" t="s">
        <v>21</v>
      </c>
      <c r="F806" s="237" t="s">
        <v>693</v>
      </c>
      <c r="G806" s="234"/>
      <c r="H806" s="236" t="s">
        <v>21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164</v>
      </c>
      <c r="AU806" s="243" t="s">
        <v>82</v>
      </c>
      <c r="AV806" s="11" t="s">
        <v>80</v>
      </c>
      <c r="AW806" s="11" t="s">
        <v>36</v>
      </c>
      <c r="AX806" s="11" t="s">
        <v>72</v>
      </c>
      <c r="AY806" s="243" t="s">
        <v>152</v>
      </c>
    </row>
    <row r="807" spans="2:51" s="12" customFormat="1" ht="13.5">
      <c r="B807" s="244"/>
      <c r="C807" s="245"/>
      <c r="D807" s="235" t="s">
        <v>164</v>
      </c>
      <c r="E807" s="246" t="s">
        <v>21</v>
      </c>
      <c r="F807" s="247" t="s">
        <v>878</v>
      </c>
      <c r="G807" s="245"/>
      <c r="H807" s="248">
        <v>2.208</v>
      </c>
      <c r="I807" s="249"/>
      <c r="J807" s="245"/>
      <c r="K807" s="245"/>
      <c r="L807" s="250"/>
      <c r="M807" s="251"/>
      <c r="N807" s="252"/>
      <c r="O807" s="252"/>
      <c r="P807" s="252"/>
      <c r="Q807" s="252"/>
      <c r="R807" s="252"/>
      <c r="S807" s="252"/>
      <c r="T807" s="253"/>
      <c r="AT807" s="254" t="s">
        <v>164</v>
      </c>
      <c r="AU807" s="254" t="s">
        <v>82</v>
      </c>
      <c r="AV807" s="12" t="s">
        <v>82</v>
      </c>
      <c r="AW807" s="12" t="s">
        <v>36</v>
      </c>
      <c r="AX807" s="12" t="s">
        <v>72</v>
      </c>
      <c r="AY807" s="254" t="s">
        <v>152</v>
      </c>
    </row>
    <row r="808" spans="2:51" s="14" customFormat="1" ht="13.5">
      <c r="B808" s="279"/>
      <c r="C808" s="280"/>
      <c r="D808" s="235" t="s">
        <v>164</v>
      </c>
      <c r="E808" s="281" t="s">
        <v>21</v>
      </c>
      <c r="F808" s="282" t="s">
        <v>856</v>
      </c>
      <c r="G808" s="280"/>
      <c r="H808" s="283">
        <v>270.164</v>
      </c>
      <c r="I808" s="284"/>
      <c r="J808" s="280"/>
      <c r="K808" s="280"/>
      <c r="L808" s="285"/>
      <c r="M808" s="286"/>
      <c r="N808" s="287"/>
      <c r="O808" s="287"/>
      <c r="P808" s="287"/>
      <c r="Q808" s="287"/>
      <c r="R808" s="287"/>
      <c r="S808" s="287"/>
      <c r="T808" s="288"/>
      <c r="AT808" s="289" t="s">
        <v>164</v>
      </c>
      <c r="AU808" s="289" t="s">
        <v>82</v>
      </c>
      <c r="AV808" s="14" t="s">
        <v>153</v>
      </c>
      <c r="AW808" s="14" t="s">
        <v>36</v>
      </c>
      <c r="AX808" s="14" t="s">
        <v>72</v>
      </c>
      <c r="AY808" s="289" t="s">
        <v>152</v>
      </c>
    </row>
    <row r="809" spans="2:51" s="11" customFormat="1" ht="13.5">
      <c r="B809" s="233"/>
      <c r="C809" s="234"/>
      <c r="D809" s="235" t="s">
        <v>164</v>
      </c>
      <c r="E809" s="236" t="s">
        <v>21</v>
      </c>
      <c r="F809" s="237" t="s">
        <v>879</v>
      </c>
      <c r="G809" s="234"/>
      <c r="H809" s="236" t="s">
        <v>21</v>
      </c>
      <c r="I809" s="238"/>
      <c r="J809" s="234"/>
      <c r="K809" s="234"/>
      <c r="L809" s="239"/>
      <c r="M809" s="240"/>
      <c r="N809" s="241"/>
      <c r="O809" s="241"/>
      <c r="P809" s="241"/>
      <c r="Q809" s="241"/>
      <c r="R809" s="241"/>
      <c r="S809" s="241"/>
      <c r="T809" s="242"/>
      <c r="AT809" s="243" t="s">
        <v>164</v>
      </c>
      <c r="AU809" s="243" t="s">
        <v>82</v>
      </c>
      <c r="AV809" s="11" t="s">
        <v>80</v>
      </c>
      <c r="AW809" s="11" t="s">
        <v>36</v>
      </c>
      <c r="AX809" s="11" t="s">
        <v>72</v>
      </c>
      <c r="AY809" s="243" t="s">
        <v>152</v>
      </c>
    </row>
    <row r="810" spans="2:51" s="11" customFormat="1" ht="13.5">
      <c r="B810" s="233"/>
      <c r="C810" s="234"/>
      <c r="D810" s="235" t="s">
        <v>164</v>
      </c>
      <c r="E810" s="236" t="s">
        <v>21</v>
      </c>
      <c r="F810" s="237" t="s">
        <v>880</v>
      </c>
      <c r="G810" s="234"/>
      <c r="H810" s="236" t="s">
        <v>21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164</v>
      </c>
      <c r="AU810" s="243" t="s">
        <v>82</v>
      </c>
      <c r="AV810" s="11" t="s">
        <v>80</v>
      </c>
      <c r="AW810" s="11" t="s">
        <v>36</v>
      </c>
      <c r="AX810" s="11" t="s">
        <v>72</v>
      </c>
      <c r="AY810" s="243" t="s">
        <v>152</v>
      </c>
    </row>
    <row r="811" spans="2:51" s="12" customFormat="1" ht="13.5">
      <c r="B811" s="244"/>
      <c r="C811" s="245"/>
      <c r="D811" s="235" t="s">
        <v>164</v>
      </c>
      <c r="E811" s="246" t="s">
        <v>21</v>
      </c>
      <c r="F811" s="247" t="s">
        <v>259</v>
      </c>
      <c r="G811" s="245"/>
      <c r="H811" s="248">
        <v>85.67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AT811" s="254" t="s">
        <v>164</v>
      </c>
      <c r="AU811" s="254" t="s">
        <v>82</v>
      </c>
      <c r="AV811" s="12" t="s">
        <v>82</v>
      </c>
      <c r="AW811" s="12" t="s">
        <v>36</v>
      </c>
      <c r="AX811" s="12" t="s">
        <v>72</v>
      </c>
      <c r="AY811" s="254" t="s">
        <v>152</v>
      </c>
    </row>
    <row r="812" spans="2:51" s="14" customFormat="1" ht="13.5">
      <c r="B812" s="279"/>
      <c r="C812" s="280"/>
      <c r="D812" s="235" t="s">
        <v>164</v>
      </c>
      <c r="E812" s="281" t="s">
        <v>21</v>
      </c>
      <c r="F812" s="282" t="s">
        <v>856</v>
      </c>
      <c r="G812" s="280"/>
      <c r="H812" s="283">
        <v>85.67</v>
      </c>
      <c r="I812" s="284"/>
      <c r="J812" s="280"/>
      <c r="K812" s="280"/>
      <c r="L812" s="285"/>
      <c r="M812" s="286"/>
      <c r="N812" s="287"/>
      <c r="O812" s="287"/>
      <c r="P812" s="287"/>
      <c r="Q812" s="287"/>
      <c r="R812" s="287"/>
      <c r="S812" s="287"/>
      <c r="T812" s="288"/>
      <c r="AT812" s="289" t="s">
        <v>164</v>
      </c>
      <c r="AU812" s="289" t="s">
        <v>82</v>
      </c>
      <c r="AV812" s="14" t="s">
        <v>153</v>
      </c>
      <c r="AW812" s="14" t="s">
        <v>36</v>
      </c>
      <c r="AX812" s="14" t="s">
        <v>72</v>
      </c>
      <c r="AY812" s="289" t="s">
        <v>152</v>
      </c>
    </row>
    <row r="813" spans="2:51" s="13" customFormat="1" ht="13.5">
      <c r="B813" s="255"/>
      <c r="C813" s="256"/>
      <c r="D813" s="235" t="s">
        <v>164</v>
      </c>
      <c r="E813" s="257" t="s">
        <v>21</v>
      </c>
      <c r="F813" s="258" t="s">
        <v>167</v>
      </c>
      <c r="G813" s="256"/>
      <c r="H813" s="259">
        <v>355.834</v>
      </c>
      <c r="I813" s="260"/>
      <c r="J813" s="256"/>
      <c r="K813" s="256"/>
      <c r="L813" s="261"/>
      <c r="M813" s="262"/>
      <c r="N813" s="263"/>
      <c r="O813" s="263"/>
      <c r="P813" s="263"/>
      <c r="Q813" s="263"/>
      <c r="R813" s="263"/>
      <c r="S813" s="263"/>
      <c r="T813" s="264"/>
      <c r="AT813" s="265" t="s">
        <v>164</v>
      </c>
      <c r="AU813" s="265" t="s">
        <v>82</v>
      </c>
      <c r="AV813" s="13" t="s">
        <v>162</v>
      </c>
      <c r="AW813" s="13" t="s">
        <v>36</v>
      </c>
      <c r="AX813" s="13" t="s">
        <v>80</v>
      </c>
      <c r="AY813" s="265" t="s">
        <v>152</v>
      </c>
    </row>
    <row r="814" spans="2:65" s="1" customFormat="1" ht="16.5" customHeight="1">
      <c r="B814" s="46"/>
      <c r="C814" s="221" t="s">
        <v>881</v>
      </c>
      <c r="D814" s="221" t="s">
        <v>157</v>
      </c>
      <c r="E814" s="222" t="s">
        <v>882</v>
      </c>
      <c r="F814" s="223" t="s">
        <v>883</v>
      </c>
      <c r="G814" s="224" t="s">
        <v>192</v>
      </c>
      <c r="H814" s="225">
        <v>355.834</v>
      </c>
      <c r="I814" s="226"/>
      <c r="J814" s="227">
        <f>ROUND(I814*H814,2)</f>
        <v>0</v>
      </c>
      <c r="K814" s="223" t="s">
        <v>161</v>
      </c>
      <c r="L814" s="72"/>
      <c r="M814" s="228" t="s">
        <v>21</v>
      </c>
      <c r="N814" s="229" t="s">
        <v>43</v>
      </c>
      <c r="O814" s="47"/>
      <c r="P814" s="230">
        <f>O814*H814</f>
        <v>0</v>
      </c>
      <c r="Q814" s="230">
        <v>0.0002</v>
      </c>
      <c r="R814" s="230">
        <f>Q814*H814</f>
        <v>0.0711668</v>
      </c>
      <c r="S814" s="230">
        <v>0</v>
      </c>
      <c r="T814" s="231">
        <f>S814*H814</f>
        <v>0</v>
      </c>
      <c r="AR814" s="24" t="s">
        <v>272</v>
      </c>
      <c r="AT814" s="24" t="s">
        <v>157</v>
      </c>
      <c r="AU814" s="24" t="s">
        <v>82</v>
      </c>
      <c r="AY814" s="24" t="s">
        <v>152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4" t="s">
        <v>80</v>
      </c>
      <c r="BK814" s="232">
        <f>ROUND(I814*H814,2)</f>
        <v>0</v>
      </c>
      <c r="BL814" s="24" t="s">
        <v>272</v>
      </c>
      <c r="BM814" s="24" t="s">
        <v>884</v>
      </c>
    </row>
    <row r="815" spans="2:51" s="11" customFormat="1" ht="13.5">
      <c r="B815" s="233"/>
      <c r="C815" s="234"/>
      <c r="D815" s="235" t="s">
        <v>164</v>
      </c>
      <c r="E815" s="236" t="s">
        <v>21</v>
      </c>
      <c r="F815" s="237" t="s">
        <v>865</v>
      </c>
      <c r="G815" s="234"/>
      <c r="H815" s="236" t="s">
        <v>21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164</v>
      </c>
      <c r="AU815" s="243" t="s">
        <v>82</v>
      </c>
      <c r="AV815" s="11" t="s">
        <v>80</v>
      </c>
      <c r="AW815" s="11" t="s">
        <v>36</v>
      </c>
      <c r="AX815" s="11" t="s">
        <v>72</v>
      </c>
      <c r="AY815" s="243" t="s">
        <v>152</v>
      </c>
    </row>
    <row r="816" spans="2:51" s="11" customFormat="1" ht="13.5">
      <c r="B816" s="233"/>
      <c r="C816" s="234"/>
      <c r="D816" s="235" t="s">
        <v>164</v>
      </c>
      <c r="E816" s="236" t="s">
        <v>21</v>
      </c>
      <c r="F816" s="237" t="s">
        <v>173</v>
      </c>
      <c r="G816" s="234"/>
      <c r="H816" s="236" t="s">
        <v>21</v>
      </c>
      <c r="I816" s="238"/>
      <c r="J816" s="234"/>
      <c r="K816" s="234"/>
      <c r="L816" s="239"/>
      <c r="M816" s="240"/>
      <c r="N816" s="241"/>
      <c r="O816" s="241"/>
      <c r="P816" s="241"/>
      <c r="Q816" s="241"/>
      <c r="R816" s="241"/>
      <c r="S816" s="241"/>
      <c r="T816" s="242"/>
      <c r="AT816" s="243" t="s">
        <v>164</v>
      </c>
      <c r="AU816" s="243" t="s">
        <v>82</v>
      </c>
      <c r="AV816" s="11" t="s">
        <v>80</v>
      </c>
      <c r="AW816" s="11" t="s">
        <v>36</v>
      </c>
      <c r="AX816" s="11" t="s">
        <v>72</v>
      </c>
      <c r="AY816" s="243" t="s">
        <v>152</v>
      </c>
    </row>
    <row r="817" spans="2:51" s="12" customFormat="1" ht="13.5">
      <c r="B817" s="244"/>
      <c r="C817" s="245"/>
      <c r="D817" s="235" t="s">
        <v>164</v>
      </c>
      <c r="E817" s="246" t="s">
        <v>21</v>
      </c>
      <c r="F817" s="247" t="s">
        <v>866</v>
      </c>
      <c r="G817" s="245"/>
      <c r="H817" s="248">
        <v>90.058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AT817" s="254" t="s">
        <v>164</v>
      </c>
      <c r="AU817" s="254" t="s">
        <v>82</v>
      </c>
      <c r="AV817" s="12" t="s">
        <v>82</v>
      </c>
      <c r="AW817" s="12" t="s">
        <v>36</v>
      </c>
      <c r="AX817" s="12" t="s">
        <v>72</v>
      </c>
      <c r="AY817" s="254" t="s">
        <v>152</v>
      </c>
    </row>
    <row r="818" spans="2:51" s="11" customFormat="1" ht="13.5">
      <c r="B818" s="233"/>
      <c r="C818" s="234"/>
      <c r="D818" s="235" t="s">
        <v>164</v>
      </c>
      <c r="E818" s="236" t="s">
        <v>21</v>
      </c>
      <c r="F818" s="237" t="s">
        <v>232</v>
      </c>
      <c r="G818" s="234"/>
      <c r="H818" s="236" t="s">
        <v>21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AT818" s="243" t="s">
        <v>164</v>
      </c>
      <c r="AU818" s="243" t="s">
        <v>82</v>
      </c>
      <c r="AV818" s="11" t="s">
        <v>80</v>
      </c>
      <c r="AW818" s="11" t="s">
        <v>36</v>
      </c>
      <c r="AX818" s="11" t="s">
        <v>72</v>
      </c>
      <c r="AY818" s="243" t="s">
        <v>152</v>
      </c>
    </row>
    <row r="819" spans="2:51" s="12" customFormat="1" ht="13.5">
      <c r="B819" s="244"/>
      <c r="C819" s="245"/>
      <c r="D819" s="235" t="s">
        <v>164</v>
      </c>
      <c r="E819" s="246" t="s">
        <v>21</v>
      </c>
      <c r="F819" s="247" t="s">
        <v>867</v>
      </c>
      <c r="G819" s="245"/>
      <c r="H819" s="248">
        <v>33.4</v>
      </c>
      <c r="I819" s="249"/>
      <c r="J819" s="245"/>
      <c r="K819" s="245"/>
      <c r="L819" s="250"/>
      <c r="M819" s="251"/>
      <c r="N819" s="252"/>
      <c r="O819" s="252"/>
      <c r="P819" s="252"/>
      <c r="Q819" s="252"/>
      <c r="R819" s="252"/>
      <c r="S819" s="252"/>
      <c r="T819" s="253"/>
      <c r="AT819" s="254" t="s">
        <v>164</v>
      </c>
      <c r="AU819" s="254" t="s">
        <v>82</v>
      </c>
      <c r="AV819" s="12" t="s">
        <v>82</v>
      </c>
      <c r="AW819" s="12" t="s">
        <v>36</v>
      </c>
      <c r="AX819" s="12" t="s">
        <v>72</v>
      </c>
      <c r="AY819" s="254" t="s">
        <v>152</v>
      </c>
    </row>
    <row r="820" spans="2:51" s="11" customFormat="1" ht="13.5">
      <c r="B820" s="233"/>
      <c r="C820" s="234"/>
      <c r="D820" s="235" t="s">
        <v>164</v>
      </c>
      <c r="E820" s="236" t="s">
        <v>21</v>
      </c>
      <c r="F820" s="237" t="s">
        <v>351</v>
      </c>
      <c r="G820" s="234"/>
      <c r="H820" s="236" t="s">
        <v>21</v>
      </c>
      <c r="I820" s="238"/>
      <c r="J820" s="234"/>
      <c r="K820" s="234"/>
      <c r="L820" s="239"/>
      <c r="M820" s="240"/>
      <c r="N820" s="241"/>
      <c r="O820" s="241"/>
      <c r="P820" s="241"/>
      <c r="Q820" s="241"/>
      <c r="R820" s="241"/>
      <c r="S820" s="241"/>
      <c r="T820" s="242"/>
      <c r="AT820" s="243" t="s">
        <v>164</v>
      </c>
      <c r="AU820" s="243" t="s">
        <v>82</v>
      </c>
      <c r="AV820" s="11" t="s">
        <v>80</v>
      </c>
      <c r="AW820" s="11" t="s">
        <v>36</v>
      </c>
      <c r="AX820" s="11" t="s">
        <v>72</v>
      </c>
      <c r="AY820" s="243" t="s">
        <v>152</v>
      </c>
    </row>
    <row r="821" spans="2:51" s="12" customFormat="1" ht="13.5">
      <c r="B821" s="244"/>
      <c r="C821" s="245"/>
      <c r="D821" s="235" t="s">
        <v>164</v>
      </c>
      <c r="E821" s="246" t="s">
        <v>21</v>
      </c>
      <c r="F821" s="247" t="s">
        <v>868</v>
      </c>
      <c r="G821" s="245"/>
      <c r="H821" s="248">
        <v>22.943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AT821" s="254" t="s">
        <v>164</v>
      </c>
      <c r="AU821" s="254" t="s">
        <v>82</v>
      </c>
      <c r="AV821" s="12" t="s">
        <v>82</v>
      </c>
      <c r="AW821" s="12" t="s">
        <v>36</v>
      </c>
      <c r="AX821" s="12" t="s">
        <v>72</v>
      </c>
      <c r="AY821" s="254" t="s">
        <v>152</v>
      </c>
    </row>
    <row r="822" spans="2:51" s="11" customFormat="1" ht="13.5">
      <c r="B822" s="233"/>
      <c r="C822" s="234"/>
      <c r="D822" s="235" t="s">
        <v>164</v>
      </c>
      <c r="E822" s="236" t="s">
        <v>21</v>
      </c>
      <c r="F822" s="237" t="s">
        <v>165</v>
      </c>
      <c r="G822" s="234"/>
      <c r="H822" s="236" t="s">
        <v>21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AT822" s="243" t="s">
        <v>164</v>
      </c>
      <c r="AU822" s="243" t="s">
        <v>82</v>
      </c>
      <c r="AV822" s="11" t="s">
        <v>80</v>
      </c>
      <c r="AW822" s="11" t="s">
        <v>36</v>
      </c>
      <c r="AX822" s="11" t="s">
        <v>72</v>
      </c>
      <c r="AY822" s="243" t="s">
        <v>152</v>
      </c>
    </row>
    <row r="823" spans="2:51" s="12" customFormat="1" ht="13.5">
      <c r="B823" s="244"/>
      <c r="C823" s="245"/>
      <c r="D823" s="235" t="s">
        <v>164</v>
      </c>
      <c r="E823" s="246" t="s">
        <v>21</v>
      </c>
      <c r="F823" s="247" t="s">
        <v>869</v>
      </c>
      <c r="G823" s="245"/>
      <c r="H823" s="248">
        <v>29.536</v>
      </c>
      <c r="I823" s="249"/>
      <c r="J823" s="245"/>
      <c r="K823" s="245"/>
      <c r="L823" s="250"/>
      <c r="M823" s="251"/>
      <c r="N823" s="252"/>
      <c r="O823" s="252"/>
      <c r="P823" s="252"/>
      <c r="Q823" s="252"/>
      <c r="R823" s="252"/>
      <c r="S823" s="252"/>
      <c r="T823" s="253"/>
      <c r="AT823" s="254" t="s">
        <v>164</v>
      </c>
      <c r="AU823" s="254" t="s">
        <v>82</v>
      </c>
      <c r="AV823" s="12" t="s">
        <v>82</v>
      </c>
      <c r="AW823" s="12" t="s">
        <v>36</v>
      </c>
      <c r="AX823" s="12" t="s">
        <v>72</v>
      </c>
      <c r="AY823" s="254" t="s">
        <v>152</v>
      </c>
    </row>
    <row r="824" spans="2:51" s="11" customFormat="1" ht="13.5">
      <c r="B824" s="233"/>
      <c r="C824" s="234"/>
      <c r="D824" s="235" t="s">
        <v>164</v>
      </c>
      <c r="E824" s="236" t="s">
        <v>21</v>
      </c>
      <c r="F824" s="237" t="s">
        <v>286</v>
      </c>
      <c r="G824" s="234"/>
      <c r="H824" s="236" t="s">
        <v>21</v>
      </c>
      <c r="I824" s="238"/>
      <c r="J824" s="234"/>
      <c r="K824" s="234"/>
      <c r="L824" s="239"/>
      <c r="M824" s="240"/>
      <c r="N824" s="241"/>
      <c r="O824" s="241"/>
      <c r="P824" s="241"/>
      <c r="Q824" s="241"/>
      <c r="R824" s="241"/>
      <c r="S824" s="241"/>
      <c r="T824" s="242"/>
      <c r="AT824" s="243" t="s">
        <v>164</v>
      </c>
      <c r="AU824" s="243" t="s">
        <v>82</v>
      </c>
      <c r="AV824" s="11" t="s">
        <v>80</v>
      </c>
      <c r="AW824" s="11" t="s">
        <v>36</v>
      </c>
      <c r="AX824" s="11" t="s">
        <v>72</v>
      </c>
      <c r="AY824" s="243" t="s">
        <v>152</v>
      </c>
    </row>
    <row r="825" spans="2:51" s="12" customFormat="1" ht="13.5">
      <c r="B825" s="244"/>
      <c r="C825" s="245"/>
      <c r="D825" s="235" t="s">
        <v>164</v>
      </c>
      <c r="E825" s="246" t="s">
        <v>21</v>
      </c>
      <c r="F825" s="247" t="s">
        <v>870</v>
      </c>
      <c r="G825" s="245"/>
      <c r="H825" s="248">
        <v>66.506</v>
      </c>
      <c r="I825" s="249"/>
      <c r="J825" s="245"/>
      <c r="K825" s="245"/>
      <c r="L825" s="250"/>
      <c r="M825" s="251"/>
      <c r="N825" s="252"/>
      <c r="O825" s="252"/>
      <c r="P825" s="252"/>
      <c r="Q825" s="252"/>
      <c r="R825" s="252"/>
      <c r="S825" s="252"/>
      <c r="T825" s="253"/>
      <c r="AT825" s="254" t="s">
        <v>164</v>
      </c>
      <c r="AU825" s="254" t="s">
        <v>82</v>
      </c>
      <c r="AV825" s="12" t="s">
        <v>82</v>
      </c>
      <c r="AW825" s="12" t="s">
        <v>36</v>
      </c>
      <c r="AX825" s="12" t="s">
        <v>72</v>
      </c>
      <c r="AY825" s="254" t="s">
        <v>152</v>
      </c>
    </row>
    <row r="826" spans="2:51" s="11" customFormat="1" ht="13.5">
      <c r="B826" s="233"/>
      <c r="C826" s="234"/>
      <c r="D826" s="235" t="s">
        <v>164</v>
      </c>
      <c r="E826" s="236" t="s">
        <v>21</v>
      </c>
      <c r="F826" s="237" t="s">
        <v>205</v>
      </c>
      <c r="G826" s="234"/>
      <c r="H826" s="236" t="s">
        <v>21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164</v>
      </c>
      <c r="AU826" s="243" t="s">
        <v>82</v>
      </c>
      <c r="AV826" s="11" t="s">
        <v>80</v>
      </c>
      <c r="AW826" s="11" t="s">
        <v>36</v>
      </c>
      <c r="AX826" s="11" t="s">
        <v>72</v>
      </c>
      <c r="AY826" s="243" t="s">
        <v>152</v>
      </c>
    </row>
    <row r="827" spans="2:51" s="12" customFormat="1" ht="13.5">
      <c r="B827" s="244"/>
      <c r="C827" s="245"/>
      <c r="D827" s="235" t="s">
        <v>164</v>
      </c>
      <c r="E827" s="246" t="s">
        <v>21</v>
      </c>
      <c r="F827" s="247" t="s">
        <v>871</v>
      </c>
      <c r="G827" s="245"/>
      <c r="H827" s="248">
        <v>21.51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164</v>
      </c>
      <c r="AU827" s="254" t="s">
        <v>82</v>
      </c>
      <c r="AV827" s="12" t="s">
        <v>82</v>
      </c>
      <c r="AW827" s="12" t="s">
        <v>36</v>
      </c>
      <c r="AX827" s="12" t="s">
        <v>72</v>
      </c>
      <c r="AY827" s="254" t="s">
        <v>152</v>
      </c>
    </row>
    <row r="828" spans="2:51" s="11" customFormat="1" ht="13.5">
      <c r="B828" s="233"/>
      <c r="C828" s="234"/>
      <c r="D828" s="235" t="s">
        <v>164</v>
      </c>
      <c r="E828" s="236" t="s">
        <v>21</v>
      </c>
      <c r="F828" s="237" t="s">
        <v>872</v>
      </c>
      <c r="G828" s="234"/>
      <c r="H828" s="236" t="s">
        <v>21</v>
      </c>
      <c r="I828" s="238"/>
      <c r="J828" s="234"/>
      <c r="K828" s="234"/>
      <c r="L828" s="239"/>
      <c r="M828" s="240"/>
      <c r="N828" s="241"/>
      <c r="O828" s="241"/>
      <c r="P828" s="241"/>
      <c r="Q828" s="241"/>
      <c r="R828" s="241"/>
      <c r="S828" s="241"/>
      <c r="T828" s="242"/>
      <c r="AT828" s="243" t="s">
        <v>164</v>
      </c>
      <c r="AU828" s="243" t="s">
        <v>82</v>
      </c>
      <c r="AV828" s="11" t="s">
        <v>80</v>
      </c>
      <c r="AW828" s="11" t="s">
        <v>36</v>
      </c>
      <c r="AX828" s="11" t="s">
        <v>72</v>
      </c>
      <c r="AY828" s="243" t="s">
        <v>152</v>
      </c>
    </row>
    <row r="829" spans="2:51" s="12" customFormat="1" ht="13.5">
      <c r="B829" s="244"/>
      <c r="C829" s="245"/>
      <c r="D829" s="235" t="s">
        <v>164</v>
      </c>
      <c r="E829" s="246" t="s">
        <v>21</v>
      </c>
      <c r="F829" s="247" t="s">
        <v>873</v>
      </c>
      <c r="G829" s="245"/>
      <c r="H829" s="248">
        <v>-4.445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AT829" s="254" t="s">
        <v>164</v>
      </c>
      <c r="AU829" s="254" t="s">
        <v>82</v>
      </c>
      <c r="AV829" s="12" t="s">
        <v>82</v>
      </c>
      <c r="AW829" s="12" t="s">
        <v>36</v>
      </c>
      <c r="AX829" s="12" t="s">
        <v>72</v>
      </c>
      <c r="AY829" s="254" t="s">
        <v>152</v>
      </c>
    </row>
    <row r="830" spans="2:51" s="11" customFormat="1" ht="13.5">
      <c r="B830" s="233"/>
      <c r="C830" s="234"/>
      <c r="D830" s="235" t="s">
        <v>164</v>
      </c>
      <c r="E830" s="236" t="s">
        <v>21</v>
      </c>
      <c r="F830" s="237" t="s">
        <v>695</v>
      </c>
      <c r="G830" s="234"/>
      <c r="H830" s="236" t="s">
        <v>21</v>
      </c>
      <c r="I830" s="238"/>
      <c r="J830" s="234"/>
      <c r="K830" s="234"/>
      <c r="L830" s="239"/>
      <c r="M830" s="240"/>
      <c r="N830" s="241"/>
      <c r="O830" s="241"/>
      <c r="P830" s="241"/>
      <c r="Q830" s="241"/>
      <c r="R830" s="241"/>
      <c r="S830" s="241"/>
      <c r="T830" s="242"/>
      <c r="AT830" s="243" t="s">
        <v>164</v>
      </c>
      <c r="AU830" s="243" t="s">
        <v>82</v>
      </c>
      <c r="AV830" s="11" t="s">
        <v>80</v>
      </c>
      <c r="AW830" s="11" t="s">
        <v>36</v>
      </c>
      <c r="AX830" s="11" t="s">
        <v>72</v>
      </c>
      <c r="AY830" s="243" t="s">
        <v>152</v>
      </c>
    </row>
    <row r="831" spans="2:51" s="12" customFormat="1" ht="13.5">
      <c r="B831" s="244"/>
      <c r="C831" s="245"/>
      <c r="D831" s="235" t="s">
        <v>164</v>
      </c>
      <c r="E831" s="246" t="s">
        <v>21</v>
      </c>
      <c r="F831" s="247" t="s">
        <v>874</v>
      </c>
      <c r="G831" s="245"/>
      <c r="H831" s="248">
        <v>2.016</v>
      </c>
      <c r="I831" s="249"/>
      <c r="J831" s="245"/>
      <c r="K831" s="245"/>
      <c r="L831" s="250"/>
      <c r="M831" s="251"/>
      <c r="N831" s="252"/>
      <c r="O831" s="252"/>
      <c r="P831" s="252"/>
      <c r="Q831" s="252"/>
      <c r="R831" s="252"/>
      <c r="S831" s="252"/>
      <c r="T831" s="253"/>
      <c r="AT831" s="254" t="s">
        <v>164</v>
      </c>
      <c r="AU831" s="254" t="s">
        <v>82</v>
      </c>
      <c r="AV831" s="12" t="s">
        <v>82</v>
      </c>
      <c r="AW831" s="12" t="s">
        <v>36</v>
      </c>
      <c r="AX831" s="12" t="s">
        <v>72</v>
      </c>
      <c r="AY831" s="254" t="s">
        <v>152</v>
      </c>
    </row>
    <row r="832" spans="2:51" s="11" customFormat="1" ht="13.5">
      <c r="B832" s="233"/>
      <c r="C832" s="234"/>
      <c r="D832" s="235" t="s">
        <v>164</v>
      </c>
      <c r="E832" s="236" t="s">
        <v>21</v>
      </c>
      <c r="F832" s="237" t="s">
        <v>696</v>
      </c>
      <c r="G832" s="234"/>
      <c r="H832" s="236" t="s">
        <v>21</v>
      </c>
      <c r="I832" s="238"/>
      <c r="J832" s="234"/>
      <c r="K832" s="234"/>
      <c r="L832" s="239"/>
      <c r="M832" s="240"/>
      <c r="N832" s="241"/>
      <c r="O832" s="241"/>
      <c r="P832" s="241"/>
      <c r="Q832" s="241"/>
      <c r="R832" s="241"/>
      <c r="S832" s="241"/>
      <c r="T832" s="242"/>
      <c r="AT832" s="243" t="s">
        <v>164</v>
      </c>
      <c r="AU832" s="243" t="s">
        <v>82</v>
      </c>
      <c r="AV832" s="11" t="s">
        <v>80</v>
      </c>
      <c r="AW832" s="11" t="s">
        <v>36</v>
      </c>
      <c r="AX832" s="11" t="s">
        <v>72</v>
      </c>
      <c r="AY832" s="243" t="s">
        <v>152</v>
      </c>
    </row>
    <row r="833" spans="2:51" s="12" customFormat="1" ht="13.5">
      <c r="B833" s="244"/>
      <c r="C833" s="245"/>
      <c r="D833" s="235" t="s">
        <v>164</v>
      </c>
      <c r="E833" s="246" t="s">
        <v>21</v>
      </c>
      <c r="F833" s="247" t="s">
        <v>875</v>
      </c>
      <c r="G833" s="245"/>
      <c r="H833" s="248">
        <v>2.352</v>
      </c>
      <c r="I833" s="249"/>
      <c r="J833" s="245"/>
      <c r="K833" s="245"/>
      <c r="L833" s="250"/>
      <c r="M833" s="251"/>
      <c r="N833" s="252"/>
      <c r="O833" s="252"/>
      <c r="P833" s="252"/>
      <c r="Q833" s="252"/>
      <c r="R833" s="252"/>
      <c r="S833" s="252"/>
      <c r="T833" s="253"/>
      <c r="AT833" s="254" t="s">
        <v>164</v>
      </c>
      <c r="AU833" s="254" t="s">
        <v>82</v>
      </c>
      <c r="AV833" s="12" t="s">
        <v>82</v>
      </c>
      <c r="AW833" s="12" t="s">
        <v>36</v>
      </c>
      <c r="AX833" s="12" t="s">
        <v>72</v>
      </c>
      <c r="AY833" s="254" t="s">
        <v>152</v>
      </c>
    </row>
    <row r="834" spans="2:51" s="11" customFormat="1" ht="13.5">
      <c r="B834" s="233"/>
      <c r="C834" s="234"/>
      <c r="D834" s="235" t="s">
        <v>164</v>
      </c>
      <c r="E834" s="236" t="s">
        <v>21</v>
      </c>
      <c r="F834" s="237" t="s">
        <v>697</v>
      </c>
      <c r="G834" s="234"/>
      <c r="H834" s="236" t="s">
        <v>21</v>
      </c>
      <c r="I834" s="238"/>
      <c r="J834" s="234"/>
      <c r="K834" s="234"/>
      <c r="L834" s="239"/>
      <c r="M834" s="240"/>
      <c r="N834" s="241"/>
      <c r="O834" s="241"/>
      <c r="P834" s="241"/>
      <c r="Q834" s="241"/>
      <c r="R834" s="241"/>
      <c r="S834" s="241"/>
      <c r="T834" s="242"/>
      <c r="AT834" s="243" t="s">
        <v>164</v>
      </c>
      <c r="AU834" s="243" t="s">
        <v>82</v>
      </c>
      <c r="AV834" s="11" t="s">
        <v>80</v>
      </c>
      <c r="AW834" s="11" t="s">
        <v>36</v>
      </c>
      <c r="AX834" s="11" t="s">
        <v>72</v>
      </c>
      <c r="AY834" s="243" t="s">
        <v>152</v>
      </c>
    </row>
    <row r="835" spans="2:51" s="12" customFormat="1" ht="13.5">
      <c r="B835" s="244"/>
      <c r="C835" s="245"/>
      <c r="D835" s="235" t="s">
        <v>164</v>
      </c>
      <c r="E835" s="246" t="s">
        <v>21</v>
      </c>
      <c r="F835" s="247" t="s">
        <v>876</v>
      </c>
      <c r="G835" s="245"/>
      <c r="H835" s="248">
        <v>2.016</v>
      </c>
      <c r="I835" s="249"/>
      <c r="J835" s="245"/>
      <c r="K835" s="245"/>
      <c r="L835" s="250"/>
      <c r="M835" s="251"/>
      <c r="N835" s="252"/>
      <c r="O835" s="252"/>
      <c r="P835" s="252"/>
      <c r="Q835" s="252"/>
      <c r="R835" s="252"/>
      <c r="S835" s="252"/>
      <c r="T835" s="253"/>
      <c r="AT835" s="254" t="s">
        <v>164</v>
      </c>
      <c r="AU835" s="254" t="s">
        <v>82</v>
      </c>
      <c r="AV835" s="12" t="s">
        <v>82</v>
      </c>
      <c r="AW835" s="12" t="s">
        <v>36</v>
      </c>
      <c r="AX835" s="12" t="s">
        <v>72</v>
      </c>
      <c r="AY835" s="254" t="s">
        <v>152</v>
      </c>
    </row>
    <row r="836" spans="2:51" s="11" customFormat="1" ht="13.5">
      <c r="B836" s="233"/>
      <c r="C836" s="234"/>
      <c r="D836" s="235" t="s">
        <v>164</v>
      </c>
      <c r="E836" s="236" t="s">
        <v>21</v>
      </c>
      <c r="F836" s="237" t="s">
        <v>694</v>
      </c>
      <c r="G836" s="234"/>
      <c r="H836" s="236" t="s">
        <v>21</v>
      </c>
      <c r="I836" s="238"/>
      <c r="J836" s="234"/>
      <c r="K836" s="234"/>
      <c r="L836" s="239"/>
      <c r="M836" s="240"/>
      <c r="N836" s="241"/>
      <c r="O836" s="241"/>
      <c r="P836" s="241"/>
      <c r="Q836" s="241"/>
      <c r="R836" s="241"/>
      <c r="S836" s="241"/>
      <c r="T836" s="242"/>
      <c r="AT836" s="243" t="s">
        <v>164</v>
      </c>
      <c r="AU836" s="243" t="s">
        <v>82</v>
      </c>
      <c r="AV836" s="11" t="s">
        <v>80</v>
      </c>
      <c r="AW836" s="11" t="s">
        <v>36</v>
      </c>
      <c r="AX836" s="11" t="s">
        <v>72</v>
      </c>
      <c r="AY836" s="243" t="s">
        <v>152</v>
      </c>
    </row>
    <row r="837" spans="2:51" s="12" customFormat="1" ht="13.5">
      <c r="B837" s="244"/>
      <c r="C837" s="245"/>
      <c r="D837" s="235" t="s">
        <v>164</v>
      </c>
      <c r="E837" s="246" t="s">
        <v>21</v>
      </c>
      <c r="F837" s="247" t="s">
        <v>877</v>
      </c>
      <c r="G837" s="245"/>
      <c r="H837" s="248">
        <v>2.064</v>
      </c>
      <c r="I837" s="249"/>
      <c r="J837" s="245"/>
      <c r="K837" s="245"/>
      <c r="L837" s="250"/>
      <c r="M837" s="251"/>
      <c r="N837" s="252"/>
      <c r="O837" s="252"/>
      <c r="P837" s="252"/>
      <c r="Q837" s="252"/>
      <c r="R837" s="252"/>
      <c r="S837" s="252"/>
      <c r="T837" s="253"/>
      <c r="AT837" s="254" t="s">
        <v>164</v>
      </c>
      <c r="AU837" s="254" t="s">
        <v>82</v>
      </c>
      <c r="AV837" s="12" t="s">
        <v>82</v>
      </c>
      <c r="AW837" s="12" t="s">
        <v>36</v>
      </c>
      <c r="AX837" s="12" t="s">
        <v>72</v>
      </c>
      <c r="AY837" s="254" t="s">
        <v>152</v>
      </c>
    </row>
    <row r="838" spans="2:51" s="11" customFormat="1" ht="13.5">
      <c r="B838" s="233"/>
      <c r="C838" s="234"/>
      <c r="D838" s="235" t="s">
        <v>164</v>
      </c>
      <c r="E838" s="236" t="s">
        <v>21</v>
      </c>
      <c r="F838" s="237" t="s">
        <v>693</v>
      </c>
      <c r="G838" s="234"/>
      <c r="H838" s="236" t="s">
        <v>21</v>
      </c>
      <c r="I838" s="238"/>
      <c r="J838" s="234"/>
      <c r="K838" s="234"/>
      <c r="L838" s="239"/>
      <c r="M838" s="240"/>
      <c r="N838" s="241"/>
      <c r="O838" s="241"/>
      <c r="P838" s="241"/>
      <c r="Q838" s="241"/>
      <c r="R838" s="241"/>
      <c r="S838" s="241"/>
      <c r="T838" s="242"/>
      <c r="AT838" s="243" t="s">
        <v>164</v>
      </c>
      <c r="AU838" s="243" t="s">
        <v>82</v>
      </c>
      <c r="AV838" s="11" t="s">
        <v>80</v>
      </c>
      <c r="AW838" s="11" t="s">
        <v>36</v>
      </c>
      <c r="AX838" s="11" t="s">
        <v>72</v>
      </c>
      <c r="AY838" s="243" t="s">
        <v>152</v>
      </c>
    </row>
    <row r="839" spans="2:51" s="12" customFormat="1" ht="13.5">
      <c r="B839" s="244"/>
      <c r="C839" s="245"/>
      <c r="D839" s="235" t="s">
        <v>164</v>
      </c>
      <c r="E839" s="246" t="s">
        <v>21</v>
      </c>
      <c r="F839" s="247" t="s">
        <v>878</v>
      </c>
      <c r="G839" s="245"/>
      <c r="H839" s="248">
        <v>2.208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AT839" s="254" t="s">
        <v>164</v>
      </c>
      <c r="AU839" s="254" t="s">
        <v>82</v>
      </c>
      <c r="AV839" s="12" t="s">
        <v>82</v>
      </c>
      <c r="AW839" s="12" t="s">
        <v>36</v>
      </c>
      <c r="AX839" s="12" t="s">
        <v>72</v>
      </c>
      <c r="AY839" s="254" t="s">
        <v>152</v>
      </c>
    </row>
    <row r="840" spans="2:51" s="14" customFormat="1" ht="13.5">
      <c r="B840" s="279"/>
      <c r="C840" s="280"/>
      <c r="D840" s="235" t="s">
        <v>164</v>
      </c>
      <c r="E840" s="281" t="s">
        <v>21</v>
      </c>
      <c r="F840" s="282" t="s">
        <v>856</v>
      </c>
      <c r="G840" s="280"/>
      <c r="H840" s="283">
        <v>270.164</v>
      </c>
      <c r="I840" s="284"/>
      <c r="J840" s="280"/>
      <c r="K840" s="280"/>
      <c r="L840" s="285"/>
      <c r="M840" s="286"/>
      <c r="N840" s="287"/>
      <c r="O840" s="287"/>
      <c r="P840" s="287"/>
      <c r="Q840" s="287"/>
      <c r="R840" s="287"/>
      <c r="S840" s="287"/>
      <c r="T840" s="288"/>
      <c r="AT840" s="289" t="s">
        <v>164</v>
      </c>
      <c r="AU840" s="289" t="s">
        <v>82</v>
      </c>
      <c r="AV840" s="14" t="s">
        <v>153</v>
      </c>
      <c r="AW840" s="14" t="s">
        <v>36</v>
      </c>
      <c r="AX840" s="14" t="s">
        <v>72</v>
      </c>
      <c r="AY840" s="289" t="s">
        <v>152</v>
      </c>
    </row>
    <row r="841" spans="2:51" s="11" customFormat="1" ht="13.5">
      <c r="B841" s="233"/>
      <c r="C841" s="234"/>
      <c r="D841" s="235" t="s">
        <v>164</v>
      </c>
      <c r="E841" s="236" t="s">
        <v>21</v>
      </c>
      <c r="F841" s="237" t="s">
        <v>879</v>
      </c>
      <c r="G841" s="234"/>
      <c r="H841" s="236" t="s">
        <v>21</v>
      </c>
      <c r="I841" s="238"/>
      <c r="J841" s="234"/>
      <c r="K841" s="234"/>
      <c r="L841" s="239"/>
      <c r="M841" s="240"/>
      <c r="N841" s="241"/>
      <c r="O841" s="241"/>
      <c r="P841" s="241"/>
      <c r="Q841" s="241"/>
      <c r="R841" s="241"/>
      <c r="S841" s="241"/>
      <c r="T841" s="242"/>
      <c r="AT841" s="243" t="s">
        <v>164</v>
      </c>
      <c r="AU841" s="243" t="s">
        <v>82</v>
      </c>
      <c r="AV841" s="11" t="s">
        <v>80</v>
      </c>
      <c r="AW841" s="11" t="s">
        <v>36</v>
      </c>
      <c r="AX841" s="11" t="s">
        <v>72</v>
      </c>
      <c r="AY841" s="243" t="s">
        <v>152</v>
      </c>
    </row>
    <row r="842" spans="2:51" s="11" customFormat="1" ht="13.5">
      <c r="B842" s="233"/>
      <c r="C842" s="234"/>
      <c r="D842" s="235" t="s">
        <v>164</v>
      </c>
      <c r="E842" s="236" t="s">
        <v>21</v>
      </c>
      <c r="F842" s="237" t="s">
        <v>880</v>
      </c>
      <c r="G842" s="234"/>
      <c r="H842" s="236" t="s">
        <v>21</v>
      </c>
      <c r="I842" s="238"/>
      <c r="J842" s="234"/>
      <c r="K842" s="234"/>
      <c r="L842" s="239"/>
      <c r="M842" s="240"/>
      <c r="N842" s="241"/>
      <c r="O842" s="241"/>
      <c r="P842" s="241"/>
      <c r="Q842" s="241"/>
      <c r="R842" s="241"/>
      <c r="S842" s="241"/>
      <c r="T842" s="242"/>
      <c r="AT842" s="243" t="s">
        <v>164</v>
      </c>
      <c r="AU842" s="243" t="s">
        <v>82</v>
      </c>
      <c r="AV842" s="11" t="s">
        <v>80</v>
      </c>
      <c r="AW842" s="11" t="s">
        <v>36</v>
      </c>
      <c r="AX842" s="11" t="s">
        <v>72</v>
      </c>
      <c r="AY842" s="243" t="s">
        <v>152</v>
      </c>
    </row>
    <row r="843" spans="2:51" s="12" customFormat="1" ht="13.5">
      <c r="B843" s="244"/>
      <c r="C843" s="245"/>
      <c r="D843" s="235" t="s">
        <v>164</v>
      </c>
      <c r="E843" s="246" t="s">
        <v>21</v>
      </c>
      <c r="F843" s="247" t="s">
        <v>259</v>
      </c>
      <c r="G843" s="245"/>
      <c r="H843" s="248">
        <v>85.67</v>
      </c>
      <c r="I843" s="249"/>
      <c r="J843" s="245"/>
      <c r="K843" s="245"/>
      <c r="L843" s="250"/>
      <c r="M843" s="251"/>
      <c r="N843" s="252"/>
      <c r="O843" s="252"/>
      <c r="P843" s="252"/>
      <c r="Q843" s="252"/>
      <c r="R843" s="252"/>
      <c r="S843" s="252"/>
      <c r="T843" s="253"/>
      <c r="AT843" s="254" t="s">
        <v>164</v>
      </c>
      <c r="AU843" s="254" t="s">
        <v>82</v>
      </c>
      <c r="AV843" s="12" t="s">
        <v>82</v>
      </c>
      <c r="AW843" s="12" t="s">
        <v>36</v>
      </c>
      <c r="AX843" s="12" t="s">
        <v>72</v>
      </c>
      <c r="AY843" s="254" t="s">
        <v>152</v>
      </c>
    </row>
    <row r="844" spans="2:51" s="14" customFormat="1" ht="13.5">
      <c r="B844" s="279"/>
      <c r="C844" s="280"/>
      <c r="D844" s="235" t="s">
        <v>164</v>
      </c>
      <c r="E844" s="281" t="s">
        <v>21</v>
      </c>
      <c r="F844" s="282" t="s">
        <v>856</v>
      </c>
      <c r="G844" s="280"/>
      <c r="H844" s="283">
        <v>85.67</v>
      </c>
      <c r="I844" s="284"/>
      <c r="J844" s="280"/>
      <c r="K844" s="280"/>
      <c r="L844" s="285"/>
      <c r="M844" s="286"/>
      <c r="N844" s="287"/>
      <c r="O844" s="287"/>
      <c r="P844" s="287"/>
      <c r="Q844" s="287"/>
      <c r="R844" s="287"/>
      <c r="S844" s="287"/>
      <c r="T844" s="288"/>
      <c r="AT844" s="289" t="s">
        <v>164</v>
      </c>
      <c r="AU844" s="289" t="s">
        <v>82</v>
      </c>
      <c r="AV844" s="14" t="s">
        <v>153</v>
      </c>
      <c r="AW844" s="14" t="s">
        <v>36</v>
      </c>
      <c r="AX844" s="14" t="s">
        <v>72</v>
      </c>
      <c r="AY844" s="289" t="s">
        <v>152</v>
      </c>
    </row>
    <row r="845" spans="2:51" s="13" customFormat="1" ht="13.5">
      <c r="B845" s="255"/>
      <c r="C845" s="256"/>
      <c r="D845" s="235" t="s">
        <v>164</v>
      </c>
      <c r="E845" s="257" t="s">
        <v>21</v>
      </c>
      <c r="F845" s="258" t="s">
        <v>167</v>
      </c>
      <c r="G845" s="256"/>
      <c r="H845" s="259">
        <v>355.834</v>
      </c>
      <c r="I845" s="260"/>
      <c r="J845" s="256"/>
      <c r="K845" s="256"/>
      <c r="L845" s="261"/>
      <c r="M845" s="262"/>
      <c r="N845" s="263"/>
      <c r="O845" s="263"/>
      <c r="P845" s="263"/>
      <c r="Q845" s="263"/>
      <c r="R845" s="263"/>
      <c r="S845" s="263"/>
      <c r="T845" s="264"/>
      <c r="AT845" s="265" t="s">
        <v>164</v>
      </c>
      <c r="AU845" s="265" t="s">
        <v>82</v>
      </c>
      <c r="AV845" s="13" t="s">
        <v>162</v>
      </c>
      <c r="AW845" s="13" t="s">
        <v>36</v>
      </c>
      <c r="AX845" s="13" t="s">
        <v>80</v>
      </c>
      <c r="AY845" s="265" t="s">
        <v>152</v>
      </c>
    </row>
    <row r="846" spans="2:65" s="1" customFormat="1" ht="25.5" customHeight="1">
      <c r="B846" s="46"/>
      <c r="C846" s="221" t="s">
        <v>885</v>
      </c>
      <c r="D846" s="221" t="s">
        <v>157</v>
      </c>
      <c r="E846" s="222" t="s">
        <v>886</v>
      </c>
      <c r="F846" s="223" t="s">
        <v>887</v>
      </c>
      <c r="G846" s="224" t="s">
        <v>192</v>
      </c>
      <c r="H846" s="225">
        <v>355.834</v>
      </c>
      <c r="I846" s="226"/>
      <c r="J846" s="227">
        <f>ROUND(I846*H846,2)</f>
        <v>0</v>
      </c>
      <c r="K846" s="223" t="s">
        <v>161</v>
      </c>
      <c r="L846" s="72"/>
      <c r="M846" s="228" t="s">
        <v>21</v>
      </c>
      <c r="N846" s="229" t="s">
        <v>43</v>
      </c>
      <c r="O846" s="47"/>
      <c r="P846" s="230">
        <f>O846*H846</f>
        <v>0</v>
      </c>
      <c r="Q846" s="230">
        <v>0.0002</v>
      </c>
      <c r="R846" s="230">
        <f>Q846*H846</f>
        <v>0.0711668</v>
      </c>
      <c r="S846" s="230">
        <v>0</v>
      </c>
      <c r="T846" s="231">
        <f>S846*H846</f>
        <v>0</v>
      </c>
      <c r="AR846" s="24" t="s">
        <v>272</v>
      </c>
      <c r="AT846" s="24" t="s">
        <v>157</v>
      </c>
      <c r="AU846" s="24" t="s">
        <v>82</v>
      </c>
      <c r="AY846" s="24" t="s">
        <v>152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4" t="s">
        <v>80</v>
      </c>
      <c r="BK846" s="232">
        <f>ROUND(I846*H846,2)</f>
        <v>0</v>
      </c>
      <c r="BL846" s="24" t="s">
        <v>272</v>
      </c>
      <c r="BM846" s="24" t="s">
        <v>888</v>
      </c>
    </row>
    <row r="847" spans="2:51" s="11" customFormat="1" ht="13.5">
      <c r="B847" s="233"/>
      <c r="C847" s="234"/>
      <c r="D847" s="235" t="s">
        <v>164</v>
      </c>
      <c r="E847" s="236" t="s">
        <v>21</v>
      </c>
      <c r="F847" s="237" t="s">
        <v>865</v>
      </c>
      <c r="G847" s="234"/>
      <c r="H847" s="236" t="s">
        <v>21</v>
      </c>
      <c r="I847" s="238"/>
      <c r="J847" s="234"/>
      <c r="K847" s="234"/>
      <c r="L847" s="239"/>
      <c r="M847" s="240"/>
      <c r="N847" s="241"/>
      <c r="O847" s="241"/>
      <c r="P847" s="241"/>
      <c r="Q847" s="241"/>
      <c r="R847" s="241"/>
      <c r="S847" s="241"/>
      <c r="T847" s="242"/>
      <c r="AT847" s="243" t="s">
        <v>164</v>
      </c>
      <c r="AU847" s="243" t="s">
        <v>82</v>
      </c>
      <c r="AV847" s="11" t="s">
        <v>80</v>
      </c>
      <c r="AW847" s="11" t="s">
        <v>36</v>
      </c>
      <c r="AX847" s="11" t="s">
        <v>72</v>
      </c>
      <c r="AY847" s="243" t="s">
        <v>152</v>
      </c>
    </row>
    <row r="848" spans="2:51" s="11" customFormat="1" ht="13.5">
      <c r="B848" s="233"/>
      <c r="C848" s="234"/>
      <c r="D848" s="235" t="s">
        <v>164</v>
      </c>
      <c r="E848" s="236" t="s">
        <v>21</v>
      </c>
      <c r="F848" s="237" t="s">
        <v>173</v>
      </c>
      <c r="G848" s="234"/>
      <c r="H848" s="236" t="s">
        <v>21</v>
      </c>
      <c r="I848" s="238"/>
      <c r="J848" s="234"/>
      <c r="K848" s="234"/>
      <c r="L848" s="239"/>
      <c r="M848" s="240"/>
      <c r="N848" s="241"/>
      <c r="O848" s="241"/>
      <c r="P848" s="241"/>
      <c r="Q848" s="241"/>
      <c r="R848" s="241"/>
      <c r="S848" s="241"/>
      <c r="T848" s="242"/>
      <c r="AT848" s="243" t="s">
        <v>164</v>
      </c>
      <c r="AU848" s="243" t="s">
        <v>82</v>
      </c>
      <c r="AV848" s="11" t="s">
        <v>80</v>
      </c>
      <c r="AW848" s="11" t="s">
        <v>36</v>
      </c>
      <c r="AX848" s="11" t="s">
        <v>72</v>
      </c>
      <c r="AY848" s="243" t="s">
        <v>152</v>
      </c>
    </row>
    <row r="849" spans="2:51" s="12" customFormat="1" ht="13.5">
      <c r="B849" s="244"/>
      <c r="C849" s="245"/>
      <c r="D849" s="235" t="s">
        <v>164</v>
      </c>
      <c r="E849" s="246" t="s">
        <v>21</v>
      </c>
      <c r="F849" s="247" t="s">
        <v>866</v>
      </c>
      <c r="G849" s="245"/>
      <c r="H849" s="248">
        <v>90.058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AT849" s="254" t="s">
        <v>164</v>
      </c>
      <c r="AU849" s="254" t="s">
        <v>82</v>
      </c>
      <c r="AV849" s="12" t="s">
        <v>82</v>
      </c>
      <c r="AW849" s="12" t="s">
        <v>36</v>
      </c>
      <c r="AX849" s="12" t="s">
        <v>72</v>
      </c>
      <c r="AY849" s="254" t="s">
        <v>152</v>
      </c>
    </row>
    <row r="850" spans="2:51" s="11" customFormat="1" ht="13.5">
      <c r="B850" s="233"/>
      <c r="C850" s="234"/>
      <c r="D850" s="235" t="s">
        <v>164</v>
      </c>
      <c r="E850" s="236" t="s">
        <v>21</v>
      </c>
      <c r="F850" s="237" t="s">
        <v>232</v>
      </c>
      <c r="G850" s="234"/>
      <c r="H850" s="236" t="s">
        <v>21</v>
      </c>
      <c r="I850" s="238"/>
      <c r="J850" s="234"/>
      <c r="K850" s="234"/>
      <c r="L850" s="239"/>
      <c r="M850" s="240"/>
      <c r="N850" s="241"/>
      <c r="O850" s="241"/>
      <c r="P850" s="241"/>
      <c r="Q850" s="241"/>
      <c r="R850" s="241"/>
      <c r="S850" s="241"/>
      <c r="T850" s="242"/>
      <c r="AT850" s="243" t="s">
        <v>164</v>
      </c>
      <c r="AU850" s="243" t="s">
        <v>82</v>
      </c>
      <c r="AV850" s="11" t="s">
        <v>80</v>
      </c>
      <c r="AW850" s="11" t="s">
        <v>36</v>
      </c>
      <c r="AX850" s="11" t="s">
        <v>72</v>
      </c>
      <c r="AY850" s="243" t="s">
        <v>152</v>
      </c>
    </row>
    <row r="851" spans="2:51" s="12" customFormat="1" ht="13.5">
      <c r="B851" s="244"/>
      <c r="C851" s="245"/>
      <c r="D851" s="235" t="s">
        <v>164</v>
      </c>
      <c r="E851" s="246" t="s">
        <v>21</v>
      </c>
      <c r="F851" s="247" t="s">
        <v>867</v>
      </c>
      <c r="G851" s="245"/>
      <c r="H851" s="248">
        <v>33.4</v>
      </c>
      <c r="I851" s="249"/>
      <c r="J851" s="245"/>
      <c r="K851" s="245"/>
      <c r="L851" s="250"/>
      <c r="M851" s="251"/>
      <c r="N851" s="252"/>
      <c r="O851" s="252"/>
      <c r="P851" s="252"/>
      <c r="Q851" s="252"/>
      <c r="R851" s="252"/>
      <c r="S851" s="252"/>
      <c r="T851" s="253"/>
      <c r="AT851" s="254" t="s">
        <v>164</v>
      </c>
      <c r="AU851" s="254" t="s">
        <v>82</v>
      </c>
      <c r="AV851" s="12" t="s">
        <v>82</v>
      </c>
      <c r="AW851" s="12" t="s">
        <v>36</v>
      </c>
      <c r="AX851" s="12" t="s">
        <v>72</v>
      </c>
      <c r="AY851" s="254" t="s">
        <v>152</v>
      </c>
    </row>
    <row r="852" spans="2:51" s="11" customFormat="1" ht="13.5">
      <c r="B852" s="233"/>
      <c r="C852" s="234"/>
      <c r="D852" s="235" t="s">
        <v>164</v>
      </c>
      <c r="E852" s="236" t="s">
        <v>21</v>
      </c>
      <c r="F852" s="237" t="s">
        <v>351</v>
      </c>
      <c r="G852" s="234"/>
      <c r="H852" s="236" t="s">
        <v>21</v>
      </c>
      <c r="I852" s="238"/>
      <c r="J852" s="234"/>
      <c r="K852" s="234"/>
      <c r="L852" s="239"/>
      <c r="M852" s="240"/>
      <c r="N852" s="241"/>
      <c r="O852" s="241"/>
      <c r="P852" s="241"/>
      <c r="Q852" s="241"/>
      <c r="R852" s="241"/>
      <c r="S852" s="241"/>
      <c r="T852" s="242"/>
      <c r="AT852" s="243" t="s">
        <v>164</v>
      </c>
      <c r="AU852" s="243" t="s">
        <v>82</v>
      </c>
      <c r="AV852" s="11" t="s">
        <v>80</v>
      </c>
      <c r="AW852" s="11" t="s">
        <v>36</v>
      </c>
      <c r="AX852" s="11" t="s">
        <v>72</v>
      </c>
      <c r="AY852" s="243" t="s">
        <v>152</v>
      </c>
    </row>
    <row r="853" spans="2:51" s="12" customFormat="1" ht="13.5">
      <c r="B853" s="244"/>
      <c r="C853" s="245"/>
      <c r="D853" s="235" t="s">
        <v>164</v>
      </c>
      <c r="E853" s="246" t="s">
        <v>21</v>
      </c>
      <c r="F853" s="247" t="s">
        <v>868</v>
      </c>
      <c r="G853" s="245"/>
      <c r="H853" s="248">
        <v>22.943</v>
      </c>
      <c r="I853" s="249"/>
      <c r="J853" s="245"/>
      <c r="K853" s="245"/>
      <c r="L853" s="250"/>
      <c r="M853" s="251"/>
      <c r="N853" s="252"/>
      <c r="O853" s="252"/>
      <c r="P853" s="252"/>
      <c r="Q853" s="252"/>
      <c r="R853" s="252"/>
      <c r="S853" s="252"/>
      <c r="T853" s="253"/>
      <c r="AT853" s="254" t="s">
        <v>164</v>
      </c>
      <c r="AU853" s="254" t="s">
        <v>82</v>
      </c>
      <c r="AV853" s="12" t="s">
        <v>82</v>
      </c>
      <c r="AW853" s="12" t="s">
        <v>36</v>
      </c>
      <c r="AX853" s="12" t="s">
        <v>72</v>
      </c>
      <c r="AY853" s="254" t="s">
        <v>152</v>
      </c>
    </row>
    <row r="854" spans="2:51" s="11" customFormat="1" ht="13.5">
      <c r="B854" s="233"/>
      <c r="C854" s="234"/>
      <c r="D854" s="235" t="s">
        <v>164</v>
      </c>
      <c r="E854" s="236" t="s">
        <v>21</v>
      </c>
      <c r="F854" s="237" t="s">
        <v>165</v>
      </c>
      <c r="G854" s="234"/>
      <c r="H854" s="236" t="s">
        <v>21</v>
      </c>
      <c r="I854" s="238"/>
      <c r="J854" s="234"/>
      <c r="K854" s="234"/>
      <c r="L854" s="239"/>
      <c r="M854" s="240"/>
      <c r="N854" s="241"/>
      <c r="O854" s="241"/>
      <c r="P854" s="241"/>
      <c r="Q854" s="241"/>
      <c r="R854" s="241"/>
      <c r="S854" s="241"/>
      <c r="T854" s="242"/>
      <c r="AT854" s="243" t="s">
        <v>164</v>
      </c>
      <c r="AU854" s="243" t="s">
        <v>82</v>
      </c>
      <c r="AV854" s="11" t="s">
        <v>80</v>
      </c>
      <c r="AW854" s="11" t="s">
        <v>36</v>
      </c>
      <c r="AX854" s="11" t="s">
        <v>72</v>
      </c>
      <c r="AY854" s="243" t="s">
        <v>152</v>
      </c>
    </row>
    <row r="855" spans="2:51" s="12" customFormat="1" ht="13.5">
      <c r="B855" s="244"/>
      <c r="C855" s="245"/>
      <c r="D855" s="235" t="s">
        <v>164</v>
      </c>
      <c r="E855" s="246" t="s">
        <v>21</v>
      </c>
      <c r="F855" s="247" t="s">
        <v>869</v>
      </c>
      <c r="G855" s="245"/>
      <c r="H855" s="248">
        <v>29.536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164</v>
      </c>
      <c r="AU855" s="254" t="s">
        <v>82</v>
      </c>
      <c r="AV855" s="12" t="s">
        <v>82</v>
      </c>
      <c r="AW855" s="12" t="s">
        <v>36</v>
      </c>
      <c r="AX855" s="12" t="s">
        <v>72</v>
      </c>
      <c r="AY855" s="254" t="s">
        <v>152</v>
      </c>
    </row>
    <row r="856" spans="2:51" s="11" customFormat="1" ht="13.5">
      <c r="B856" s="233"/>
      <c r="C856" s="234"/>
      <c r="D856" s="235" t="s">
        <v>164</v>
      </c>
      <c r="E856" s="236" t="s">
        <v>21</v>
      </c>
      <c r="F856" s="237" t="s">
        <v>286</v>
      </c>
      <c r="G856" s="234"/>
      <c r="H856" s="236" t="s">
        <v>21</v>
      </c>
      <c r="I856" s="238"/>
      <c r="J856" s="234"/>
      <c r="K856" s="234"/>
      <c r="L856" s="239"/>
      <c r="M856" s="240"/>
      <c r="N856" s="241"/>
      <c r="O856" s="241"/>
      <c r="P856" s="241"/>
      <c r="Q856" s="241"/>
      <c r="R856" s="241"/>
      <c r="S856" s="241"/>
      <c r="T856" s="242"/>
      <c r="AT856" s="243" t="s">
        <v>164</v>
      </c>
      <c r="AU856" s="243" t="s">
        <v>82</v>
      </c>
      <c r="AV856" s="11" t="s">
        <v>80</v>
      </c>
      <c r="AW856" s="11" t="s">
        <v>36</v>
      </c>
      <c r="AX856" s="11" t="s">
        <v>72</v>
      </c>
      <c r="AY856" s="243" t="s">
        <v>152</v>
      </c>
    </row>
    <row r="857" spans="2:51" s="12" customFormat="1" ht="13.5">
      <c r="B857" s="244"/>
      <c r="C857" s="245"/>
      <c r="D857" s="235" t="s">
        <v>164</v>
      </c>
      <c r="E857" s="246" t="s">
        <v>21</v>
      </c>
      <c r="F857" s="247" t="s">
        <v>870</v>
      </c>
      <c r="G857" s="245"/>
      <c r="H857" s="248">
        <v>66.506</v>
      </c>
      <c r="I857" s="249"/>
      <c r="J857" s="245"/>
      <c r="K857" s="245"/>
      <c r="L857" s="250"/>
      <c r="M857" s="251"/>
      <c r="N857" s="252"/>
      <c r="O857" s="252"/>
      <c r="P857" s="252"/>
      <c r="Q857" s="252"/>
      <c r="R857" s="252"/>
      <c r="S857" s="252"/>
      <c r="T857" s="253"/>
      <c r="AT857" s="254" t="s">
        <v>164</v>
      </c>
      <c r="AU857" s="254" t="s">
        <v>82</v>
      </c>
      <c r="AV857" s="12" t="s">
        <v>82</v>
      </c>
      <c r="AW857" s="12" t="s">
        <v>36</v>
      </c>
      <c r="AX857" s="12" t="s">
        <v>72</v>
      </c>
      <c r="AY857" s="254" t="s">
        <v>152</v>
      </c>
    </row>
    <row r="858" spans="2:51" s="11" customFormat="1" ht="13.5">
      <c r="B858" s="233"/>
      <c r="C858" s="234"/>
      <c r="D858" s="235" t="s">
        <v>164</v>
      </c>
      <c r="E858" s="236" t="s">
        <v>21</v>
      </c>
      <c r="F858" s="237" t="s">
        <v>205</v>
      </c>
      <c r="G858" s="234"/>
      <c r="H858" s="236" t="s">
        <v>21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164</v>
      </c>
      <c r="AU858" s="243" t="s">
        <v>82</v>
      </c>
      <c r="AV858" s="11" t="s">
        <v>80</v>
      </c>
      <c r="AW858" s="11" t="s">
        <v>36</v>
      </c>
      <c r="AX858" s="11" t="s">
        <v>72</v>
      </c>
      <c r="AY858" s="243" t="s">
        <v>152</v>
      </c>
    </row>
    <row r="859" spans="2:51" s="12" customFormat="1" ht="13.5">
      <c r="B859" s="244"/>
      <c r="C859" s="245"/>
      <c r="D859" s="235" t="s">
        <v>164</v>
      </c>
      <c r="E859" s="246" t="s">
        <v>21</v>
      </c>
      <c r="F859" s="247" t="s">
        <v>871</v>
      </c>
      <c r="G859" s="245"/>
      <c r="H859" s="248">
        <v>21.51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AT859" s="254" t="s">
        <v>164</v>
      </c>
      <c r="AU859" s="254" t="s">
        <v>82</v>
      </c>
      <c r="AV859" s="12" t="s">
        <v>82</v>
      </c>
      <c r="AW859" s="12" t="s">
        <v>36</v>
      </c>
      <c r="AX859" s="12" t="s">
        <v>72</v>
      </c>
      <c r="AY859" s="254" t="s">
        <v>152</v>
      </c>
    </row>
    <row r="860" spans="2:51" s="11" customFormat="1" ht="13.5">
      <c r="B860" s="233"/>
      <c r="C860" s="234"/>
      <c r="D860" s="235" t="s">
        <v>164</v>
      </c>
      <c r="E860" s="236" t="s">
        <v>21</v>
      </c>
      <c r="F860" s="237" t="s">
        <v>872</v>
      </c>
      <c r="G860" s="234"/>
      <c r="H860" s="236" t="s">
        <v>21</v>
      </c>
      <c r="I860" s="238"/>
      <c r="J860" s="234"/>
      <c r="K860" s="234"/>
      <c r="L860" s="239"/>
      <c r="M860" s="240"/>
      <c r="N860" s="241"/>
      <c r="O860" s="241"/>
      <c r="P860" s="241"/>
      <c r="Q860" s="241"/>
      <c r="R860" s="241"/>
      <c r="S860" s="241"/>
      <c r="T860" s="242"/>
      <c r="AT860" s="243" t="s">
        <v>164</v>
      </c>
      <c r="AU860" s="243" t="s">
        <v>82</v>
      </c>
      <c r="AV860" s="11" t="s">
        <v>80</v>
      </c>
      <c r="AW860" s="11" t="s">
        <v>36</v>
      </c>
      <c r="AX860" s="11" t="s">
        <v>72</v>
      </c>
      <c r="AY860" s="243" t="s">
        <v>152</v>
      </c>
    </row>
    <row r="861" spans="2:51" s="12" customFormat="1" ht="13.5">
      <c r="B861" s="244"/>
      <c r="C861" s="245"/>
      <c r="D861" s="235" t="s">
        <v>164</v>
      </c>
      <c r="E861" s="246" t="s">
        <v>21</v>
      </c>
      <c r="F861" s="247" t="s">
        <v>873</v>
      </c>
      <c r="G861" s="245"/>
      <c r="H861" s="248">
        <v>-4.445</v>
      </c>
      <c r="I861" s="249"/>
      <c r="J861" s="245"/>
      <c r="K861" s="245"/>
      <c r="L861" s="250"/>
      <c r="M861" s="251"/>
      <c r="N861" s="252"/>
      <c r="O861" s="252"/>
      <c r="P861" s="252"/>
      <c r="Q861" s="252"/>
      <c r="R861" s="252"/>
      <c r="S861" s="252"/>
      <c r="T861" s="253"/>
      <c r="AT861" s="254" t="s">
        <v>164</v>
      </c>
      <c r="AU861" s="254" t="s">
        <v>82</v>
      </c>
      <c r="AV861" s="12" t="s">
        <v>82</v>
      </c>
      <c r="AW861" s="12" t="s">
        <v>36</v>
      </c>
      <c r="AX861" s="12" t="s">
        <v>72</v>
      </c>
      <c r="AY861" s="254" t="s">
        <v>152</v>
      </c>
    </row>
    <row r="862" spans="2:51" s="11" customFormat="1" ht="13.5">
      <c r="B862" s="233"/>
      <c r="C862" s="234"/>
      <c r="D862" s="235" t="s">
        <v>164</v>
      </c>
      <c r="E862" s="236" t="s">
        <v>21</v>
      </c>
      <c r="F862" s="237" t="s">
        <v>695</v>
      </c>
      <c r="G862" s="234"/>
      <c r="H862" s="236" t="s">
        <v>21</v>
      </c>
      <c r="I862" s="238"/>
      <c r="J862" s="234"/>
      <c r="K862" s="234"/>
      <c r="L862" s="239"/>
      <c r="M862" s="240"/>
      <c r="N862" s="241"/>
      <c r="O862" s="241"/>
      <c r="P862" s="241"/>
      <c r="Q862" s="241"/>
      <c r="R862" s="241"/>
      <c r="S862" s="241"/>
      <c r="T862" s="242"/>
      <c r="AT862" s="243" t="s">
        <v>164</v>
      </c>
      <c r="AU862" s="243" t="s">
        <v>82</v>
      </c>
      <c r="AV862" s="11" t="s">
        <v>80</v>
      </c>
      <c r="AW862" s="11" t="s">
        <v>36</v>
      </c>
      <c r="AX862" s="11" t="s">
        <v>72</v>
      </c>
      <c r="AY862" s="243" t="s">
        <v>152</v>
      </c>
    </row>
    <row r="863" spans="2:51" s="12" customFormat="1" ht="13.5">
      <c r="B863" s="244"/>
      <c r="C863" s="245"/>
      <c r="D863" s="235" t="s">
        <v>164</v>
      </c>
      <c r="E863" s="246" t="s">
        <v>21</v>
      </c>
      <c r="F863" s="247" t="s">
        <v>874</v>
      </c>
      <c r="G863" s="245"/>
      <c r="H863" s="248">
        <v>2.016</v>
      </c>
      <c r="I863" s="249"/>
      <c r="J863" s="245"/>
      <c r="K863" s="245"/>
      <c r="L863" s="250"/>
      <c r="M863" s="251"/>
      <c r="N863" s="252"/>
      <c r="O863" s="252"/>
      <c r="P863" s="252"/>
      <c r="Q863" s="252"/>
      <c r="R863" s="252"/>
      <c r="S863" s="252"/>
      <c r="T863" s="253"/>
      <c r="AT863" s="254" t="s">
        <v>164</v>
      </c>
      <c r="AU863" s="254" t="s">
        <v>82</v>
      </c>
      <c r="AV863" s="12" t="s">
        <v>82</v>
      </c>
      <c r="AW863" s="12" t="s">
        <v>36</v>
      </c>
      <c r="AX863" s="12" t="s">
        <v>72</v>
      </c>
      <c r="AY863" s="254" t="s">
        <v>152</v>
      </c>
    </row>
    <row r="864" spans="2:51" s="11" customFormat="1" ht="13.5">
      <c r="B864" s="233"/>
      <c r="C864" s="234"/>
      <c r="D864" s="235" t="s">
        <v>164</v>
      </c>
      <c r="E864" s="236" t="s">
        <v>21</v>
      </c>
      <c r="F864" s="237" t="s">
        <v>696</v>
      </c>
      <c r="G864" s="234"/>
      <c r="H864" s="236" t="s">
        <v>21</v>
      </c>
      <c r="I864" s="238"/>
      <c r="J864" s="234"/>
      <c r="K864" s="234"/>
      <c r="L864" s="239"/>
      <c r="M864" s="240"/>
      <c r="N864" s="241"/>
      <c r="O864" s="241"/>
      <c r="P864" s="241"/>
      <c r="Q864" s="241"/>
      <c r="R864" s="241"/>
      <c r="S864" s="241"/>
      <c r="T864" s="242"/>
      <c r="AT864" s="243" t="s">
        <v>164</v>
      </c>
      <c r="AU864" s="243" t="s">
        <v>82</v>
      </c>
      <c r="AV864" s="11" t="s">
        <v>80</v>
      </c>
      <c r="AW864" s="11" t="s">
        <v>36</v>
      </c>
      <c r="AX864" s="11" t="s">
        <v>72</v>
      </c>
      <c r="AY864" s="243" t="s">
        <v>152</v>
      </c>
    </row>
    <row r="865" spans="2:51" s="12" customFormat="1" ht="13.5">
      <c r="B865" s="244"/>
      <c r="C865" s="245"/>
      <c r="D865" s="235" t="s">
        <v>164</v>
      </c>
      <c r="E865" s="246" t="s">
        <v>21</v>
      </c>
      <c r="F865" s="247" t="s">
        <v>875</v>
      </c>
      <c r="G865" s="245"/>
      <c r="H865" s="248">
        <v>2.352</v>
      </c>
      <c r="I865" s="249"/>
      <c r="J865" s="245"/>
      <c r="K865" s="245"/>
      <c r="L865" s="250"/>
      <c r="M865" s="251"/>
      <c r="N865" s="252"/>
      <c r="O865" s="252"/>
      <c r="P865" s="252"/>
      <c r="Q865" s="252"/>
      <c r="R865" s="252"/>
      <c r="S865" s="252"/>
      <c r="T865" s="253"/>
      <c r="AT865" s="254" t="s">
        <v>164</v>
      </c>
      <c r="AU865" s="254" t="s">
        <v>82</v>
      </c>
      <c r="AV865" s="12" t="s">
        <v>82</v>
      </c>
      <c r="AW865" s="12" t="s">
        <v>36</v>
      </c>
      <c r="AX865" s="12" t="s">
        <v>72</v>
      </c>
      <c r="AY865" s="254" t="s">
        <v>152</v>
      </c>
    </row>
    <row r="866" spans="2:51" s="11" customFormat="1" ht="13.5">
      <c r="B866" s="233"/>
      <c r="C866" s="234"/>
      <c r="D866" s="235" t="s">
        <v>164</v>
      </c>
      <c r="E866" s="236" t="s">
        <v>21</v>
      </c>
      <c r="F866" s="237" t="s">
        <v>697</v>
      </c>
      <c r="G866" s="234"/>
      <c r="H866" s="236" t="s">
        <v>21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164</v>
      </c>
      <c r="AU866" s="243" t="s">
        <v>82</v>
      </c>
      <c r="AV866" s="11" t="s">
        <v>80</v>
      </c>
      <c r="AW866" s="11" t="s">
        <v>36</v>
      </c>
      <c r="AX866" s="11" t="s">
        <v>72</v>
      </c>
      <c r="AY866" s="243" t="s">
        <v>152</v>
      </c>
    </row>
    <row r="867" spans="2:51" s="12" customFormat="1" ht="13.5">
      <c r="B867" s="244"/>
      <c r="C867" s="245"/>
      <c r="D867" s="235" t="s">
        <v>164</v>
      </c>
      <c r="E867" s="246" t="s">
        <v>21</v>
      </c>
      <c r="F867" s="247" t="s">
        <v>876</v>
      </c>
      <c r="G867" s="245"/>
      <c r="H867" s="248">
        <v>2.016</v>
      </c>
      <c r="I867" s="249"/>
      <c r="J867" s="245"/>
      <c r="K867" s="245"/>
      <c r="L867" s="250"/>
      <c r="M867" s="251"/>
      <c r="N867" s="252"/>
      <c r="O867" s="252"/>
      <c r="P867" s="252"/>
      <c r="Q867" s="252"/>
      <c r="R867" s="252"/>
      <c r="S867" s="252"/>
      <c r="T867" s="253"/>
      <c r="AT867" s="254" t="s">
        <v>164</v>
      </c>
      <c r="AU867" s="254" t="s">
        <v>82</v>
      </c>
      <c r="AV867" s="12" t="s">
        <v>82</v>
      </c>
      <c r="AW867" s="12" t="s">
        <v>36</v>
      </c>
      <c r="AX867" s="12" t="s">
        <v>72</v>
      </c>
      <c r="AY867" s="254" t="s">
        <v>152</v>
      </c>
    </row>
    <row r="868" spans="2:51" s="11" customFormat="1" ht="13.5">
      <c r="B868" s="233"/>
      <c r="C868" s="234"/>
      <c r="D868" s="235" t="s">
        <v>164</v>
      </c>
      <c r="E868" s="236" t="s">
        <v>21</v>
      </c>
      <c r="F868" s="237" t="s">
        <v>694</v>
      </c>
      <c r="G868" s="234"/>
      <c r="H868" s="236" t="s">
        <v>21</v>
      </c>
      <c r="I868" s="238"/>
      <c r="J868" s="234"/>
      <c r="K868" s="234"/>
      <c r="L868" s="239"/>
      <c r="M868" s="240"/>
      <c r="N868" s="241"/>
      <c r="O868" s="241"/>
      <c r="P868" s="241"/>
      <c r="Q868" s="241"/>
      <c r="R868" s="241"/>
      <c r="S868" s="241"/>
      <c r="T868" s="242"/>
      <c r="AT868" s="243" t="s">
        <v>164</v>
      </c>
      <c r="AU868" s="243" t="s">
        <v>82</v>
      </c>
      <c r="AV868" s="11" t="s">
        <v>80</v>
      </c>
      <c r="AW868" s="11" t="s">
        <v>36</v>
      </c>
      <c r="AX868" s="11" t="s">
        <v>72</v>
      </c>
      <c r="AY868" s="243" t="s">
        <v>152</v>
      </c>
    </row>
    <row r="869" spans="2:51" s="12" customFormat="1" ht="13.5">
      <c r="B869" s="244"/>
      <c r="C869" s="245"/>
      <c r="D869" s="235" t="s">
        <v>164</v>
      </c>
      <c r="E869" s="246" t="s">
        <v>21</v>
      </c>
      <c r="F869" s="247" t="s">
        <v>877</v>
      </c>
      <c r="G869" s="245"/>
      <c r="H869" s="248">
        <v>2.064</v>
      </c>
      <c r="I869" s="249"/>
      <c r="J869" s="245"/>
      <c r="K869" s="245"/>
      <c r="L869" s="250"/>
      <c r="M869" s="251"/>
      <c r="N869" s="252"/>
      <c r="O869" s="252"/>
      <c r="P869" s="252"/>
      <c r="Q869" s="252"/>
      <c r="R869" s="252"/>
      <c r="S869" s="252"/>
      <c r="T869" s="253"/>
      <c r="AT869" s="254" t="s">
        <v>164</v>
      </c>
      <c r="AU869" s="254" t="s">
        <v>82</v>
      </c>
      <c r="AV869" s="12" t="s">
        <v>82</v>
      </c>
      <c r="AW869" s="12" t="s">
        <v>36</v>
      </c>
      <c r="AX869" s="12" t="s">
        <v>72</v>
      </c>
      <c r="AY869" s="254" t="s">
        <v>152</v>
      </c>
    </row>
    <row r="870" spans="2:51" s="11" customFormat="1" ht="13.5">
      <c r="B870" s="233"/>
      <c r="C870" s="234"/>
      <c r="D870" s="235" t="s">
        <v>164</v>
      </c>
      <c r="E870" s="236" t="s">
        <v>21</v>
      </c>
      <c r="F870" s="237" t="s">
        <v>693</v>
      </c>
      <c r="G870" s="234"/>
      <c r="H870" s="236" t="s">
        <v>21</v>
      </c>
      <c r="I870" s="238"/>
      <c r="J870" s="234"/>
      <c r="K870" s="234"/>
      <c r="L870" s="239"/>
      <c r="M870" s="240"/>
      <c r="N870" s="241"/>
      <c r="O870" s="241"/>
      <c r="P870" s="241"/>
      <c r="Q870" s="241"/>
      <c r="R870" s="241"/>
      <c r="S870" s="241"/>
      <c r="T870" s="242"/>
      <c r="AT870" s="243" t="s">
        <v>164</v>
      </c>
      <c r="AU870" s="243" t="s">
        <v>82</v>
      </c>
      <c r="AV870" s="11" t="s">
        <v>80</v>
      </c>
      <c r="AW870" s="11" t="s">
        <v>36</v>
      </c>
      <c r="AX870" s="11" t="s">
        <v>72</v>
      </c>
      <c r="AY870" s="243" t="s">
        <v>152</v>
      </c>
    </row>
    <row r="871" spans="2:51" s="12" customFormat="1" ht="13.5">
      <c r="B871" s="244"/>
      <c r="C871" s="245"/>
      <c r="D871" s="235" t="s">
        <v>164</v>
      </c>
      <c r="E871" s="246" t="s">
        <v>21</v>
      </c>
      <c r="F871" s="247" t="s">
        <v>878</v>
      </c>
      <c r="G871" s="245"/>
      <c r="H871" s="248">
        <v>2.208</v>
      </c>
      <c r="I871" s="249"/>
      <c r="J871" s="245"/>
      <c r="K871" s="245"/>
      <c r="L871" s="250"/>
      <c r="M871" s="251"/>
      <c r="N871" s="252"/>
      <c r="O871" s="252"/>
      <c r="P871" s="252"/>
      <c r="Q871" s="252"/>
      <c r="R871" s="252"/>
      <c r="S871" s="252"/>
      <c r="T871" s="253"/>
      <c r="AT871" s="254" t="s">
        <v>164</v>
      </c>
      <c r="AU871" s="254" t="s">
        <v>82</v>
      </c>
      <c r="AV871" s="12" t="s">
        <v>82</v>
      </c>
      <c r="AW871" s="12" t="s">
        <v>36</v>
      </c>
      <c r="AX871" s="12" t="s">
        <v>72</v>
      </c>
      <c r="AY871" s="254" t="s">
        <v>152</v>
      </c>
    </row>
    <row r="872" spans="2:51" s="14" customFormat="1" ht="13.5">
      <c r="B872" s="279"/>
      <c r="C872" s="280"/>
      <c r="D872" s="235" t="s">
        <v>164</v>
      </c>
      <c r="E872" s="281" t="s">
        <v>21</v>
      </c>
      <c r="F872" s="282" t="s">
        <v>856</v>
      </c>
      <c r="G872" s="280"/>
      <c r="H872" s="283">
        <v>270.164</v>
      </c>
      <c r="I872" s="284"/>
      <c r="J872" s="280"/>
      <c r="K872" s="280"/>
      <c r="L872" s="285"/>
      <c r="M872" s="286"/>
      <c r="N872" s="287"/>
      <c r="O872" s="287"/>
      <c r="P872" s="287"/>
      <c r="Q872" s="287"/>
      <c r="R872" s="287"/>
      <c r="S872" s="287"/>
      <c r="T872" s="288"/>
      <c r="AT872" s="289" t="s">
        <v>164</v>
      </c>
      <c r="AU872" s="289" t="s">
        <v>82</v>
      </c>
      <c r="AV872" s="14" t="s">
        <v>153</v>
      </c>
      <c r="AW872" s="14" t="s">
        <v>36</v>
      </c>
      <c r="AX872" s="14" t="s">
        <v>72</v>
      </c>
      <c r="AY872" s="289" t="s">
        <v>152</v>
      </c>
    </row>
    <row r="873" spans="2:51" s="11" customFormat="1" ht="13.5">
      <c r="B873" s="233"/>
      <c r="C873" s="234"/>
      <c r="D873" s="235" t="s">
        <v>164</v>
      </c>
      <c r="E873" s="236" t="s">
        <v>21</v>
      </c>
      <c r="F873" s="237" t="s">
        <v>879</v>
      </c>
      <c r="G873" s="234"/>
      <c r="H873" s="236" t="s">
        <v>21</v>
      </c>
      <c r="I873" s="238"/>
      <c r="J873" s="234"/>
      <c r="K873" s="234"/>
      <c r="L873" s="239"/>
      <c r="M873" s="240"/>
      <c r="N873" s="241"/>
      <c r="O873" s="241"/>
      <c r="P873" s="241"/>
      <c r="Q873" s="241"/>
      <c r="R873" s="241"/>
      <c r="S873" s="241"/>
      <c r="T873" s="242"/>
      <c r="AT873" s="243" t="s">
        <v>164</v>
      </c>
      <c r="AU873" s="243" t="s">
        <v>82</v>
      </c>
      <c r="AV873" s="11" t="s">
        <v>80</v>
      </c>
      <c r="AW873" s="11" t="s">
        <v>36</v>
      </c>
      <c r="AX873" s="11" t="s">
        <v>72</v>
      </c>
      <c r="AY873" s="243" t="s">
        <v>152</v>
      </c>
    </row>
    <row r="874" spans="2:51" s="11" customFormat="1" ht="13.5">
      <c r="B874" s="233"/>
      <c r="C874" s="234"/>
      <c r="D874" s="235" t="s">
        <v>164</v>
      </c>
      <c r="E874" s="236" t="s">
        <v>21</v>
      </c>
      <c r="F874" s="237" t="s">
        <v>880</v>
      </c>
      <c r="G874" s="234"/>
      <c r="H874" s="236" t="s">
        <v>21</v>
      </c>
      <c r="I874" s="238"/>
      <c r="J874" s="234"/>
      <c r="K874" s="234"/>
      <c r="L874" s="239"/>
      <c r="M874" s="240"/>
      <c r="N874" s="241"/>
      <c r="O874" s="241"/>
      <c r="P874" s="241"/>
      <c r="Q874" s="241"/>
      <c r="R874" s="241"/>
      <c r="S874" s="241"/>
      <c r="T874" s="242"/>
      <c r="AT874" s="243" t="s">
        <v>164</v>
      </c>
      <c r="AU874" s="243" t="s">
        <v>82</v>
      </c>
      <c r="AV874" s="11" t="s">
        <v>80</v>
      </c>
      <c r="AW874" s="11" t="s">
        <v>36</v>
      </c>
      <c r="AX874" s="11" t="s">
        <v>72</v>
      </c>
      <c r="AY874" s="243" t="s">
        <v>152</v>
      </c>
    </row>
    <row r="875" spans="2:51" s="12" customFormat="1" ht="13.5">
      <c r="B875" s="244"/>
      <c r="C875" s="245"/>
      <c r="D875" s="235" t="s">
        <v>164</v>
      </c>
      <c r="E875" s="246" t="s">
        <v>21</v>
      </c>
      <c r="F875" s="247" t="s">
        <v>259</v>
      </c>
      <c r="G875" s="245"/>
      <c r="H875" s="248">
        <v>85.67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AT875" s="254" t="s">
        <v>164</v>
      </c>
      <c r="AU875" s="254" t="s">
        <v>82</v>
      </c>
      <c r="AV875" s="12" t="s">
        <v>82</v>
      </c>
      <c r="AW875" s="12" t="s">
        <v>36</v>
      </c>
      <c r="AX875" s="12" t="s">
        <v>72</v>
      </c>
      <c r="AY875" s="254" t="s">
        <v>152</v>
      </c>
    </row>
    <row r="876" spans="2:51" s="14" customFormat="1" ht="13.5">
      <c r="B876" s="279"/>
      <c r="C876" s="280"/>
      <c r="D876" s="235" t="s">
        <v>164</v>
      </c>
      <c r="E876" s="281" t="s">
        <v>21</v>
      </c>
      <c r="F876" s="282" t="s">
        <v>856</v>
      </c>
      <c r="G876" s="280"/>
      <c r="H876" s="283">
        <v>85.67</v>
      </c>
      <c r="I876" s="284"/>
      <c r="J876" s="280"/>
      <c r="K876" s="280"/>
      <c r="L876" s="285"/>
      <c r="M876" s="286"/>
      <c r="N876" s="287"/>
      <c r="O876" s="287"/>
      <c r="P876" s="287"/>
      <c r="Q876" s="287"/>
      <c r="R876" s="287"/>
      <c r="S876" s="287"/>
      <c r="T876" s="288"/>
      <c r="AT876" s="289" t="s">
        <v>164</v>
      </c>
      <c r="AU876" s="289" t="s">
        <v>82</v>
      </c>
      <c r="AV876" s="14" t="s">
        <v>153</v>
      </c>
      <c r="AW876" s="14" t="s">
        <v>36</v>
      </c>
      <c r="AX876" s="14" t="s">
        <v>72</v>
      </c>
      <c r="AY876" s="289" t="s">
        <v>152</v>
      </c>
    </row>
    <row r="877" spans="2:51" s="13" customFormat="1" ht="13.5">
      <c r="B877" s="255"/>
      <c r="C877" s="256"/>
      <c r="D877" s="235" t="s">
        <v>164</v>
      </c>
      <c r="E877" s="257" t="s">
        <v>21</v>
      </c>
      <c r="F877" s="258" t="s">
        <v>167</v>
      </c>
      <c r="G877" s="256"/>
      <c r="H877" s="259">
        <v>355.834</v>
      </c>
      <c r="I877" s="260"/>
      <c r="J877" s="256"/>
      <c r="K877" s="256"/>
      <c r="L877" s="261"/>
      <c r="M877" s="290"/>
      <c r="N877" s="291"/>
      <c r="O877" s="291"/>
      <c r="P877" s="291"/>
      <c r="Q877" s="291"/>
      <c r="R877" s="291"/>
      <c r="S877" s="291"/>
      <c r="T877" s="292"/>
      <c r="AT877" s="265" t="s">
        <v>164</v>
      </c>
      <c r="AU877" s="265" t="s">
        <v>82</v>
      </c>
      <c r="AV877" s="13" t="s">
        <v>162</v>
      </c>
      <c r="AW877" s="13" t="s">
        <v>36</v>
      </c>
      <c r="AX877" s="13" t="s">
        <v>80</v>
      </c>
      <c r="AY877" s="265" t="s">
        <v>152</v>
      </c>
    </row>
    <row r="878" spans="2:12" s="1" customFormat="1" ht="6.95" customHeight="1">
      <c r="B878" s="67"/>
      <c r="C878" s="68"/>
      <c r="D878" s="68"/>
      <c r="E878" s="68"/>
      <c r="F878" s="68"/>
      <c r="G878" s="68"/>
      <c r="H878" s="68"/>
      <c r="I878" s="166"/>
      <c r="J878" s="68"/>
      <c r="K878" s="68"/>
      <c r="L878" s="72"/>
    </row>
  </sheetData>
  <sheetProtection password="CC35" sheet="1" objects="1" scenarios="1" formatColumns="0" formatRows="0" autoFilter="0"/>
  <autoFilter ref="C103:K877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SVČ KRNOV - volnočasové aktivity a herna, stavební úpravy a změna užívání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889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16. 8. 2017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ROUND(SUM(BE78:BE83),2)</f>
        <v>0</v>
      </c>
      <c r="G30" s="47"/>
      <c r="H30" s="47"/>
      <c r="I30" s="158">
        <v>0.21</v>
      </c>
      <c r="J30" s="157">
        <f>ROUND(ROUND((SUM(BE78:BE83)),2)*I30,2)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ROUND(SUM(BF78:BF83),2)</f>
        <v>0</v>
      </c>
      <c r="G31" s="47"/>
      <c r="H31" s="47"/>
      <c r="I31" s="158">
        <v>0.15</v>
      </c>
      <c r="J31" s="157">
        <f>ROUND(ROUND((SUM(BF78:BF83)),2)*I31,2)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ROUND(SUM(BG78:BG83),2)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ROUND(SUM(BH78:BH83),2)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ROUND(SUM(BI78:BI83),2)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SVČ KRNOV - volnočasové aktivity a herna, stavební úpravy a změna užívání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5/17/ph_2 - Elektroinstalace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Dobrovského 281/16, Krnov</v>
      </c>
      <c r="G49" s="47"/>
      <c r="H49" s="47"/>
      <c r="I49" s="146" t="s">
        <v>25</v>
      </c>
      <c r="J49" s="147" t="str">
        <f>IF(J12="","",J12)</f>
        <v>16. 8. 2017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Pavel Hanzel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890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891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136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SVČ KRNOV - volnočasové aktivity a herna, stavební úpravy a změna užívání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101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>5/17/ph_2 - Elektroinstalace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23</v>
      </c>
      <c r="D72" s="74"/>
      <c r="E72" s="74"/>
      <c r="F72" s="193" t="str">
        <f>F12</f>
        <v>Dobrovského 281/16, Krnov</v>
      </c>
      <c r="G72" s="74"/>
      <c r="H72" s="74"/>
      <c r="I72" s="194" t="s">
        <v>25</v>
      </c>
      <c r="J72" s="85" t="str">
        <f>IF(J12="","",J12)</f>
        <v>16. 8. 2017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27</v>
      </c>
      <c r="D74" s="74"/>
      <c r="E74" s="74"/>
      <c r="F74" s="193" t="str">
        <f>E15</f>
        <v xml:space="preserve"> </v>
      </c>
      <c r="G74" s="74"/>
      <c r="H74" s="74"/>
      <c r="I74" s="194" t="s">
        <v>33</v>
      </c>
      <c r="J74" s="193" t="str">
        <f>E21</f>
        <v>Pavel Hanzel</v>
      </c>
      <c r="K74" s="74"/>
      <c r="L74" s="72"/>
    </row>
    <row r="75" spans="2:12" s="1" customFormat="1" ht="14.4" customHeight="1">
      <c r="B75" s="46"/>
      <c r="C75" s="76" t="s">
        <v>31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137</v>
      </c>
      <c r="D77" s="197" t="s">
        <v>57</v>
      </c>
      <c r="E77" s="197" t="s">
        <v>53</v>
      </c>
      <c r="F77" s="197" t="s">
        <v>138</v>
      </c>
      <c r="G77" s="197" t="s">
        <v>139</v>
      </c>
      <c r="H77" s="197" t="s">
        <v>140</v>
      </c>
      <c r="I77" s="198" t="s">
        <v>141</v>
      </c>
      <c r="J77" s="197" t="s">
        <v>105</v>
      </c>
      <c r="K77" s="199" t="s">
        <v>142</v>
      </c>
      <c r="L77" s="200"/>
      <c r="M77" s="102" t="s">
        <v>143</v>
      </c>
      <c r="N77" s="103" t="s">
        <v>42</v>
      </c>
      <c r="O77" s="103" t="s">
        <v>144</v>
      </c>
      <c r="P77" s="103" t="s">
        <v>145</v>
      </c>
      <c r="Q77" s="103" t="s">
        <v>146</v>
      </c>
      <c r="R77" s="103" t="s">
        <v>147</v>
      </c>
      <c r="S77" s="103" t="s">
        <v>148</v>
      </c>
      <c r="T77" s="104" t="s">
        <v>149</v>
      </c>
    </row>
    <row r="78" spans="2:63" s="1" customFormat="1" ht="29.25" customHeight="1">
      <c r="B78" s="46"/>
      <c r="C78" s="108" t="s">
        <v>106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71</v>
      </c>
      <c r="AU78" s="24" t="s">
        <v>107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71</v>
      </c>
      <c r="E79" s="208" t="s">
        <v>179</v>
      </c>
      <c r="F79" s="208" t="s">
        <v>892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153</v>
      </c>
      <c r="AT79" s="217" t="s">
        <v>71</v>
      </c>
      <c r="AU79" s="217" t="s">
        <v>72</v>
      </c>
      <c r="AY79" s="216" t="s">
        <v>152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71</v>
      </c>
      <c r="E80" s="219" t="s">
        <v>893</v>
      </c>
      <c r="F80" s="219" t="s">
        <v>894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SUM(P81:P83)</f>
        <v>0</v>
      </c>
      <c r="Q80" s="213"/>
      <c r="R80" s="214">
        <f>SUM(R81:R83)</f>
        <v>0</v>
      </c>
      <c r="S80" s="213"/>
      <c r="T80" s="215">
        <f>SUM(T81:T83)</f>
        <v>0</v>
      </c>
      <c r="AR80" s="216" t="s">
        <v>153</v>
      </c>
      <c r="AT80" s="217" t="s">
        <v>71</v>
      </c>
      <c r="AU80" s="217" t="s">
        <v>80</v>
      </c>
      <c r="AY80" s="216" t="s">
        <v>152</v>
      </c>
      <c r="BK80" s="218">
        <f>SUM(BK81:BK83)</f>
        <v>0</v>
      </c>
    </row>
    <row r="81" spans="2:65" s="1" customFormat="1" ht="16.5" customHeight="1">
      <c r="B81" s="46"/>
      <c r="C81" s="221" t="s">
        <v>80</v>
      </c>
      <c r="D81" s="221" t="s">
        <v>157</v>
      </c>
      <c r="E81" s="222" t="s">
        <v>895</v>
      </c>
      <c r="F81" s="223" t="s">
        <v>896</v>
      </c>
      <c r="G81" s="224" t="s">
        <v>897</v>
      </c>
      <c r="H81" s="225">
        <v>1</v>
      </c>
      <c r="I81" s="226"/>
      <c r="J81" s="227">
        <f>ROUND(I81*H81,2)</f>
        <v>0</v>
      </c>
      <c r="K81" s="223" t="s">
        <v>21</v>
      </c>
      <c r="L81" s="72"/>
      <c r="M81" s="228" t="s">
        <v>21</v>
      </c>
      <c r="N81" s="229" t="s">
        <v>43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539</v>
      </c>
      <c r="AT81" s="24" t="s">
        <v>157</v>
      </c>
      <c r="AU81" s="24" t="s">
        <v>82</v>
      </c>
      <c r="AY81" s="24" t="s">
        <v>152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80</v>
      </c>
      <c r="BK81" s="232">
        <f>ROUND(I81*H81,2)</f>
        <v>0</v>
      </c>
      <c r="BL81" s="24" t="s">
        <v>539</v>
      </c>
      <c r="BM81" s="24" t="s">
        <v>898</v>
      </c>
    </row>
    <row r="82" spans="2:51" s="12" customFormat="1" ht="13.5">
      <c r="B82" s="244"/>
      <c r="C82" s="245"/>
      <c r="D82" s="235" t="s">
        <v>164</v>
      </c>
      <c r="E82" s="246" t="s">
        <v>21</v>
      </c>
      <c r="F82" s="247" t="s">
        <v>80</v>
      </c>
      <c r="G82" s="245"/>
      <c r="H82" s="248">
        <v>1</v>
      </c>
      <c r="I82" s="249"/>
      <c r="J82" s="245"/>
      <c r="K82" s="245"/>
      <c r="L82" s="250"/>
      <c r="M82" s="251"/>
      <c r="N82" s="252"/>
      <c r="O82" s="252"/>
      <c r="P82" s="252"/>
      <c r="Q82" s="252"/>
      <c r="R82" s="252"/>
      <c r="S82" s="252"/>
      <c r="T82" s="253"/>
      <c r="AT82" s="254" t="s">
        <v>164</v>
      </c>
      <c r="AU82" s="254" t="s">
        <v>82</v>
      </c>
      <c r="AV82" s="12" t="s">
        <v>82</v>
      </c>
      <c r="AW82" s="12" t="s">
        <v>36</v>
      </c>
      <c r="AX82" s="12" t="s">
        <v>72</v>
      </c>
      <c r="AY82" s="254" t="s">
        <v>152</v>
      </c>
    </row>
    <row r="83" spans="2:51" s="13" customFormat="1" ht="13.5">
      <c r="B83" s="255"/>
      <c r="C83" s="256"/>
      <c r="D83" s="235" t="s">
        <v>164</v>
      </c>
      <c r="E83" s="257" t="s">
        <v>21</v>
      </c>
      <c r="F83" s="258" t="s">
        <v>167</v>
      </c>
      <c r="G83" s="256"/>
      <c r="H83" s="259">
        <v>1</v>
      </c>
      <c r="I83" s="260"/>
      <c r="J83" s="256"/>
      <c r="K83" s="256"/>
      <c r="L83" s="261"/>
      <c r="M83" s="290"/>
      <c r="N83" s="291"/>
      <c r="O83" s="291"/>
      <c r="P83" s="291"/>
      <c r="Q83" s="291"/>
      <c r="R83" s="291"/>
      <c r="S83" s="291"/>
      <c r="T83" s="292"/>
      <c r="AT83" s="265" t="s">
        <v>164</v>
      </c>
      <c r="AU83" s="265" t="s">
        <v>82</v>
      </c>
      <c r="AV83" s="13" t="s">
        <v>162</v>
      </c>
      <c r="AW83" s="13" t="s">
        <v>36</v>
      </c>
      <c r="AX83" s="13" t="s">
        <v>80</v>
      </c>
      <c r="AY83" s="265" t="s">
        <v>152</v>
      </c>
    </row>
    <row r="84" spans="2:12" s="1" customFormat="1" ht="6.95" customHeight="1">
      <c r="B84" s="67"/>
      <c r="C84" s="68"/>
      <c r="D84" s="68"/>
      <c r="E84" s="68"/>
      <c r="F84" s="68"/>
      <c r="G84" s="68"/>
      <c r="H84" s="68"/>
      <c r="I84" s="166"/>
      <c r="J84" s="68"/>
      <c r="K84" s="68"/>
      <c r="L84" s="72"/>
    </row>
  </sheetData>
  <sheetProtection password="CC35" sheet="1" objects="1" scenarios="1" formatColumns="0" formatRows="0" autoFilter="0"/>
  <autoFilter ref="C77:K83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SVČ KRNOV - volnočasové aktivity a herna, stavební úpravy a změna užívání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899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16. 8. 2017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ROUND(SUM(BE80:BE93),2)</f>
        <v>0</v>
      </c>
      <c r="G30" s="47"/>
      <c r="H30" s="47"/>
      <c r="I30" s="158">
        <v>0.21</v>
      </c>
      <c r="J30" s="157">
        <f>ROUND(ROUND((SUM(BE80:BE93)),2)*I30,2)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ROUND(SUM(BF80:BF93),2)</f>
        <v>0</v>
      </c>
      <c r="G31" s="47"/>
      <c r="H31" s="47"/>
      <c r="I31" s="158">
        <v>0.15</v>
      </c>
      <c r="J31" s="157">
        <f>ROUND(ROUND((SUM(BF80:BF93)),2)*I31,2)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ROUND(SUM(BG80:BG93),2)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ROUND(SUM(BH80:BH93),2)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ROUND(SUM(BI80:BI93),2)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SVČ KRNOV - volnočasové aktivity a herna, stavební úpravy a změna užívání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5/17/ph_3 - TZB - ZTI, ÚT, VZT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Dobrovského 281/16, Krnov</v>
      </c>
      <c r="G49" s="47"/>
      <c r="H49" s="47"/>
      <c r="I49" s="146" t="s">
        <v>25</v>
      </c>
      <c r="J49" s="147" t="str">
        <f>IF(J12="","",J12)</f>
        <v>16. 8. 2017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Pavel Hanzel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J80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123</v>
      </c>
      <c r="E57" s="180"/>
      <c r="F57" s="180"/>
      <c r="G57" s="180"/>
      <c r="H57" s="180"/>
      <c r="I57" s="181"/>
      <c r="J57" s="182">
        <f>J81</f>
        <v>0</v>
      </c>
      <c r="K57" s="183"/>
    </row>
    <row r="58" spans="2:11" s="8" customFormat="1" ht="19.9" customHeight="1">
      <c r="B58" s="184"/>
      <c r="C58" s="185"/>
      <c r="D58" s="186" t="s">
        <v>900</v>
      </c>
      <c r="E58" s="187"/>
      <c r="F58" s="187"/>
      <c r="G58" s="187"/>
      <c r="H58" s="187"/>
      <c r="I58" s="188"/>
      <c r="J58" s="189">
        <f>J82</f>
        <v>0</v>
      </c>
      <c r="K58" s="190"/>
    </row>
    <row r="59" spans="2:11" s="8" customFormat="1" ht="19.9" customHeight="1">
      <c r="B59" s="184"/>
      <c r="C59" s="185"/>
      <c r="D59" s="186" t="s">
        <v>901</v>
      </c>
      <c r="E59" s="187"/>
      <c r="F59" s="187"/>
      <c r="G59" s="187"/>
      <c r="H59" s="187"/>
      <c r="I59" s="188"/>
      <c r="J59" s="189">
        <f>J86</f>
        <v>0</v>
      </c>
      <c r="K59" s="190"/>
    </row>
    <row r="60" spans="2:11" s="8" customFormat="1" ht="19.9" customHeight="1">
      <c r="B60" s="184"/>
      <c r="C60" s="185"/>
      <c r="D60" s="186" t="s">
        <v>127</v>
      </c>
      <c r="E60" s="187"/>
      <c r="F60" s="187"/>
      <c r="G60" s="187"/>
      <c r="H60" s="187"/>
      <c r="I60" s="188"/>
      <c r="J60" s="189">
        <f>J90</f>
        <v>0</v>
      </c>
      <c r="K60" s="190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44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66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69"/>
      <c r="J66" s="71"/>
      <c r="K66" s="71"/>
      <c r="L66" s="72"/>
    </row>
    <row r="67" spans="2:12" s="1" customFormat="1" ht="36.95" customHeight="1">
      <c r="B67" s="46"/>
      <c r="C67" s="73" t="s">
        <v>136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6.5" customHeight="1">
      <c r="B70" s="46"/>
      <c r="C70" s="74"/>
      <c r="D70" s="74"/>
      <c r="E70" s="192" t="str">
        <f>E7</f>
        <v>SVČ KRNOV - volnočasové aktivity a herna, stavební úpravy a změna užívání</v>
      </c>
      <c r="F70" s="76"/>
      <c r="G70" s="76"/>
      <c r="H70" s="76"/>
      <c r="I70" s="191"/>
      <c r="J70" s="74"/>
      <c r="K70" s="74"/>
      <c r="L70" s="72"/>
    </row>
    <row r="71" spans="2:12" s="1" customFormat="1" ht="14.4" customHeight="1">
      <c r="B71" s="46"/>
      <c r="C71" s="76" t="s">
        <v>101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7.25" customHeight="1">
      <c r="B72" s="46"/>
      <c r="C72" s="74"/>
      <c r="D72" s="74"/>
      <c r="E72" s="82" t="str">
        <f>E9</f>
        <v>5/17/ph_3 - TZB - ZTI, ÚT, VZT</v>
      </c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8" customHeight="1">
      <c r="B74" s="46"/>
      <c r="C74" s="76" t="s">
        <v>23</v>
      </c>
      <c r="D74" s="74"/>
      <c r="E74" s="74"/>
      <c r="F74" s="193" t="str">
        <f>F12</f>
        <v>Dobrovského 281/16, Krnov</v>
      </c>
      <c r="G74" s="74"/>
      <c r="H74" s="74"/>
      <c r="I74" s="194" t="s">
        <v>25</v>
      </c>
      <c r="J74" s="85" t="str">
        <f>IF(J12="","",J12)</f>
        <v>16. 8. 2017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3.5">
      <c r="B76" s="46"/>
      <c r="C76" s="76" t="s">
        <v>27</v>
      </c>
      <c r="D76" s="74"/>
      <c r="E76" s="74"/>
      <c r="F76" s="193" t="str">
        <f>E15</f>
        <v xml:space="preserve"> </v>
      </c>
      <c r="G76" s="74"/>
      <c r="H76" s="74"/>
      <c r="I76" s="194" t="s">
        <v>33</v>
      </c>
      <c r="J76" s="193" t="str">
        <f>E21</f>
        <v>Pavel Hanzel</v>
      </c>
      <c r="K76" s="74"/>
      <c r="L76" s="72"/>
    </row>
    <row r="77" spans="2:12" s="1" customFormat="1" ht="14.4" customHeight="1">
      <c r="B77" s="46"/>
      <c r="C77" s="76" t="s">
        <v>31</v>
      </c>
      <c r="D77" s="74"/>
      <c r="E77" s="74"/>
      <c r="F77" s="193" t="str">
        <f>IF(E18="","",E18)</f>
        <v/>
      </c>
      <c r="G77" s="74"/>
      <c r="H77" s="74"/>
      <c r="I77" s="191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20" s="9" customFormat="1" ht="29.25" customHeight="1">
      <c r="B79" s="195"/>
      <c r="C79" s="196" t="s">
        <v>137</v>
      </c>
      <c r="D79" s="197" t="s">
        <v>57</v>
      </c>
      <c r="E79" s="197" t="s">
        <v>53</v>
      </c>
      <c r="F79" s="197" t="s">
        <v>138</v>
      </c>
      <c r="G79" s="197" t="s">
        <v>139</v>
      </c>
      <c r="H79" s="197" t="s">
        <v>140</v>
      </c>
      <c r="I79" s="198" t="s">
        <v>141</v>
      </c>
      <c r="J79" s="197" t="s">
        <v>105</v>
      </c>
      <c r="K79" s="199" t="s">
        <v>142</v>
      </c>
      <c r="L79" s="200"/>
      <c r="M79" s="102" t="s">
        <v>143</v>
      </c>
      <c r="N79" s="103" t="s">
        <v>42</v>
      </c>
      <c r="O79" s="103" t="s">
        <v>144</v>
      </c>
      <c r="P79" s="103" t="s">
        <v>145</v>
      </c>
      <c r="Q79" s="103" t="s">
        <v>146</v>
      </c>
      <c r="R79" s="103" t="s">
        <v>147</v>
      </c>
      <c r="S79" s="103" t="s">
        <v>148</v>
      </c>
      <c r="T79" s="104" t="s">
        <v>149</v>
      </c>
    </row>
    <row r="80" spans="2:63" s="1" customFormat="1" ht="29.25" customHeight="1">
      <c r="B80" s="46"/>
      <c r="C80" s="108" t="s">
        <v>106</v>
      </c>
      <c r="D80" s="74"/>
      <c r="E80" s="74"/>
      <c r="F80" s="74"/>
      <c r="G80" s="74"/>
      <c r="H80" s="74"/>
      <c r="I80" s="191"/>
      <c r="J80" s="201">
        <f>BK80</f>
        <v>0</v>
      </c>
      <c r="K80" s="74"/>
      <c r="L80" s="72"/>
      <c r="M80" s="105"/>
      <c r="N80" s="106"/>
      <c r="O80" s="106"/>
      <c r="P80" s="202">
        <f>P81</f>
        <v>0</v>
      </c>
      <c r="Q80" s="106"/>
      <c r="R80" s="202">
        <f>R81</f>
        <v>0</v>
      </c>
      <c r="S80" s="106"/>
      <c r="T80" s="203">
        <f>T81</f>
        <v>0</v>
      </c>
      <c r="AT80" s="24" t="s">
        <v>71</v>
      </c>
      <c r="AU80" s="24" t="s">
        <v>107</v>
      </c>
      <c r="BK80" s="204">
        <f>BK81</f>
        <v>0</v>
      </c>
    </row>
    <row r="81" spans="2:63" s="10" customFormat="1" ht="37.4" customHeight="1">
      <c r="B81" s="205"/>
      <c r="C81" s="206"/>
      <c r="D81" s="207" t="s">
        <v>71</v>
      </c>
      <c r="E81" s="208" t="s">
        <v>441</v>
      </c>
      <c r="F81" s="208" t="s">
        <v>442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P82+P86+P90</f>
        <v>0</v>
      </c>
      <c r="Q81" s="213"/>
      <c r="R81" s="214">
        <f>R82+R86+R90</f>
        <v>0</v>
      </c>
      <c r="S81" s="213"/>
      <c r="T81" s="215">
        <f>T82+T86+T90</f>
        <v>0</v>
      </c>
      <c r="AR81" s="216" t="s">
        <v>82</v>
      </c>
      <c r="AT81" s="217" t="s">
        <v>71</v>
      </c>
      <c r="AU81" s="217" t="s">
        <v>72</v>
      </c>
      <c r="AY81" s="216" t="s">
        <v>152</v>
      </c>
      <c r="BK81" s="218">
        <f>BK82+BK86+BK90</f>
        <v>0</v>
      </c>
    </row>
    <row r="82" spans="2:63" s="10" customFormat="1" ht="19.9" customHeight="1">
      <c r="B82" s="205"/>
      <c r="C82" s="206"/>
      <c r="D82" s="207" t="s">
        <v>71</v>
      </c>
      <c r="E82" s="219" t="s">
        <v>902</v>
      </c>
      <c r="F82" s="219" t="s">
        <v>903</v>
      </c>
      <c r="G82" s="206"/>
      <c r="H82" s="206"/>
      <c r="I82" s="209"/>
      <c r="J82" s="220">
        <f>BK82</f>
        <v>0</v>
      </c>
      <c r="K82" s="206"/>
      <c r="L82" s="211"/>
      <c r="M82" s="212"/>
      <c r="N82" s="213"/>
      <c r="O82" s="213"/>
      <c r="P82" s="214">
        <f>SUM(P83:P85)</f>
        <v>0</v>
      </c>
      <c r="Q82" s="213"/>
      <c r="R82" s="214">
        <f>SUM(R83:R85)</f>
        <v>0</v>
      </c>
      <c r="S82" s="213"/>
      <c r="T82" s="215">
        <f>SUM(T83:T85)</f>
        <v>0</v>
      </c>
      <c r="AR82" s="216" t="s">
        <v>82</v>
      </c>
      <c r="AT82" s="217" t="s">
        <v>71</v>
      </c>
      <c r="AU82" s="217" t="s">
        <v>80</v>
      </c>
      <c r="AY82" s="216" t="s">
        <v>152</v>
      </c>
      <c r="BK82" s="218">
        <f>SUM(BK83:BK85)</f>
        <v>0</v>
      </c>
    </row>
    <row r="83" spans="2:65" s="1" customFormat="1" ht="16.5" customHeight="1">
      <c r="B83" s="46"/>
      <c r="C83" s="221" t="s">
        <v>80</v>
      </c>
      <c r="D83" s="221" t="s">
        <v>157</v>
      </c>
      <c r="E83" s="222" t="s">
        <v>904</v>
      </c>
      <c r="F83" s="223" t="s">
        <v>905</v>
      </c>
      <c r="G83" s="224" t="s">
        <v>897</v>
      </c>
      <c r="H83" s="225">
        <v>1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43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272</v>
      </c>
      <c r="AT83" s="24" t="s">
        <v>157</v>
      </c>
      <c r="AU83" s="24" t="s">
        <v>82</v>
      </c>
      <c r="AY83" s="24" t="s">
        <v>152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80</v>
      </c>
      <c r="BK83" s="232">
        <f>ROUND(I83*H83,2)</f>
        <v>0</v>
      </c>
      <c r="BL83" s="24" t="s">
        <v>272</v>
      </c>
      <c r="BM83" s="24" t="s">
        <v>906</v>
      </c>
    </row>
    <row r="84" spans="2:51" s="12" customFormat="1" ht="13.5">
      <c r="B84" s="244"/>
      <c r="C84" s="245"/>
      <c r="D84" s="235" t="s">
        <v>164</v>
      </c>
      <c r="E84" s="246" t="s">
        <v>21</v>
      </c>
      <c r="F84" s="247" t="s">
        <v>80</v>
      </c>
      <c r="G84" s="245"/>
      <c r="H84" s="248">
        <v>1</v>
      </c>
      <c r="I84" s="249"/>
      <c r="J84" s="245"/>
      <c r="K84" s="245"/>
      <c r="L84" s="250"/>
      <c r="M84" s="251"/>
      <c r="N84" s="252"/>
      <c r="O84" s="252"/>
      <c r="P84" s="252"/>
      <c r="Q84" s="252"/>
      <c r="R84" s="252"/>
      <c r="S84" s="252"/>
      <c r="T84" s="253"/>
      <c r="AT84" s="254" t="s">
        <v>164</v>
      </c>
      <c r="AU84" s="254" t="s">
        <v>82</v>
      </c>
      <c r="AV84" s="12" t="s">
        <v>82</v>
      </c>
      <c r="AW84" s="12" t="s">
        <v>36</v>
      </c>
      <c r="AX84" s="12" t="s">
        <v>72</v>
      </c>
      <c r="AY84" s="254" t="s">
        <v>152</v>
      </c>
    </row>
    <row r="85" spans="2:51" s="13" customFormat="1" ht="13.5">
      <c r="B85" s="255"/>
      <c r="C85" s="256"/>
      <c r="D85" s="235" t="s">
        <v>164</v>
      </c>
      <c r="E85" s="257" t="s">
        <v>21</v>
      </c>
      <c r="F85" s="258" t="s">
        <v>167</v>
      </c>
      <c r="G85" s="256"/>
      <c r="H85" s="259">
        <v>1</v>
      </c>
      <c r="I85" s="260"/>
      <c r="J85" s="256"/>
      <c r="K85" s="256"/>
      <c r="L85" s="261"/>
      <c r="M85" s="262"/>
      <c r="N85" s="263"/>
      <c r="O85" s="263"/>
      <c r="P85" s="263"/>
      <c r="Q85" s="263"/>
      <c r="R85" s="263"/>
      <c r="S85" s="263"/>
      <c r="T85" s="264"/>
      <c r="AT85" s="265" t="s">
        <v>164</v>
      </c>
      <c r="AU85" s="265" t="s">
        <v>82</v>
      </c>
      <c r="AV85" s="13" t="s">
        <v>162</v>
      </c>
      <c r="AW85" s="13" t="s">
        <v>36</v>
      </c>
      <c r="AX85" s="13" t="s">
        <v>80</v>
      </c>
      <c r="AY85" s="265" t="s">
        <v>152</v>
      </c>
    </row>
    <row r="86" spans="2:63" s="10" customFormat="1" ht="29.85" customHeight="1">
      <c r="B86" s="205"/>
      <c r="C86" s="206"/>
      <c r="D86" s="207" t="s">
        <v>71</v>
      </c>
      <c r="E86" s="219" t="s">
        <v>907</v>
      </c>
      <c r="F86" s="219" t="s">
        <v>908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SUM(P87:P89)</f>
        <v>0</v>
      </c>
      <c r="Q86" s="213"/>
      <c r="R86" s="214">
        <f>SUM(R87:R89)</f>
        <v>0</v>
      </c>
      <c r="S86" s="213"/>
      <c r="T86" s="215">
        <f>SUM(T87:T89)</f>
        <v>0</v>
      </c>
      <c r="AR86" s="216" t="s">
        <v>82</v>
      </c>
      <c r="AT86" s="217" t="s">
        <v>71</v>
      </c>
      <c r="AU86" s="217" t="s">
        <v>80</v>
      </c>
      <c r="AY86" s="216" t="s">
        <v>152</v>
      </c>
      <c r="BK86" s="218">
        <f>SUM(BK87:BK89)</f>
        <v>0</v>
      </c>
    </row>
    <row r="87" spans="2:65" s="1" customFormat="1" ht="16.5" customHeight="1">
      <c r="B87" s="46"/>
      <c r="C87" s="221" t="s">
        <v>82</v>
      </c>
      <c r="D87" s="221" t="s">
        <v>157</v>
      </c>
      <c r="E87" s="222" t="s">
        <v>909</v>
      </c>
      <c r="F87" s="223" t="s">
        <v>910</v>
      </c>
      <c r="G87" s="224" t="s">
        <v>897</v>
      </c>
      <c r="H87" s="225">
        <v>1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43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272</v>
      </c>
      <c r="AT87" s="24" t="s">
        <v>157</v>
      </c>
      <c r="AU87" s="24" t="s">
        <v>82</v>
      </c>
      <c r="AY87" s="24" t="s">
        <v>152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80</v>
      </c>
      <c r="BK87" s="232">
        <f>ROUND(I87*H87,2)</f>
        <v>0</v>
      </c>
      <c r="BL87" s="24" t="s">
        <v>272</v>
      </c>
      <c r="BM87" s="24" t="s">
        <v>911</v>
      </c>
    </row>
    <row r="88" spans="2:51" s="12" customFormat="1" ht="13.5">
      <c r="B88" s="244"/>
      <c r="C88" s="245"/>
      <c r="D88" s="235" t="s">
        <v>164</v>
      </c>
      <c r="E88" s="246" t="s">
        <v>21</v>
      </c>
      <c r="F88" s="247" t="s">
        <v>80</v>
      </c>
      <c r="G88" s="245"/>
      <c r="H88" s="248">
        <v>1</v>
      </c>
      <c r="I88" s="249"/>
      <c r="J88" s="245"/>
      <c r="K88" s="245"/>
      <c r="L88" s="250"/>
      <c r="M88" s="251"/>
      <c r="N88" s="252"/>
      <c r="O88" s="252"/>
      <c r="P88" s="252"/>
      <c r="Q88" s="252"/>
      <c r="R88" s="252"/>
      <c r="S88" s="252"/>
      <c r="T88" s="253"/>
      <c r="AT88" s="254" t="s">
        <v>164</v>
      </c>
      <c r="AU88" s="254" t="s">
        <v>82</v>
      </c>
      <c r="AV88" s="12" t="s">
        <v>82</v>
      </c>
      <c r="AW88" s="12" t="s">
        <v>36</v>
      </c>
      <c r="AX88" s="12" t="s">
        <v>72</v>
      </c>
      <c r="AY88" s="254" t="s">
        <v>152</v>
      </c>
    </row>
    <row r="89" spans="2:51" s="13" customFormat="1" ht="13.5">
      <c r="B89" s="255"/>
      <c r="C89" s="256"/>
      <c r="D89" s="235" t="s">
        <v>164</v>
      </c>
      <c r="E89" s="257" t="s">
        <v>21</v>
      </c>
      <c r="F89" s="258" t="s">
        <v>167</v>
      </c>
      <c r="G89" s="256"/>
      <c r="H89" s="259">
        <v>1</v>
      </c>
      <c r="I89" s="260"/>
      <c r="J89" s="256"/>
      <c r="K89" s="256"/>
      <c r="L89" s="261"/>
      <c r="M89" s="262"/>
      <c r="N89" s="263"/>
      <c r="O89" s="263"/>
      <c r="P89" s="263"/>
      <c r="Q89" s="263"/>
      <c r="R89" s="263"/>
      <c r="S89" s="263"/>
      <c r="T89" s="264"/>
      <c r="AT89" s="265" t="s">
        <v>164</v>
      </c>
      <c r="AU89" s="265" t="s">
        <v>82</v>
      </c>
      <c r="AV89" s="13" t="s">
        <v>162</v>
      </c>
      <c r="AW89" s="13" t="s">
        <v>36</v>
      </c>
      <c r="AX89" s="13" t="s">
        <v>80</v>
      </c>
      <c r="AY89" s="265" t="s">
        <v>152</v>
      </c>
    </row>
    <row r="90" spans="2:63" s="10" customFormat="1" ht="29.85" customHeight="1">
      <c r="B90" s="205"/>
      <c r="C90" s="206"/>
      <c r="D90" s="207" t="s">
        <v>71</v>
      </c>
      <c r="E90" s="219" t="s">
        <v>512</v>
      </c>
      <c r="F90" s="219" t="s">
        <v>513</v>
      </c>
      <c r="G90" s="206"/>
      <c r="H90" s="206"/>
      <c r="I90" s="209"/>
      <c r="J90" s="220">
        <f>BK90</f>
        <v>0</v>
      </c>
      <c r="K90" s="206"/>
      <c r="L90" s="211"/>
      <c r="M90" s="212"/>
      <c r="N90" s="213"/>
      <c r="O90" s="213"/>
      <c r="P90" s="214">
        <f>SUM(P91:P93)</f>
        <v>0</v>
      </c>
      <c r="Q90" s="213"/>
      <c r="R90" s="214">
        <f>SUM(R91:R93)</f>
        <v>0</v>
      </c>
      <c r="S90" s="213"/>
      <c r="T90" s="215">
        <f>SUM(T91:T93)</f>
        <v>0</v>
      </c>
      <c r="AR90" s="216" t="s">
        <v>82</v>
      </c>
      <c r="AT90" s="217" t="s">
        <v>71</v>
      </c>
      <c r="AU90" s="217" t="s">
        <v>80</v>
      </c>
      <c r="AY90" s="216" t="s">
        <v>152</v>
      </c>
      <c r="BK90" s="218">
        <f>SUM(BK91:BK93)</f>
        <v>0</v>
      </c>
    </row>
    <row r="91" spans="2:65" s="1" customFormat="1" ht="16.5" customHeight="1">
      <c r="B91" s="46"/>
      <c r="C91" s="221" t="s">
        <v>153</v>
      </c>
      <c r="D91" s="221" t="s">
        <v>157</v>
      </c>
      <c r="E91" s="222" t="s">
        <v>912</v>
      </c>
      <c r="F91" s="223" t="s">
        <v>913</v>
      </c>
      <c r="G91" s="224" t="s">
        <v>897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272</v>
      </c>
      <c r="AT91" s="24" t="s">
        <v>157</v>
      </c>
      <c r="AU91" s="24" t="s">
        <v>82</v>
      </c>
      <c r="AY91" s="24" t="s">
        <v>152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272</v>
      </c>
      <c r="BM91" s="24" t="s">
        <v>914</v>
      </c>
    </row>
    <row r="92" spans="2:51" s="12" customFormat="1" ht="13.5">
      <c r="B92" s="244"/>
      <c r="C92" s="245"/>
      <c r="D92" s="235" t="s">
        <v>164</v>
      </c>
      <c r="E92" s="246" t="s">
        <v>21</v>
      </c>
      <c r="F92" s="247" t="s">
        <v>80</v>
      </c>
      <c r="G92" s="245"/>
      <c r="H92" s="248">
        <v>1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164</v>
      </c>
      <c r="AU92" s="254" t="s">
        <v>82</v>
      </c>
      <c r="AV92" s="12" t="s">
        <v>82</v>
      </c>
      <c r="AW92" s="12" t="s">
        <v>36</v>
      </c>
      <c r="AX92" s="12" t="s">
        <v>72</v>
      </c>
      <c r="AY92" s="254" t="s">
        <v>152</v>
      </c>
    </row>
    <row r="93" spans="2:51" s="13" customFormat="1" ht="13.5">
      <c r="B93" s="255"/>
      <c r="C93" s="256"/>
      <c r="D93" s="235" t="s">
        <v>164</v>
      </c>
      <c r="E93" s="257" t="s">
        <v>21</v>
      </c>
      <c r="F93" s="258" t="s">
        <v>167</v>
      </c>
      <c r="G93" s="256"/>
      <c r="H93" s="259">
        <v>1</v>
      </c>
      <c r="I93" s="260"/>
      <c r="J93" s="256"/>
      <c r="K93" s="256"/>
      <c r="L93" s="261"/>
      <c r="M93" s="290"/>
      <c r="N93" s="291"/>
      <c r="O93" s="291"/>
      <c r="P93" s="291"/>
      <c r="Q93" s="291"/>
      <c r="R93" s="291"/>
      <c r="S93" s="291"/>
      <c r="T93" s="292"/>
      <c r="AT93" s="265" t="s">
        <v>164</v>
      </c>
      <c r="AU93" s="265" t="s">
        <v>82</v>
      </c>
      <c r="AV93" s="13" t="s">
        <v>162</v>
      </c>
      <c r="AW93" s="13" t="s">
        <v>36</v>
      </c>
      <c r="AX93" s="13" t="s">
        <v>80</v>
      </c>
      <c r="AY93" s="265" t="s">
        <v>152</v>
      </c>
    </row>
    <row r="94" spans="2:12" s="1" customFormat="1" ht="6.95" customHeight="1">
      <c r="B94" s="67"/>
      <c r="C94" s="68"/>
      <c r="D94" s="68"/>
      <c r="E94" s="68"/>
      <c r="F94" s="68"/>
      <c r="G94" s="68"/>
      <c r="H94" s="68"/>
      <c r="I94" s="166"/>
      <c r="J94" s="68"/>
      <c r="K94" s="68"/>
      <c r="L94" s="72"/>
    </row>
  </sheetData>
  <sheetProtection password="CC35" sheet="1" objects="1" scenarios="1" formatColumns="0" formatRows="0" autoFilter="0"/>
  <autoFilter ref="C79:K93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SVČ KRNOV - volnočasové aktivity a herna, stavební úpravy a změna užívání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915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16. 8. 2017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ROUND(SUM(BE79:BE153),2)</f>
        <v>0</v>
      </c>
      <c r="G30" s="47"/>
      <c r="H30" s="47"/>
      <c r="I30" s="158">
        <v>0.21</v>
      </c>
      <c r="J30" s="157">
        <f>ROUND(ROUND((SUM(BE79:BE153)),2)*I30,2)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ROUND(SUM(BF79:BF153),2)</f>
        <v>0</v>
      </c>
      <c r="G31" s="47"/>
      <c r="H31" s="47"/>
      <c r="I31" s="158">
        <v>0.15</v>
      </c>
      <c r="J31" s="157">
        <f>ROUND(ROUND((SUM(BF79:BF153)),2)*I31,2)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ROUND(SUM(BG79:BG153),2)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ROUND(SUM(BH79:BH153),2)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ROUND(SUM(BI79:BI153),2)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SVČ KRNOV - volnočasové aktivity a herna, stavební úpravy a změna užívání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5/17/ph_4 - Inventář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Dobrovského 281/16, Krnov</v>
      </c>
      <c r="G49" s="47"/>
      <c r="H49" s="47"/>
      <c r="I49" s="146" t="s">
        <v>25</v>
      </c>
      <c r="J49" s="147" t="str">
        <f>IF(J12="","",J12)</f>
        <v>16. 8. 2017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Pavel Hanzel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J79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916</v>
      </c>
      <c r="E57" s="180"/>
      <c r="F57" s="180"/>
      <c r="G57" s="180"/>
      <c r="H57" s="180"/>
      <c r="I57" s="181"/>
      <c r="J57" s="182">
        <f>J80</f>
        <v>0</v>
      </c>
      <c r="K57" s="183"/>
    </row>
    <row r="58" spans="2:11" s="8" customFormat="1" ht="19.9" customHeight="1">
      <c r="B58" s="184"/>
      <c r="C58" s="185"/>
      <c r="D58" s="186" t="s">
        <v>917</v>
      </c>
      <c r="E58" s="187"/>
      <c r="F58" s="187"/>
      <c r="G58" s="187"/>
      <c r="H58" s="187"/>
      <c r="I58" s="188"/>
      <c r="J58" s="189">
        <f>J81</f>
        <v>0</v>
      </c>
      <c r="K58" s="190"/>
    </row>
    <row r="59" spans="2:11" s="8" customFormat="1" ht="19.9" customHeight="1">
      <c r="B59" s="184"/>
      <c r="C59" s="185"/>
      <c r="D59" s="186" t="s">
        <v>918</v>
      </c>
      <c r="E59" s="187"/>
      <c r="F59" s="187"/>
      <c r="G59" s="187"/>
      <c r="H59" s="187"/>
      <c r="I59" s="188"/>
      <c r="J59" s="189">
        <f>J138</f>
        <v>0</v>
      </c>
      <c r="K59" s="190"/>
    </row>
    <row r="60" spans="2:11" s="1" customFormat="1" ht="21.8" customHeight="1">
      <c r="B60" s="46"/>
      <c r="C60" s="47"/>
      <c r="D60" s="47"/>
      <c r="E60" s="47"/>
      <c r="F60" s="47"/>
      <c r="G60" s="47"/>
      <c r="H60" s="47"/>
      <c r="I60" s="144"/>
      <c r="J60" s="47"/>
      <c r="K60" s="51"/>
    </row>
    <row r="61" spans="2:11" s="1" customFormat="1" ht="6.95" customHeight="1">
      <c r="B61" s="67"/>
      <c r="C61" s="68"/>
      <c r="D61" s="68"/>
      <c r="E61" s="68"/>
      <c r="F61" s="68"/>
      <c r="G61" s="68"/>
      <c r="H61" s="68"/>
      <c r="I61" s="166"/>
      <c r="J61" s="68"/>
      <c r="K61" s="69"/>
    </row>
    <row r="65" spans="2:12" s="1" customFormat="1" ht="6.95" customHeight="1">
      <c r="B65" s="70"/>
      <c r="C65" s="71"/>
      <c r="D65" s="71"/>
      <c r="E65" s="71"/>
      <c r="F65" s="71"/>
      <c r="G65" s="71"/>
      <c r="H65" s="71"/>
      <c r="I65" s="169"/>
      <c r="J65" s="71"/>
      <c r="K65" s="71"/>
      <c r="L65" s="72"/>
    </row>
    <row r="66" spans="2:12" s="1" customFormat="1" ht="36.95" customHeight="1">
      <c r="B66" s="46"/>
      <c r="C66" s="73" t="s">
        <v>136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6.95" customHeight="1">
      <c r="B67" s="46"/>
      <c r="C67" s="74"/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4.4" customHeight="1">
      <c r="B68" s="46"/>
      <c r="C68" s="76" t="s">
        <v>18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6.5" customHeight="1">
      <c r="B69" s="46"/>
      <c r="C69" s="74"/>
      <c r="D69" s="74"/>
      <c r="E69" s="192" t="str">
        <f>E7</f>
        <v>SVČ KRNOV - volnočasové aktivity a herna, stavební úpravy a změna užívání</v>
      </c>
      <c r="F69" s="76"/>
      <c r="G69" s="76"/>
      <c r="H69" s="76"/>
      <c r="I69" s="191"/>
      <c r="J69" s="74"/>
      <c r="K69" s="74"/>
      <c r="L69" s="72"/>
    </row>
    <row r="70" spans="2:12" s="1" customFormat="1" ht="14.4" customHeight="1">
      <c r="B70" s="46"/>
      <c r="C70" s="76" t="s">
        <v>101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7.25" customHeight="1">
      <c r="B71" s="46"/>
      <c r="C71" s="74"/>
      <c r="D71" s="74"/>
      <c r="E71" s="82" t="str">
        <f>E9</f>
        <v>5/17/ph_4 - Inventář</v>
      </c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8" customHeight="1">
      <c r="B73" s="46"/>
      <c r="C73" s="76" t="s">
        <v>23</v>
      </c>
      <c r="D73" s="74"/>
      <c r="E73" s="74"/>
      <c r="F73" s="193" t="str">
        <f>F12</f>
        <v>Dobrovského 281/16, Krnov</v>
      </c>
      <c r="G73" s="74"/>
      <c r="H73" s="74"/>
      <c r="I73" s="194" t="s">
        <v>25</v>
      </c>
      <c r="J73" s="85" t="str">
        <f>IF(J12="","",J12)</f>
        <v>16. 8. 2017</v>
      </c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3.5">
      <c r="B75" s="46"/>
      <c r="C75" s="76" t="s">
        <v>27</v>
      </c>
      <c r="D75" s="74"/>
      <c r="E75" s="74"/>
      <c r="F75" s="193" t="str">
        <f>E15</f>
        <v xml:space="preserve"> </v>
      </c>
      <c r="G75" s="74"/>
      <c r="H75" s="74"/>
      <c r="I75" s="194" t="s">
        <v>33</v>
      </c>
      <c r="J75" s="193" t="str">
        <f>E21</f>
        <v>Pavel Hanzel</v>
      </c>
      <c r="K75" s="74"/>
      <c r="L75" s="72"/>
    </row>
    <row r="76" spans="2:12" s="1" customFormat="1" ht="14.4" customHeight="1">
      <c r="B76" s="46"/>
      <c r="C76" s="76" t="s">
        <v>31</v>
      </c>
      <c r="D76" s="74"/>
      <c r="E76" s="74"/>
      <c r="F76" s="193" t="str">
        <f>IF(E18="","",E18)</f>
        <v/>
      </c>
      <c r="G76" s="74"/>
      <c r="H76" s="74"/>
      <c r="I76" s="191"/>
      <c r="J76" s="74"/>
      <c r="K76" s="74"/>
      <c r="L76" s="72"/>
    </row>
    <row r="77" spans="2:12" s="1" customFormat="1" ht="10.3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20" s="9" customFormat="1" ht="29.25" customHeight="1">
      <c r="B78" s="195"/>
      <c r="C78" s="196" t="s">
        <v>137</v>
      </c>
      <c r="D78" s="197" t="s">
        <v>57</v>
      </c>
      <c r="E78" s="197" t="s">
        <v>53</v>
      </c>
      <c r="F78" s="197" t="s">
        <v>138</v>
      </c>
      <c r="G78" s="197" t="s">
        <v>139</v>
      </c>
      <c r="H78" s="197" t="s">
        <v>140</v>
      </c>
      <c r="I78" s="198" t="s">
        <v>141</v>
      </c>
      <c r="J78" s="197" t="s">
        <v>105</v>
      </c>
      <c r="K78" s="199" t="s">
        <v>142</v>
      </c>
      <c r="L78" s="200"/>
      <c r="M78" s="102" t="s">
        <v>143</v>
      </c>
      <c r="N78" s="103" t="s">
        <v>42</v>
      </c>
      <c r="O78" s="103" t="s">
        <v>144</v>
      </c>
      <c r="P78" s="103" t="s">
        <v>145</v>
      </c>
      <c r="Q78" s="103" t="s">
        <v>146</v>
      </c>
      <c r="R78" s="103" t="s">
        <v>147</v>
      </c>
      <c r="S78" s="103" t="s">
        <v>148</v>
      </c>
      <c r="T78" s="104" t="s">
        <v>149</v>
      </c>
    </row>
    <row r="79" spans="2:63" s="1" customFormat="1" ht="29.25" customHeight="1">
      <c r="B79" s="46"/>
      <c r="C79" s="108" t="s">
        <v>106</v>
      </c>
      <c r="D79" s="74"/>
      <c r="E79" s="74"/>
      <c r="F79" s="74"/>
      <c r="G79" s="74"/>
      <c r="H79" s="74"/>
      <c r="I79" s="191"/>
      <c r="J79" s="201">
        <f>BK79</f>
        <v>0</v>
      </c>
      <c r="K79" s="74"/>
      <c r="L79" s="72"/>
      <c r="M79" s="105"/>
      <c r="N79" s="106"/>
      <c r="O79" s="106"/>
      <c r="P79" s="202">
        <f>P80</f>
        <v>0</v>
      </c>
      <c r="Q79" s="106"/>
      <c r="R79" s="202">
        <f>R80</f>
        <v>0</v>
      </c>
      <c r="S79" s="106"/>
      <c r="T79" s="203">
        <f>T80</f>
        <v>0</v>
      </c>
      <c r="AT79" s="24" t="s">
        <v>71</v>
      </c>
      <c r="AU79" s="24" t="s">
        <v>107</v>
      </c>
      <c r="BK79" s="204">
        <f>BK80</f>
        <v>0</v>
      </c>
    </row>
    <row r="80" spans="2:63" s="10" customFormat="1" ht="37.4" customHeight="1">
      <c r="B80" s="205"/>
      <c r="C80" s="206"/>
      <c r="D80" s="207" t="s">
        <v>71</v>
      </c>
      <c r="E80" s="208" t="s">
        <v>919</v>
      </c>
      <c r="F80" s="208" t="s">
        <v>919</v>
      </c>
      <c r="G80" s="206"/>
      <c r="H80" s="206"/>
      <c r="I80" s="209"/>
      <c r="J80" s="210">
        <f>BK80</f>
        <v>0</v>
      </c>
      <c r="K80" s="206"/>
      <c r="L80" s="211"/>
      <c r="M80" s="212"/>
      <c r="N80" s="213"/>
      <c r="O80" s="213"/>
      <c r="P80" s="214">
        <f>P81+P138</f>
        <v>0</v>
      </c>
      <c r="Q80" s="213"/>
      <c r="R80" s="214">
        <f>R81+R138</f>
        <v>0</v>
      </c>
      <c r="S80" s="213"/>
      <c r="T80" s="215">
        <f>T81+T138</f>
        <v>0</v>
      </c>
      <c r="AR80" s="216" t="s">
        <v>162</v>
      </c>
      <c r="AT80" s="217" t="s">
        <v>71</v>
      </c>
      <c r="AU80" s="217" t="s">
        <v>72</v>
      </c>
      <c r="AY80" s="216" t="s">
        <v>152</v>
      </c>
      <c r="BK80" s="218">
        <f>BK81+BK138</f>
        <v>0</v>
      </c>
    </row>
    <row r="81" spans="2:63" s="10" customFormat="1" ht="19.9" customHeight="1">
      <c r="B81" s="205"/>
      <c r="C81" s="206"/>
      <c r="D81" s="207" t="s">
        <v>71</v>
      </c>
      <c r="E81" s="219" t="s">
        <v>920</v>
      </c>
      <c r="F81" s="219" t="s">
        <v>90</v>
      </c>
      <c r="G81" s="206"/>
      <c r="H81" s="206"/>
      <c r="I81" s="209"/>
      <c r="J81" s="220">
        <f>BK81</f>
        <v>0</v>
      </c>
      <c r="K81" s="206"/>
      <c r="L81" s="211"/>
      <c r="M81" s="212"/>
      <c r="N81" s="213"/>
      <c r="O81" s="213"/>
      <c r="P81" s="214">
        <f>SUM(P82:P137)</f>
        <v>0</v>
      </c>
      <c r="Q81" s="213"/>
      <c r="R81" s="214">
        <f>SUM(R82:R137)</f>
        <v>0</v>
      </c>
      <c r="S81" s="213"/>
      <c r="T81" s="215">
        <f>SUM(T82:T137)</f>
        <v>0</v>
      </c>
      <c r="AR81" s="216" t="s">
        <v>162</v>
      </c>
      <c r="AT81" s="217" t="s">
        <v>71</v>
      </c>
      <c r="AU81" s="217" t="s">
        <v>80</v>
      </c>
      <c r="AY81" s="216" t="s">
        <v>152</v>
      </c>
      <c r="BK81" s="218">
        <f>SUM(BK82:BK137)</f>
        <v>0</v>
      </c>
    </row>
    <row r="82" spans="2:65" s="1" customFormat="1" ht="16.5" customHeight="1">
      <c r="B82" s="46"/>
      <c r="C82" s="221" t="s">
        <v>80</v>
      </c>
      <c r="D82" s="221" t="s">
        <v>157</v>
      </c>
      <c r="E82" s="222" t="s">
        <v>921</v>
      </c>
      <c r="F82" s="223" t="s">
        <v>922</v>
      </c>
      <c r="G82" s="224" t="s">
        <v>160</v>
      </c>
      <c r="H82" s="225">
        <v>3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923</v>
      </c>
      <c r="AT82" s="24" t="s">
        <v>157</v>
      </c>
      <c r="AU82" s="24" t="s">
        <v>82</v>
      </c>
      <c r="AY82" s="24" t="s">
        <v>152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923</v>
      </c>
      <c r="BM82" s="24" t="s">
        <v>924</v>
      </c>
    </row>
    <row r="83" spans="2:51" s="11" customFormat="1" ht="13.5">
      <c r="B83" s="233"/>
      <c r="C83" s="234"/>
      <c r="D83" s="235" t="s">
        <v>164</v>
      </c>
      <c r="E83" s="236" t="s">
        <v>21</v>
      </c>
      <c r="F83" s="237" t="s">
        <v>925</v>
      </c>
      <c r="G83" s="234"/>
      <c r="H83" s="236" t="s">
        <v>21</v>
      </c>
      <c r="I83" s="238"/>
      <c r="J83" s="234"/>
      <c r="K83" s="234"/>
      <c r="L83" s="239"/>
      <c r="M83" s="240"/>
      <c r="N83" s="241"/>
      <c r="O83" s="241"/>
      <c r="P83" s="241"/>
      <c r="Q83" s="241"/>
      <c r="R83" s="241"/>
      <c r="S83" s="241"/>
      <c r="T83" s="242"/>
      <c r="AT83" s="243" t="s">
        <v>164</v>
      </c>
      <c r="AU83" s="243" t="s">
        <v>82</v>
      </c>
      <c r="AV83" s="11" t="s">
        <v>80</v>
      </c>
      <c r="AW83" s="11" t="s">
        <v>36</v>
      </c>
      <c r="AX83" s="11" t="s">
        <v>72</v>
      </c>
      <c r="AY83" s="243" t="s">
        <v>152</v>
      </c>
    </row>
    <row r="84" spans="2:51" s="12" customFormat="1" ht="13.5">
      <c r="B84" s="244"/>
      <c r="C84" s="245"/>
      <c r="D84" s="235" t="s">
        <v>164</v>
      </c>
      <c r="E84" s="246" t="s">
        <v>21</v>
      </c>
      <c r="F84" s="247" t="s">
        <v>153</v>
      </c>
      <c r="G84" s="245"/>
      <c r="H84" s="248">
        <v>3</v>
      </c>
      <c r="I84" s="249"/>
      <c r="J84" s="245"/>
      <c r="K84" s="245"/>
      <c r="L84" s="250"/>
      <c r="M84" s="251"/>
      <c r="N84" s="252"/>
      <c r="O84" s="252"/>
      <c r="P84" s="252"/>
      <c r="Q84" s="252"/>
      <c r="R84" s="252"/>
      <c r="S84" s="252"/>
      <c r="T84" s="253"/>
      <c r="AT84" s="254" t="s">
        <v>164</v>
      </c>
      <c r="AU84" s="254" t="s">
        <v>82</v>
      </c>
      <c r="AV84" s="12" t="s">
        <v>82</v>
      </c>
      <c r="AW84" s="12" t="s">
        <v>36</v>
      </c>
      <c r="AX84" s="12" t="s">
        <v>72</v>
      </c>
      <c r="AY84" s="254" t="s">
        <v>152</v>
      </c>
    </row>
    <row r="85" spans="2:51" s="13" customFormat="1" ht="13.5">
      <c r="B85" s="255"/>
      <c r="C85" s="256"/>
      <c r="D85" s="235" t="s">
        <v>164</v>
      </c>
      <c r="E85" s="257" t="s">
        <v>21</v>
      </c>
      <c r="F85" s="258" t="s">
        <v>167</v>
      </c>
      <c r="G85" s="256"/>
      <c r="H85" s="259">
        <v>3</v>
      </c>
      <c r="I85" s="260"/>
      <c r="J85" s="256"/>
      <c r="K85" s="256"/>
      <c r="L85" s="261"/>
      <c r="M85" s="262"/>
      <c r="N85" s="263"/>
      <c r="O85" s="263"/>
      <c r="P85" s="263"/>
      <c r="Q85" s="263"/>
      <c r="R85" s="263"/>
      <c r="S85" s="263"/>
      <c r="T85" s="264"/>
      <c r="AT85" s="265" t="s">
        <v>164</v>
      </c>
      <c r="AU85" s="265" t="s">
        <v>82</v>
      </c>
      <c r="AV85" s="13" t="s">
        <v>162</v>
      </c>
      <c r="AW85" s="13" t="s">
        <v>36</v>
      </c>
      <c r="AX85" s="13" t="s">
        <v>80</v>
      </c>
      <c r="AY85" s="265" t="s">
        <v>152</v>
      </c>
    </row>
    <row r="86" spans="2:65" s="1" customFormat="1" ht="16.5" customHeight="1">
      <c r="B86" s="46"/>
      <c r="C86" s="221" t="s">
        <v>82</v>
      </c>
      <c r="D86" s="221" t="s">
        <v>157</v>
      </c>
      <c r="E86" s="222" t="s">
        <v>926</v>
      </c>
      <c r="F86" s="223" t="s">
        <v>927</v>
      </c>
      <c r="G86" s="224" t="s">
        <v>160</v>
      </c>
      <c r="H86" s="225">
        <v>9</v>
      </c>
      <c r="I86" s="226"/>
      <c r="J86" s="227">
        <f>ROUND(I86*H86,2)</f>
        <v>0</v>
      </c>
      <c r="K86" s="223" t="s">
        <v>21</v>
      </c>
      <c r="L86" s="72"/>
      <c r="M86" s="228" t="s">
        <v>21</v>
      </c>
      <c r="N86" s="229" t="s">
        <v>43</v>
      </c>
      <c r="O86" s="47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4" t="s">
        <v>923</v>
      </c>
      <c r="AT86" s="24" t="s">
        <v>157</v>
      </c>
      <c r="AU86" s="24" t="s">
        <v>82</v>
      </c>
      <c r="AY86" s="24" t="s">
        <v>152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80</v>
      </c>
      <c r="BK86" s="232">
        <f>ROUND(I86*H86,2)</f>
        <v>0</v>
      </c>
      <c r="BL86" s="24" t="s">
        <v>923</v>
      </c>
      <c r="BM86" s="24" t="s">
        <v>928</v>
      </c>
    </row>
    <row r="87" spans="2:51" s="11" customFormat="1" ht="13.5">
      <c r="B87" s="233"/>
      <c r="C87" s="234"/>
      <c r="D87" s="235" t="s">
        <v>164</v>
      </c>
      <c r="E87" s="236" t="s">
        <v>21</v>
      </c>
      <c r="F87" s="237" t="s">
        <v>929</v>
      </c>
      <c r="G87" s="234"/>
      <c r="H87" s="236" t="s">
        <v>21</v>
      </c>
      <c r="I87" s="238"/>
      <c r="J87" s="234"/>
      <c r="K87" s="234"/>
      <c r="L87" s="239"/>
      <c r="M87" s="240"/>
      <c r="N87" s="241"/>
      <c r="O87" s="241"/>
      <c r="P87" s="241"/>
      <c r="Q87" s="241"/>
      <c r="R87" s="241"/>
      <c r="S87" s="241"/>
      <c r="T87" s="242"/>
      <c r="AT87" s="243" t="s">
        <v>164</v>
      </c>
      <c r="AU87" s="243" t="s">
        <v>82</v>
      </c>
      <c r="AV87" s="11" t="s">
        <v>80</v>
      </c>
      <c r="AW87" s="11" t="s">
        <v>36</v>
      </c>
      <c r="AX87" s="11" t="s">
        <v>72</v>
      </c>
      <c r="AY87" s="243" t="s">
        <v>152</v>
      </c>
    </row>
    <row r="88" spans="2:51" s="12" customFormat="1" ht="13.5">
      <c r="B88" s="244"/>
      <c r="C88" s="245"/>
      <c r="D88" s="235" t="s">
        <v>164</v>
      </c>
      <c r="E88" s="246" t="s">
        <v>21</v>
      </c>
      <c r="F88" s="247" t="s">
        <v>220</v>
      </c>
      <c r="G88" s="245"/>
      <c r="H88" s="248">
        <v>9</v>
      </c>
      <c r="I88" s="249"/>
      <c r="J88" s="245"/>
      <c r="K88" s="245"/>
      <c r="L88" s="250"/>
      <c r="M88" s="251"/>
      <c r="N88" s="252"/>
      <c r="O88" s="252"/>
      <c r="P88" s="252"/>
      <c r="Q88" s="252"/>
      <c r="R88" s="252"/>
      <c r="S88" s="252"/>
      <c r="T88" s="253"/>
      <c r="AT88" s="254" t="s">
        <v>164</v>
      </c>
      <c r="AU88" s="254" t="s">
        <v>82</v>
      </c>
      <c r="AV88" s="12" t="s">
        <v>82</v>
      </c>
      <c r="AW88" s="12" t="s">
        <v>36</v>
      </c>
      <c r="AX88" s="12" t="s">
        <v>72</v>
      </c>
      <c r="AY88" s="254" t="s">
        <v>152</v>
      </c>
    </row>
    <row r="89" spans="2:51" s="13" customFormat="1" ht="13.5">
      <c r="B89" s="255"/>
      <c r="C89" s="256"/>
      <c r="D89" s="235" t="s">
        <v>164</v>
      </c>
      <c r="E89" s="257" t="s">
        <v>21</v>
      </c>
      <c r="F89" s="258" t="s">
        <v>167</v>
      </c>
      <c r="G89" s="256"/>
      <c r="H89" s="259">
        <v>9</v>
      </c>
      <c r="I89" s="260"/>
      <c r="J89" s="256"/>
      <c r="K89" s="256"/>
      <c r="L89" s="261"/>
      <c r="M89" s="262"/>
      <c r="N89" s="263"/>
      <c r="O89" s="263"/>
      <c r="P89" s="263"/>
      <c r="Q89" s="263"/>
      <c r="R89" s="263"/>
      <c r="S89" s="263"/>
      <c r="T89" s="264"/>
      <c r="AT89" s="265" t="s">
        <v>164</v>
      </c>
      <c r="AU89" s="265" t="s">
        <v>82</v>
      </c>
      <c r="AV89" s="13" t="s">
        <v>162</v>
      </c>
      <c r="AW89" s="13" t="s">
        <v>36</v>
      </c>
      <c r="AX89" s="13" t="s">
        <v>80</v>
      </c>
      <c r="AY89" s="265" t="s">
        <v>152</v>
      </c>
    </row>
    <row r="90" spans="2:65" s="1" customFormat="1" ht="25.5" customHeight="1">
      <c r="B90" s="46"/>
      <c r="C90" s="221" t="s">
        <v>153</v>
      </c>
      <c r="D90" s="221" t="s">
        <v>157</v>
      </c>
      <c r="E90" s="222" t="s">
        <v>930</v>
      </c>
      <c r="F90" s="223" t="s">
        <v>931</v>
      </c>
      <c r="G90" s="224" t="s">
        <v>160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43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923</v>
      </c>
      <c r="AT90" s="24" t="s">
        <v>157</v>
      </c>
      <c r="AU90" s="24" t="s">
        <v>82</v>
      </c>
      <c r="AY90" s="24" t="s">
        <v>152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80</v>
      </c>
      <c r="BK90" s="232">
        <f>ROUND(I90*H90,2)</f>
        <v>0</v>
      </c>
      <c r="BL90" s="24" t="s">
        <v>923</v>
      </c>
      <c r="BM90" s="24" t="s">
        <v>932</v>
      </c>
    </row>
    <row r="91" spans="2:51" s="11" customFormat="1" ht="13.5">
      <c r="B91" s="233"/>
      <c r="C91" s="234"/>
      <c r="D91" s="235" t="s">
        <v>164</v>
      </c>
      <c r="E91" s="236" t="s">
        <v>21</v>
      </c>
      <c r="F91" s="237" t="s">
        <v>933</v>
      </c>
      <c r="G91" s="234"/>
      <c r="H91" s="236" t="s">
        <v>21</v>
      </c>
      <c r="I91" s="238"/>
      <c r="J91" s="234"/>
      <c r="K91" s="234"/>
      <c r="L91" s="239"/>
      <c r="M91" s="240"/>
      <c r="N91" s="241"/>
      <c r="O91" s="241"/>
      <c r="P91" s="241"/>
      <c r="Q91" s="241"/>
      <c r="R91" s="241"/>
      <c r="S91" s="241"/>
      <c r="T91" s="242"/>
      <c r="AT91" s="243" t="s">
        <v>164</v>
      </c>
      <c r="AU91" s="243" t="s">
        <v>82</v>
      </c>
      <c r="AV91" s="11" t="s">
        <v>80</v>
      </c>
      <c r="AW91" s="11" t="s">
        <v>36</v>
      </c>
      <c r="AX91" s="11" t="s">
        <v>72</v>
      </c>
      <c r="AY91" s="243" t="s">
        <v>152</v>
      </c>
    </row>
    <row r="92" spans="2:51" s="12" customFormat="1" ht="13.5">
      <c r="B92" s="244"/>
      <c r="C92" s="245"/>
      <c r="D92" s="235" t="s">
        <v>164</v>
      </c>
      <c r="E92" s="246" t="s">
        <v>21</v>
      </c>
      <c r="F92" s="247" t="s">
        <v>80</v>
      </c>
      <c r="G92" s="245"/>
      <c r="H92" s="248">
        <v>1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164</v>
      </c>
      <c r="AU92" s="254" t="s">
        <v>82</v>
      </c>
      <c r="AV92" s="12" t="s">
        <v>82</v>
      </c>
      <c r="AW92" s="12" t="s">
        <v>36</v>
      </c>
      <c r="AX92" s="12" t="s">
        <v>72</v>
      </c>
      <c r="AY92" s="254" t="s">
        <v>152</v>
      </c>
    </row>
    <row r="93" spans="2:51" s="13" customFormat="1" ht="13.5">
      <c r="B93" s="255"/>
      <c r="C93" s="256"/>
      <c r="D93" s="235" t="s">
        <v>164</v>
      </c>
      <c r="E93" s="257" t="s">
        <v>21</v>
      </c>
      <c r="F93" s="258" t="s">
        <v>167</v>
      </c>
      <c r="G93" s="256"/>
      <c r="H93" s="259">
        <v>1</v>
      </c>
      <c r="I93" s="260"/>
      <c r="J93" s="256"/>
      <c r="K93" s="256"/>
      <c r="L93" s="261"/>
      <c r="M93" s="262"/>
      <c r="N93" s="263"/>
      <c r="O93" s="263"/>
      <c r="P93" s="263"/>
      <c r="Q93" s="263"/>
      <c r="R93" s="263"/>
      <c r="S93" s="263"/>
      <c r="T93" s="264"/>
      <c r="AT93" s="265" t="s">
        <v>164</v>
      </c>
      <c r="AU93" s="265" t="s">
        <v>82</v>
      </c>
      <c r="AV93" s="13" t="s">
        <v>162</v>
      </c>
      <c r="AW93" s="13" t="s">
        <v>36</v>
      </c>
      <c r="AX93" s="13" t="s">
        <v>80</v>
      </c>
      <c r="AY93" s="265" t="s">
        <v>152</v>
      </c>
    </row>
    <row r="94" spans="2:65" s="1" customFormat="1" ht="16.5" customHeight="1">
      <c r="B94" s="46"/>
      <c r="C94" s="221" t="s">
        <v>162</v>
      </c>
      <c r="D94" s="221" t="s">
        <v>157</v>
      </c>
      <c r="E94" s="222" t="s">
        <v>934</v>
      </c>
      <c r="F94" s="223" t="s">
        <v>935</v>
      </c>
      <c r="G94" s="224" t="s">
        <v>160</v>
      </c>
      <c r="H94" s="225">
        <v>2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923</v>
      </c>
      <c r="AT94" s="24" t="s">
        <v>157</v>
      </c>
      <c r="AU94" s="24" t="s">
        <v>82</v>
      </c>
      <c r="AY94" s="24" t="s">
        <v>152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923</v>
      </c>
      <c r="BM94" s="24" t="s">
        <v>936</v>
      </c>
    </row>
    <row r="95" spans="2:51" s="11" customFormat="1" ht="13.5">
      <c r="B95" s="233"/>
      <c r="C95" s="234"/>
      <c r="D95" s="235" t="s">
        <v>164</v>
      </c>
      <c r="E95" s="236" t="s">
        <v>21</v>
      </c>
      <c r="F95" s="237" t="s">
        <v>937</v>
      </c>
      <c r="G95" s="234"/>
      <c r="H95" s="236" t="s">
        <v>21</v>
      </c>
      <c r="I95" s="238"/>
      <c r="J95" s="234"/>
      <c r="K95" s="234"/>
      <c r="L95" s="239"/>
      <c r="M95" s="240"/>
      <c r="N95" s="241"/>
      <c r="O95" s="241"/>
      <c r="P95" s="241"/>
      <c r="Q95" s="241"/>
      <c r="R95" s="241"/>
      <c r="S95" s="241"/>
      <c r="T95" s="242"/>
      <c r="AT95" s="243" t="s">
        <v>164</v>
      </c>
      <c r="AU95" s="243" t="s">
        <v>82</v>
      </c>
      <c r="AV95" s="11" t="s">
        <v>80</v>
      </c>
      <c r="AW95" s="11" t="s">
        <v>36</v>
      </c>
      <c r="AX95" s="11" t="s">
        <v>72</v>
      </c>
      <c r="AY95" s="243" t="s">
        <v>152</v>
      </c>
    </row>
    <row r="96" spans="2:51" s="12" customFormat="1" ht="13.5">
      <c r="B96" s="244"/>
      <c r="C96" s="245"/>
      <c r="D96" s="235" t="s">
        <v>164</v>
      </c>
      <c r="E96" s="246" t="s">
        <v>21</v>
      </c>
      <c r="F96" s="247" t="s">
        <v>82</v>
      </c>
      <c r="G96" s="245"/>
      <c r="H96" s="248">
        <v>2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164</v>
      </c>
      <c r="AU96" s="254" t="s">
        <v>82</v>
      </c>
      <c r="AV96" s="12" t="s">
        <v>82</v>
      </c>
      <c r="AW96" s="12" t="s">
        <v>36</v>
      </c>
      <c r="AX96" s="12" t="s">
        <v>72</v>
      </c>
      <c r="AY96" s="254" t="s">
        <v>152</v>
      </c>
    </row>
    <row r="97" spans="2:51" s="13" customFormat="1" ht="13.5">
      <c r="B97" s="255"/>
      <c r="C97" s="256"/>
      <c r="D97" s="235" t="s">
        <v>164</v>
      </c>
      <c r="E97" s="257" t="s">
        <v>21</v>
      </c>
      <c r="F97" s="258" t="s">
        <v>167</v>
      </c>
      <c r="G97" s="256"/>
      <c r="H97" s="259">
        <v>2</v>
      </c>
      <c r="I97" s="260"/>
      <c r="J97" s="256"/>
      <c r="K97" s="256"/>
      <c r="L97" s="261"/>
      <c r="M97" s="262"/>
      <c r="N97" s="263"/>
      <c r="O97" s="263"/>
      <c r="P97" s="263"/>
      <c r="Q97" s="263"/>
      <c r="R97" s="263"/>
      <c r="S97" s="263"/>
      <c r="T97" s="264"/>
      <c r="AT97" s="265" t="s">
        <v>164</v>
      </c>
      <c r="AU97" s="265" t="s">
        <v>82</v>
      </c>
      <c r="AV97" s="13" t="s">
        <v>162</v>
      </c>
      <c r="AW97" s="13" t="s">
        <v>36</v>
      </c>
      <c r="AX97" s="13" t="s">
        <v>80</v>
      </c>
      <c r="AY97" s="265" t="s">
        <v>152</v>
      </c>
    </row>
    <row r="98" spans="2:65" s="1" customFormat="1" ht="25.5" customHeight="1">
      <c r="B98" s="46"/>
      <c r="C98" s="221" t="s">
        <v>189</v>
      </c>
      <c r="D98" s="221" t="s">
        <v>157</v>
      </c>
      <c r="E98" s="222" t="s">
        <v>938</v>
      </c>
      <c r="F98" s="223" t="s">
        <v>939</v>
      </c>
      <c r="G98" s="224" t="s">
        <v>160</v>
      </c>
      <c r="H98" s="225">
        <v>2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923</v>
      </c>
      <c r="AT98" s="24" t="s">
        <v>157</v>
      </c>
      <c r="AU98" s="24" t="s">
        <v>82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923</v>
      </c>
      <c r="BM98" s="24" t="s">
        <v>940</v>
      </c>
    </row>
    <row r="99" spans="2:51" s="11" customFormat="1" ht="13.5">
      <c r="B99" s="233"/>
      <c r="C99" s="234"/>
      <c r="D99" s="235" t="s">
        <v>164</v>
      </c>
      <c r="E99" s="236" t="s">
        <v>21</v>
      </c>
      <c r="F99" s="237" t="s">
        <v>941</v>
      </c>
      <c r="G99" s="234"/>
      <c r="H99" s="236" t="s">
        <v>21</v>
      </c>
      <c r="I99" s="238"/>
      <c r="J99" s="234"/>
      <c r="K99" s="234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164</v>
      </c>
      <c r="AU99" s="243" t="s">
        <v>82</v>
      </c>
      <c r="AV99" s="11" t="s">
        <v>80</v>
      </c>
      <c r="AW99" s="11" t="s">
        <v>36</v>
      </c>
      <c r="AX99" s="11" t="s">
        <v>72</v>
      </c>
      <c r="AY99" s="243" t="s">
        <v>152</v>
      </c>
    </row>
    <row r="100" spans="2:51" s="12" customFormat="1" ht="13.5">
      <c r="B100" s="244"/>
      <c r="C100" s="245"/>
      <c r="D100" s="235" t="s">
        <v>164</v>
      </c>
      <c r="E100" s="246" t="s">
        <v>21</v>
      </c>
      <c r="F100" s="247" t="s">
        <v>82</v>
      </c>
      <c r="G100" s="245"/>
      <c r="H100" s="248">
        <v>2</v>
      </c>
      <c r="I100" s="249"/>
      <c r="J100" s="245"/>
      <c r="K100" s="245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164</v>
      </c>
      <c r="AU100" s="254" t="s">
        <v>82</v>
      </c>
      <c r="AV100" s="12" t="s">
        <v>82</v>
      </c>
      <c r="AW100" s="12" t="s">
        <v>36</v>
      </c>
      <c r="AX100" s="12" t="s">
        <v>72</v>
      </c>
      <c r="AY100" s="254" t="s">
        <v>152</v>
      </c>
    </row>
    <row r="101" spans="2:51" s="13" customFormat="1" ht="13.5">
      <c r="B101" s="255"/>
      <c r="C101" s="256"/>
      <c r="D101" s="235" t="s">
        <v>164</v>
      </c>
      <c r="E101" s="257" t="s">
        <v>21</v>
      </c>
      <c r="F101" s="258" t="s">
        <v>167</v>
      </c>
      <c r="G101" s="256"/>
      <c r="H101" s="259">
        <v>2</v>
      </c>
      <c r="I101" s="260"/>
      <c r="J101" s="256"/>
      <c r="K101" s="256"/>
      <c r="L101" s="261"/>
      <c r="M101" s="262"/>
      <c r="N101" s="263"/>
      <c r="O101" s="263"/>
      <c r="P101" s="263"/>
      <c r="Q101" s="263"/>
      <c r="R101" s="263"/>
      <c r="S101" s="263"/>
      <c r="T101" s="264"/>
      <c r="AT101" s="265" t="s">
        <v>164</v>
      </c>
      <c r="AU101" s="265" t="s">
        <v>82</v>
      </c>
      <c r="AV101" s="13" t="s">
        <v>162</v>
      </c>
      <c r="AW101" s="13" t="s">
        <v>36</v>
      </c>
      <c r="AX101" s="13" t="s">
        <v>80</v>
      </c>
      <c r="AY101" s="265" t="s">
        <v>152</v>
      </c>
    </row>
    <row r="102" spans="2:65" s="1" customFormat="1" ht="25.5" customHeight="1">
      <c r="B102" s="46"/>
      <c r="C102" s="221" t="s">
        <v>197</v>
      </c>
      <c r="D102" s="221" t="s">
        <v>157</v>
      </c>
      <c r="E102" s="222" t="s">
        <v>942</v>
      </c>
      <c r="F102" s="223" t="s">
        <v>943</v>
      </c>
      <c r="G102" s="224" t="s">
        <v>160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43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923</v>
      </c>
      <c r="AT102" s="24" t="s">
        <v>157</v>
      </c>
      <c r="AU102" s="24" t="s">
        <v>82</v>
      </c>
      <c r="AY102" s="24" t="s">
        <v>152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80</v>
      </c>
      <c r="BK102" s="232">
        <f>ROUND(I102*H102,2)</f>
        <v>0</v>
      </c>
      <c r="BL102" s="24" t="s">
        <v>923</v>
      </c>
      <c r="BM102" s="24" t="s">
        <v>944</v>
      </c>
    </row>
    <row r="103" spans="2:51" s="11" customFormat="1" ht="13.5">
      <c r="B103" s="233"/>
      <c r="C103" s="234"/>
      <c r="D103" s="235" t="s">
        <v>164</v>
      </c>
      <c r="E103" s="236" t="s">
        <v>21</v>
      </c>
      <c r="F103" s="237" t="s">
        <v>945</v>
      </c>
      <c r="G103" s="234"/>
      <c r="H103" s="236" t="s">
        <v>21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164</v>
      </c>
      <c r="AU103" s="243" t="s">
        <v>82</v>
      </c>
      <c r="AV103" s="11" t="s">
        <v>80</v>
      </c>
      <c r="AW103" s="11" t="s">
        <v>36</v>
      </c>
      <c r="AX103" s="11" t="s">
        <v>72</v>
      </c>
      <c r="AY103" s="243" t="s">
        <v>152</v>
      </c>
    </row>
    <row r="104" spans="2:51" s="12" customFormat="1" ht="13.5">
      <c r="B104" s="244"/>
      <c r="C104" s="245"/>
      <c r="D104" s="235" t="s">
        <v>164</v>
      </c>
      <c r="E104" s="246" t="s">
        <v>21</v>
      </c>
      <c r="F104" s="247" t="s">
        <v>80</v>
      </c>
      <c r="G104" s="245"/>
      <c r="H104" s="248">
        <v>1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164</v>
      </c>
      <c r="AU104" s="254" t="s">
        <v>82</v>
      </c>
      <c r="AV104" s="12" t="s">
        <v>82</v>
      </c>
      <c r="AW104" s="12" t="s">
        <v>36</v>
      </c>
      <c r="AX104" s="12" t="s">
        <v>72</v>
      </c>
      <c r="AY104" s="254" t="s">
        <v>152</v>
      </c>
    </row>
    <row r="105" spans="2:51" s="13" customFormat="1" ht="13.5">
      <c r="B105" s="255"/>
      <c r="C105" s="256"/>
      <c r="D105" s="235" t="s">
        <v>164</v>
      </c>
      <c r="E105" s="257" t="s">
        <v>21</v>
      </c>
      <c r="F105" s="258" t="s">
        <v>167</v>
      </c>
      <c r="G105" s="256"/>
      <c r="H105" s="259">
        <v>1</v>
      </c>
      <c r="I105" s="260"/>
      <c r="J105" s="256"/>
      <c r="K105" s="256"/>
      <c r="L105" s="261"/>
      <c r="M105" s="262"/>
      <c r="N105" s="263"/>
      <c r="O105" s="263"/>
      <c r="P105" s="263"/>
      <c r="Q105" s="263"/>
      <c r="R105" s="263"/>
      <c r="S105" s="263"/>
      <c r="T105" s="264"/>
      <c r="AT105" s="265" t="s">
        <v>164</v>
      </c>
      <c r="AU105" s="265" t="s">
        <v>82</v>
      </c>
      <c r="AV105" s="13" t="s">
        <v>162</v>
      </c>
      <c r="AW105" s="13" t="s">
        <v>36</v>
      </c>
      <c r="AX105" s="13" t="s">
        <v>80</v>
      </c>
      <c r="AY105" s="265" t="s">
        <v>152</v>
      </c>
    </row>
    <row r="106" spans="2:65" s="1" customFormat="1" ht="25.5" customHeight="1">
      <c r="B106" s="46"/>
      <c r="C106" s="221" t="s">
        <v>210</v>
      </c>
      <c r="D106" s="221" t="s">
        <v>157</v>
      </c>
      <c r="E106" s="222" t="s">
        <v>946</v>
      </c>
      <c r="F106" s="223" t="s">
        <v>947</v>
      </c>
      <c r="G106" s="224" t="s">
        <v>160</v>
      </c>
      <c r="H106" s="225">
        <v>2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43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923</v>
      </c>
      <c r="AT106" s="24" t="s">
        <v>157</v>
      </c>
      <c r="AU106" s="24" t="s">
        <v>82</v>
      </c>
      <c r="AY106" s="24" t="s">
        <v>152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80</v>
      </c>
      <c r="BK106" s="232">
        <f>ROUND(I106*H106,2)</f>
        <v>0</v>
      </c>
      <c r="BL106" s="24" t="s">
        <v>923</v>
      </c>
      <c r="BM106" s="24" t="s">
        <v>948</v>
      </c>
    </row>
    <row r="107" spans="2:51" s="11" customFormat="1" ht="13.5">
      <c r="B107" s="233"/>
      <c r="C107" s="234"/>
      <c r="D107" s="235" t="s">
        <v>164</v>
      </c>
      <c r="E107" s="236" t="s">
        <v>21</v>
      </c>
      <c r="F107" s="237" t="s">
        <v>949</v>
      </c>
      <c r="G107" s="234"/>
      <c r="H107" s="236" t="s">
        <v>21</v>
      </c>
      <c r="I107" s="238"/>
      <c r="J107" s="234"/>
      <c r="K107" s="234"/>
      <c r="L107" s="239"/>
      <c r="M107" s="240"/>
      <c r="N107" s="241"/>
      <c r="O107" s="241"/>
      <c r="P107" s="241"/>
      <c r="Q107" s="241"/>
      <c r="R107" s="241"/>
      <c r="S107" s="241"/>
      <c r="T107" s="242"/>
      <c r="AT107" s="243" t="s">
        <v>164</v>
      </c>
      <c r="AU107" s="243" t="s">
        <v>82</v>
      </c>
      <c r="AV107" s="11" t="s">
        <v>80</v>
      </c>
      <c r="AW107" s="11" t="s">
        <v>36</v>
      </c>
      <c r="AX107" s="11" t="s">
        <v>72</v>
      </c>
      <c r="AY107" s="243" t="s">
        <v>152</v>
      </c>
    </row>
    <row r="108" spans="2:51" s="12" customFormat="1" ht="13.5">
      <c r="B108" s="244"/>
      <c r="C108" s="245"/>
      <c r="D108" s="235" t="s">
        <v>164</v>
      </c>
      <c r="E108" s="246" t="s">
        <v>21</v>
      </c>
      <c r="F108" s="247" t="s">
        <v>82</v>
      </c>
      <c r="G108" s="245"/>
      <c r="H108" s="248">
        <v>2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164</v>
      </c>
      <c r="AU108" s="254" t="s">
        <v>82</v>
      </c>
      <c r="AV108" s="12" t="s">
        <v>82</v>
      </c>
      <c r="AW108" s="12" t="s">
        <v>36</v>
      </c>
      <c r="AX108" s="12" t="s">
        <v>72</v>
      </c>
      <c r="AY108" s="254" t="s">
        <v>152</v>
      </c>
    </row>
    <row r="109" spans="2:51" s="13" customFormat="1" ht="13.5">
      <c r="B109" s="255"/>
      <c r="C109" s="256"/>
      <c r="D109" s="235" t="s">
        <v>164</v>
      </c>
      <c r="E109" s="257" t="s">
        <v>21</v>
      </c>
      <c r="F109" s="258" t="s">
        <v>167</v>
      </c>
      <c r="G109" s="256"/>
      <c r="H109" s="259">
        <v>2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AT109" s="265" t="s">
        <v>164</v>
      </c>
      <c r="AU109" s="265" t="s">
        <v>82</v>
      </c>
      <c r="AV109" s="13" t="s">
        <v>162</v>
      </c>
      <c r="AW109" s="13" t="s">
        <v>36</v>
      </c>
      <c r="AX109" s="13" t="s">
        <v>80</v>
      </c>
      <c r="AY109" s="265" t="s">
        <v>152</v>
      </c>
    </row>
    <row r="110" spans="2:65" s="1" customFormat="1" ht="25.5" customHeight="1">
      <c r="B110" s="46"/>
      <c r="C110" s="221" t="s">
        <v>182</v>
      </c>
      <c r="D110" s="221" t="s">
        <v>157</v>
      </c>
      <c r="E110" s="222" t="s">
        <v>950</v>
      </c>
      <c r="F110" s="223" t="s">
        <v>951</v>
      </c>
      <c r="G110" s="224" t="s">
        <v>160</v>
      </c>
      <c r="H110" s="225">
        <v>2</v>
      </c>
      <c r="I110" s="226"/>
      <c r="J110" s="227">
        <f>ROUND(I110*H110,2)</f>
        <v>0</v>
      </c>
      <c r="K110" s="223" t="s">
        <v>21</v>
      </c>
      <c r="L110" s="72"/>
      <c r="M110" s="228" t="s">
        <v>21</v>
      </c>
      <c r="N110" s="229" t="s">
        <v>43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923</v>
      </c>
      <c r="AT110" s="24" t="s">
        <v>157</v>
      </c>
      <c r="AU110" s="24" t="s">
        <v>82</v>
      </c>
      <c r="AY110" s="24" t="s">
        <v>152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80</v>
      </c>
      <c r="BK110" s="232">
        <f>ROUND(I110*H110,2)</f>
        <v>0</v>
      </c>
      <c r="BL110" s="24" t="s">
        <v>923</v>
      </c>
      <c r="BM110" s="24" t="s">
        <v>952</v>
      </c>
    </row>
    <row r="111" spans="2:51" s="11" customFormat="1" ht="13.5">
      <c r="B111" s="233"/>
      <c r="C111" s="234"/>
      <c r="D111" s="235" t="s">
        <v>164</v>
      </c>
      <c r="E111" s="236" t="s">
        <v>21</v>
      </c>
      <c r="F111" s="237" t="s">
        <v>953</v>
      </c>
      <c r="G111" s="234"/>
      <c r="H111" s="236" t="s">
        <v>21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164</v>
      </c>
      <c r="AU111" s="243" t="s">
        <v>82</v>
      </c>
      <c r="AV111" s="11" t="s">
        <v>80</v>
      </c>
      <c r="AW111" s="11" t="s">
        <v>36</v>
      </c>
      <c r="AX111" s="11" t="s">
        <v>72</v>
      </c>
      <c r="AY111" s="243" t="s">
        <v>152</v>
      </c>
    </row>
    <row r="112" spans="2:51" s="12" customFormat="1" ht="13.5">
      <c r="B112" s="244"/>
      <c r="C112" s="245"/>
      <c r="D112" s="235" t="s">
        <v>164</v>
      </c>
      <c r="E112" s="246" t="s">
        <v>21</v>
      </c>
      <c r="F112" s="247" t="s">
        <v>82</v>
      </c>
      <c r="G112" s="245"/>
      <c r="H112" s="248">
        <v>2</v>
      </c>
      <c r="I112" s="249"/>
      <c r="J112" s="245"/>
      <c r="K112" s="245"/>
      <c r="L112" s="250"/>
      <c r="M112" s="251"/>
      <c r="N112" s="252"/>
      <c r="O112" s="252"/>
      <c r="P112" s="252"/>
      <c r="Q112" s="252"/>
      <c r="R112" s="252"/>
      <c r="S112" s="252"/>
      <c r="T112" s="253"/>
      <c r="AT112" s="254" t="s">
        <v>164</v>
      </c>
      <c r="AU112" s="254" t="s">
        <v>82</v>
      </c>
      <c r="AV112" s="12" t="s">
        <v>82</v>
      </c>
      <c r="AW112" s="12" t="s">
        <v>36</v>
      </c>
      <c r="AX112" s="12" t="s">
        <v>72</v>
      </c>
      <c r="AY112" s="254" t="s">
        <v>152</v>
      </c>
    </row>
    <row r="113" spans="2:51" s="13" customFormat="1" ht="13.5">
      <c r="B113" s="255"/>
      <c r="C113" s="256"/>
      <c r="D113" s="235" t="s">
        <v>164</v>
      </c>
      <c r="E113" s="257" t="s">
        <v>21</v>
      </c>
      <c r="F113" s="258" t="s">
        <v>167</v>
      </c>
      <c r="G113" s="256"/>
      <c r="H113" s="259">
        <v>2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AT113" s="265" t="s">
        <v>164</v>
      </c>
      <c r="AU113" s="265" t="s">
        <v>82</v>
      </c>
      <c r="AV113" s="13" t="s">
        <v>162</v>
      </c>
      <c r="AW113" s="13" t="s">
        <v>36</v>
      </c>
      <c r="AX113" s="13" t="s">
        <v>80</v>
      </c>
      <c r="AY113" s="265" t="s">
        <v>152</v>
      </c>
    </row>
    <row r="114" spans="2:65" s="1" customFormat="1" ht="16.5" customHeight="1">
      <c r="B114" s="46"/>
      <c r="C114" s="221" t="s">
        <v>220</v>
      </c>
      <c r="D114" s="221" t="s">
        <v>157</v>
      </c>
      <c r="E114" s="222" t="s">
        <v>954</v>
      </c>
      <c r="F114" s="223" t="s">
        <v>955</v>
      </c>
      <c r="G114" s="224" t="s">
        <v>160</v>
      </c>
      <c r="H114" s="225">
        <v>3</v>
      </c>
      <c r="I114" s="226"/>
      <c r="J114" s="227">
        <f>ROUND(I114*H114,2)</f>
        <v>0</v>
      </c>
      <c r="K114" s="223" t="s">
        <v>21</v>
      </c>
      <c r="L114" s="72"/>
      <c r="M114" s="228" t="s">
        <v>21</v>
      </c>
      <c r="N114" s="229" t="s">
        <v>43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923</v>
      </c>
      <c r="AT114" s="24" t="s">
        <v>157</v>
      </c>
      <c r="AU114" s="24" t="s">
        <v>82</v>
      </c>
      <c r="AY114" s="24" t="s">
        <v>152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80</v>
      </c>
      <c r="BK114" s="232">
        <f>ROUND(I114*H114,2)</f>
        <v>0</v>
      </c>
      <c r="BL114" s="24" t="s">
        <v>923</v>
      </c>
      <c r="BM114" s="24" t="s">
        <v>956</v>
      </c>
    </row>
    <row r="115" spans="2:51" s="11" customFormat="1" ht="13.5">
      <c r="B115" s="233"/>
      <c r="C115" s="234"/>
      <c r="D115" s="235" t="s">
        <v>164</v>
      </c>
      <c r="E115" s="236" t="s">
        <v>21</v>
      </c>
      <c r="F115" s="237" t="s">
        <v>957</v>
      </c>
      <c r="G115" s="234"/>
      <c r="H115" s="236" t="s">
        <v>21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164</v>
      </c>
      <c r="AU115" s="243" t="s">
        <v>82</v>
      </c>
      <c r="AV115" s="11" t="s">
        <v>80</v>
      </c>
      <c r="AW115" s="11" t="s">
        <v>36</v>
      </c>
      <c r="AX115" s="11" t="s">
        <v>72</v>
      </c>
      <c r="AY115" s="243" t="s">
        <v>152</v>
      </c>
    </row>
    <row r="116" spans="2:51" s="12" customFormat="1" ht="13.5">
      <c r="B116" s="244"/>
      <c r="C116" s="245"/>
      <c r="D116" s="235" t="s">
        <v>164</v>
      </c>
      <c r="E116" s="246" t="s">
        <v>21</v>
      </c>
      <c r="F116" s="247" t="s">
        <v>153</v>
      </c>
      <c r="G116" s="245"/>
      <c r="H116" s="248">
        <v>3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164</v>
      </c>
      <c r="AU116" s="254" t="s">
        <v>82</v>
      </c>
      <c r="AV116" s="12" t="s">
        <v>82</v>
      </c>
      <c r="AW116" s="12" t="s">
        <v>36</v>
      </c>
      <c r="AX116" s="12" t="s">
        <v>72</v>
      </c>
      <c r="AY116" s="254" t="s">
        <v>152</v>
      </c>
    </row>
    <row r="117" spans="2:51" s="13" customFormat="1" ht="13.5">
      <c r="B117" s="255"/>
      <c r="C117" s="256"/>
      <c r="D117" s="235" t="s">
        <v>164</v>
      </c>
      <c r="E117" s="257" t="s">
        <v>21</v>
      </c>
      <c r="F117" s="258" t="s">
        <v>167</v>
      </c>
      <c r="G117" s="256"/>
      <c r="H117" s="259">
        <v>3</v>
      </c>
      <c r="I117" s="260"/>
      <c r="J117" s="256"/>
      <c r="K117" s="256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164</v>
      </c>
      <c r="AU117" s="265" t="s">
        <v>82</v>
      </c>
      <c r="AV117" s="13" t="s">
        <v>162</v>
      </c>
      <c r="AW117" s="13" t="s">
        <v>36</v>
      </c>
      <c r="AX117" s="13" t="s">
        <v>80</v>
      </c>
      <c r="AY117" s="265" t="s">
        <v>152</v>
      </c>
    </row>
    <row r="118" spans="2:65" s="1" customFormat="1" ht="25.5" customHeight="1">
      <c r="B118" s="46"/>
      <c r="C118" s="221" t="s">
        <v>224</v>
      </c>
      <c r="D118" s="221" t="s">
        <v>157</v>
      </c>
      <c r="E118" s="222" t="s">
        <v>958</v>
      </c>
      <c r="F118" s="223" t="s">
        <v>959</v>
      </c>
      <c r="G118" s="224" t="s">
        <v>160</v>
      </c>
      <c r="H118" s="225">
        <v>3</v>
      </c>
      <c r="I118" s="226"/>
      <c r="J118" s="227">
        <f>ROUND(I118*H118,2)</f>
        <v>0</v>
      </c>
      <c r="K118" s="223" t="s">
        <v>21</v>
      </c>
      <c r="L118" s="72"/>
      <c r="M118" s="228" t="s">
        <v>21</v>
      </c>
      <c r="N118" s="229" t="s">
        <v>43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923</v>
      </c>
      <c r="AT118" s="24" t="s">
        <v>157</v>
      </c>
      <c r="AU118" s="24" t="s">
        <v>82</v>
      </c>
      <c r="AY118" s="24" t="s">
        <v>152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80</v>
      </c>
      <c r="BK118" s="232">
        <f>ROUND(I118*H118,2)</f>
        <v>0</v>
      </c>
      <c r="BL118" s="24" t="s">
        <v>923</v>
      </c>
      <c r="BM118" s="24" t="s">
        <v>960</v>
      </c>
    </row>
    <row r="119" spans="2:51" s="11" customFormat="1" ht="13.5">
      <c r="B119" s="233"/>
      <c r="C119" s="234"/>
      <c r="D119" s="235" t="s">
        <v>164</v>
      </c>
      <c r="E119" s="236" t="s">
        <v>21</v>
      </c>
      <c r="F119" s="237" t="s">
        <v>961</v>
      </c>
      <c r="G119" s="234"/>
      <c r="H119" s="236" t="s">
        <v>21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164</v>
      </c>
      <c r="AU119" s="243" t="s">
        <v>82</v>
      </c>
      <c r="AV119" s="11" t="s">
        <v>80</v>
      </c>
      <c r="AW119" s="11" t="s">
        <v>36</v>
      </c>
      <c r="AX119" s="11" t="s">
        <v>72</v>
      </c>
      <c r="AY119" s="243" t="s">
        <v>152</v>
      </c>
    </row>
    <row r="120" spans="2:51" s="12" customFormat="1" ht="13.5">
      <c r="B120" s="244"/>
      <c r="C120" s="245"/>
      <c r="D120" s="235" t="s">
        <v>164</v>
      </c>
      <c r="E120" s="246" t="s">
        <v>21</v>
      </c>
      <c r="F120" s="247" t="s">
        <v>153</v>
      </c>
      <c r="G120" s="245"/>
      <c r="H120" s="248">
        <v>3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164</v>
      </c>
      <c r="AU120" s="254" t="s">
        <v>82</v>
      </c>
      <c r="AV120" s="12" t="s">
        <v>82</v>
      </c>
      <c r="AW120" s="12" t="s">
        <v>36</v>
      </c>
      <c r="AX120" s="12" t="s">
        <v>72</v>
      </c>
      <c r="AY120" s="254" t="s">
        <v>152</v>
      </c>
    </row>
    <row r="121" spans="2:51" s="13" customFormat="1" ht="13.5">
      <c r="B121" s="255"/>
      <c r="C121" s="256"/>
      <c r="D121" s="235" t="s">
        <v>164</v>
      </c>
      <c r="E121" s="257" t="s">
        <v>21</v>
      </c>
      <c r="F121" s="258" t="s">
        <v>167</v>
      </c>
      <c r="G121" s="256"/>
      <c r="H121" s="259">
        <v>3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AT121" s="265" t="s">
        <v>164</v>
      </c>
      <c r="AU121" s="265" t="s">
        <v>82</v>
      </c>
      <c r="AV121" s="13" t="s">
        <v>162</v>
      </c>
      <c r="AW121" s="13" t="s">
        <v>36</v>
      </c>
      <c r="AX121" s="13" t="s">
        <v>80</v>
      </c>
      <c r="AY121" s="265" t="s">
        <v>152</v>
      </c>
    </row>
    <row r="122" spans="2:65" s="1" customFormat="1" ht="25.5" customHeight="1">
      <c r="B122" s="46"/>
      <c r="C122" s="221" t="s">
        <v>242</v>
      </c>
      <c r="D122" s="221" t="s">
        <v>157</v>
      </c>
      <c r="E122" s="222" t="s">
        <v>962</v>
      </c>
      <c r="F122" s="223" t="s">
        <v>963</v>
      </c>
      <c r="G122" s="224" t="s">
        <v>160</v>
      </c>
      <c r="H122" s="225">
        <v>3</v>
      </c>
      <c r="I122" s="226"/>
      <c r="J122" s="227">
        <f>ROUND(I122*H122,2)</f>
        <v>0</v>
      </c>
      <c r="K122" s="223" t="s">
        <v>21</v>
      </c>
      <c r="L122" s="72"/>
      <c r="M122" s="228" t="s">
        <v>21</v>
      </c>
      <c r="N122" s="229" t="s">
        <v>43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923</v>
      </c>
      <c r="AT122" s="24" t="s">
        <v>157</v>
      </c>
      <c r="AU122" s="24" t="s">
        <v>82</v>
      </c>
      <c r="AY122" s="24" t="s">
        <v>152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80</v>
      </c>
      <c r="BK122" s="232">
        <f>ROUND(I122*H122,2)</f>
        <v>0</v>
      </c>
      <c r="BL122" s="24" t="s">
        <v>923</v>
      </c>
      <c r="BM122" s="24" t="s">
        <v>964</v>
      </c>
    </row>
    <row r="123" spans="2:51" s="11" customFormat="1" ht="13.5">
      <c r="B123" s="233"/>
      <c r="C123" s="234"/>
      <c r="D123" s="235" t="s">
        <v>164</v>
      </c>
      <c r="E123" s="236" t="s">
        <v>21</v>
      </c>
      <c r="F123" s="237" t="s">
        <v>965</v>
      </c>
      <c r="G123" s="234"/>
      <c r="H123" s="236" t="s">
        <v>21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164</v>
      </c>
      <c r="AU123" s="243" t="s">
        <v>82</v>
      </c>
      <c r="AV123" s="11" t="s">
        <v>80</v>
      </c>
      <c r="AW123" s="11" t="s">
        <v>36</v>
      </c>
      <c r="AX123" s="11" t="s">
        <v>72</v>
      </c>
      <c r="AY123" s="243" t="s">
        <v>152</v>
      </c>
    </row>
    <row r="124" spans="2:51" s="12" customFormat="1" ht="13.5">
      <c r="B124" s="244"/>
      <c r="C124" s="245"/>
      <c r="D124" s="235" t="s">
        <v>164</v>
      </c>
      <c r="E124" s="246" t="s">
        <v>21</v>
      </c>
      <c r="F124" s="247" t="s">
        <v>153</v>
      </c>
      <c r="G124" s="245"/>
      <c r="H124" s="248">
        <v>3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164</v>
      </c>
      <c r="AU124" s="254" t="s">
        <v>82</v>
      </c>
      <c r="AV124" s="12" t="s">
        <v>82</v>
      </c>
      <c r="AW124" s="12" t="s">
        <v>36</v>
      </c>
      <c r="AX124" s="12" t="s">
        <v>72</v>
      </c>
      <c r="AY124" s="254" t="s">
        <v>152</v>
      </c>
    </row>
    <row r="125" spans="2:51" s="13" customFormat="1" ht="13.5">
      <c r="B125" s="255"/>
      <c r="C125" s="256"/>
      <c r="D125" s="235" t="s">
        <v>164</v>
      </c>
      <c r="E125" s="257" t="s">
        <v>21</v>
      </c>
      <c r="F125" s="258" t="s">
        <v>167</v>
      </c>
      <c r="G125" s="256"/>
      <c r="H125" s="259">
        <v>3</v>
      </c>
      <c r="I125" s="260"/>
      <c r="J125" s="256"/>
      <c r="K125" s="256"/>
      <c r="L125" s="261"/>
      <c r="M125" s="262"/>
      <c r="N125" s="263"/>
      <c r="O125" s="263"/>
      <c r="P125" s="263"/>
      <c r="Q125" s="263"/>
      <c r="R125" s="263"/>
      <c r="S125" s="263"/>
      <c r="T125" s="264"/>
      <c r="AT125" s="265" t="s">
        <v>164</v>
      </c>
      <c r="AU125" s="265" t="s">
        <v>82</v>
      </c>
      <c r="AV125" s="13" t="s">
        <v>162</v>
      </c>
      <c r="AW125" s="13" t="s">
        <v>36</v>
      </c>
      <c r="AX125" s="13" t="s">
        <v>80</v>
      </c>
      <c r="AY125" s="265" t="s">
        <v>152</v>
      </c>
    </row>
    <row r="126" spans="2:65" s="1" customFormat="1" ht="25.5" customHeight="1">
      <c r="B126" s="46"/>
      <c r="C126" s="221" t="s">
        <v>249</v>
      </c>
      <c r="D126" s="221" t="s">
        <v>157</v>
      </c>
      <c r="E126" s="222" t="s">
        <v>966</v>
      </c>
      <c r="F126" s="223" t="s">
        <v>967</v>
      </c>
      <c r="G126" s="224" t="s">
        <v>160</v>
      </c>
      <c r="H126" s="225">
        <v>2</v>
      </c>
      <c r="I126" s="226"/>
      <c r="J126" s="227">
        <f>ROUND(I126*H126,2)</f>
        <v>0</v>
      </c>
      <c r="K126" s="223" t="s">
        <v>21</v>
      </c>
      <c r="L126" s="72"/>
      <c r="M126" s="228" t="s">
        <v>21</v>
      </c>
      <c r="N126" s="229" t="s">
        <v>43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923</v>
      </c>
      <c r="AT126" s="24" t="s">
        <v>157</v>
      </c>
      <c r="AU126" s="24" t="s">
        <v>82</v>
      </c>
      <c r="AY126" s="24" t="s">
        <v>152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80</v>
      </c>
      <c r="BK126" s="232">
        <f>ROUND(I126*H126,2)</f>
        <v>0</v>
      </c>
      <c r="BL126" s="24" t="s">
        <v>923</v>
      </c>
      <c r="BM126" s="24" t="s">
        <v>968</v>
      </c>
    </row>
    <row r="127" spans="2:51" s="11" customFormat="1" ht="13.5">
      <c r="B127" s="233"/>
      <c r="C127" s="234"/>
      <c r="D127" s="235" t="s">
        <v>164</v>
      </c>
      <c r="E127" s="236" t="s">
        <v>21</v>
      </c>
      <c r="F127" s="237" t="s">
        <v>969</v>
      </c>
      <c r="G127" s="234"/>
      <c r="H127" s="236" t="s">
        <v>21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164</v>
      </c>
      <c r="AU127" s="243" t="s">
        <v>82</v>
      </c>
      <c r="AV127" s="11" t="s">
        <v>80</v>
      </c>
      <c r="AW127" s="11" t="s">
        <v>36</v>
      </c>
      <c r="AX127" s="11" t="s">
        <v>72</v>
      </c>
      <c r="AY127" s="243" t="s">
        <v>152</v>
      </c>
    </row>
    <row r="128" spans="2:51" s="12" customFormat="1" ht="13.5">
      <c r="B128" s="244"/>
      <c r="C128" s="245"/>
      <c r="D128" s="235" t="s">
        <v>164</v>
      </c>
      <c r="E128" s="246" t="s">
        <v>21</v>
      </c>
      <c r="F128" s="247" t="s">
        <v>82</v>
      </c>
      <c r="G128" s="245"/>
      <c r="H128" s="248">
        <v>2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164</v>
      </c>
      <c r="AU128" s="254" t="s">
        <v>82</v>
      </c>
      <c r="AV128" s="12" t="s">
        <v>82</v>
      </c>
      <c r="AW128" s="12" t="s">
        <v>36</v>
      </c>
      <c r="AX128" s="12" t="s">
        <v>72</v>
      </c>
      <c r="AY128" s="254" t="s">
        <v>152</v>
      </c>
    </row>
    <row r="129" spans="2:51" s="13" customFormat="1" ht="13.5">
      <c r="B129" s="255"/>
      <c r="C129" s="256"/>
      <c r="D129" s="235" t="s">
        <v>164</v>
      </c>
      <c r="E129" s="257" t="s">
        <v>21</v>
      </c>
      <c r="F129" s="258" t="s">
        <v>167</v>
      </c>
      <c r="G129" s="256"/>
      <c r="H129" s="259">
        <v>2</v>
      </c>
      <c r="I129" s="260"/>
      <c r="J129" s="256"/>
      <c r="K129" s="256"/>
      <c r="L129" s="261"/>
      <c r="M129" s="262"/>
      <c r="N129" s="263"/>
      <c r="O129" s="263"/>
      <c r="P129" s="263"/>
      <c r="Q129" s="263"/>
      <c r="R129" s="263"/>
      <c r="S129" s="263"/>
      <c r="T129" s="264"/>
      <c r="AT129" s="265" t="s">
        <v>164</v>
      </c>
      <c r="AU129" s="265" t="s">
        <v>82</v>
      </c>
      <c r="AV129" s="13" t="s">
        <v>162</v>
      </c>
      <c r="AW129" s="13" t="s">
        <v>36</v>
      </c>
      <c r="AX129" s="13" t="s">
        <v>80</v>
      </c>
      <c r="AY129" s="265" t="s">
        <v>152</v>
      </c>
    </row>
    <row r="130" spans="2:65" s="1" customFormat="1" ht="16.5" customHeight="1">
      <c r="B130" s="46"/>
      <c r="C130" s="221" t="s">
        <v>253</v>
      </c>
      <c r="D130" s="221" t="s">
        <v>157</v>
      </c>
      <c r="E130" s="222" t="s">
        <v>970</v>
      </c>
      <c r="F130" s="223" t="s">
        <v>971</v>
      </c>
      <c r="G130" s="224" t="s">
        <v>160</v>
      </c>
      <c r="H130" s="225">
        <v>1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43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923</v>
      </c>
      <c r="AT130" s="24" t="s">
        <v>157</v>
      </c>
      <c r="AU130" s="24" t="s">
        <v>82</v>
      </c>
      <c r="AY130" s="24" t="s">
        <v>152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80</v>
      </c>
      <c r="BK130" s="232">
        <f>ROUND(I130*H130,2)</f>
        <v>0</v>
      </c>
      <c r="BL130" s="24" t="s">
        <v>923</v>
      </c>
      <c r="BM130" s="24" t="s">
        <v>972</v>
      </c>
    </row>
    <row r="131" spans="2:51" s="11" customFormat="1" ht="13.5">
      <c r="B131" s="233"/>
      <c r="C131" s="234"/>
      <c r="D131" s="235" t="s">
        <v>164</v>
      </c>
      <c r="E131" s="236" t="s">
        <v>21</v>
      </c>
      <c r="F131" s="237" t="s">
        <v>973</v>
      </c>
      <c r="G131" s="234"/>
      <c r="H131" s="236" t="s">
        <v>21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164</v>
      </c>
      <c r="AU131" s="243" t="s">
        <v>82</v>
      </c>
      <c r="AV131" s="11" t="s">
        <v>80</v>
      </c>
      <c r="AW131" s="11" t="s">
        <v>36</v>
      </c>
      <c r="AX131" s="11" t="s">
        <v>72</v>
      </c>
      <c r="AY131" s="243" t="s">
        <v>152</v>
      </c>
    </row>
    <row r="132" spans="2:51" s="12" customFormat="1" ht="13.5">
      <c r="B132" s="244"/>
      <c r="C132" s="245"/>
      <c r="D132" s="235" t="s">
        <v>164</v>
      </c>
      <c r="E132" s="246" t="s">
        <v>21</v>
      </c>
      <c r="F132" s="247" t="s">
        <v>80</v>
      </c>
      <c r="G132" s="245"/>
      <c r="H132" s="248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AT132" s="254" t="s">
        <v>164</v>
      </c>
      <c r="AU132" s="254" t="s">
        <v>82</v>
      </c>
      <c r="AV132" s="12" t="s">
        <v>82</v>
      </c>
      <c r="AW132" s="12" t="s">
        <v>36</v>
      </c>
      <c r="AX132" s="12" t="s">
        <v>72</v>
      </c>
      <c r="AY132" s="254" t="s">
        <v>152</v>
      </c>
    </row>
    <row r="133" spans="2:51" s="13" customFormat="1" ht="13.5">
      <c r="B133" s="255"/>
      <c r="C133" s="256"/>
      <c r="D133" s="235" t="s">
        <v>164</v>
      </c>
      <c r="E133" s="257" t="s">
        <v>21</v>
      </c>
      <c r="F133" s="258" t="s">
        <v>167</v>
      </c>
      <c r="G133" s="256"/>
      <c r="H133" s="259">
        <v>1</v>
      </c>
      <c r="I133" s="260"/>
      <c r="J133" s="256"/>
      <c r="K133" s="256"/>
      <c r="L133" s="261"/>
      <c r="M133" s="262"/>
      <c r="N133" s="263"/>
      <c r="O133" s="263"/>
      <c r="P133" s="263"/>
      <c r="Q133" s="263"/>
      <c r="R133" s="263"/>
      <c r="S133" s="263"/>
      <c r="T133" s="264"/>
      <c r="AT133" s="265" t="s">
        <v>164</v>
      </c>
      <c r="AU133" s="265" t="s">
        <v>82</v>
      </c>
      <c r="AV133" s="13" t="s">
        <v>162</v>
      </c>
      <c r="AW133" s="13" t="s">
        <v>36</v>
      </c>
      <c r="AX133" s="13" t="s">
        <v>80</v>
      </c>
      <c r="AY133" s="265" t="s">
        <v>152</v>
      </c>
    </row>
    <row r="134" spans="2:65" s="1" customFormat="1" ht="16.5" customHeight="1">
      <c r="B134" s="46"/>
      <c r="C134" s="221" t="s">
        <v>262</v>
      </c>
      <c r="D134" s="221" t="s">
        <v>157</v>
      </c>
      <c r="E134" s="222" t="s">
        <v>974</v>
      </c>
      <c r="F134" s="223" t="s">
        <v>975</v>
      </c>
      <c r="G134" s="224" t="s">
        <v>160</v>
      </c>
      <c r="H134" s="225">
        <v>50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43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923</v>
      </c>
      <c r="AT134" s="24" t="s">
        <v>157</v>
      </c>
      <c r="AU134" s="24" t="s">
        <v>82</v>
      </c>
      <c r="AY134" s="24" t="s">
        <v>152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80</v>
      </c>
      <c r="BK134" s="232">
        <f>ROUND(I134*H134,2)</f>
        <v>0</v>
      </c>
      <c r="BL134" s="24" t="s">
        <v>923</v>
      </c>
      <c r="BM134" s="24" t="s">
        <v>976</v>
      </c>
    </row>
    <row r="135" spans="2:51" s="11" customFormat="1" ht="13.5">
      <c r="B135" s="233"/>
      <c r="C135" s="234"/>
      <c r="D135" s="235" t="s">
        <v>164</v>
      </c>
      <c r="E135" s="236" t="s">
        <v>21</v>
      </c>
      <c r="F135" s="237" t="s">
        <v>977</v>
      </c>
      <c r="G135" s="234"/>
      <c r="H135" s="236" t="s">
        <v>21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164</v>
      </c>
      <c r="AU135" s="243" t="s">
        <v>82</v>
      </c>
      <c r="AV135" s="11" t="s">
        <v>80</v>
      </c>
      <c r="AW135" s="11" t="s">
        <v>36</v>
      </c>
      <c r="AX135" s="11" t="s">
        <v>72</v>
      </c>
      <c r="AY135" s="243" t="s">
        <v>152</v>
      </c>
    </row>
    <row r="136" spans="2:51" s="12" customFormat="1" ht="13.5">
      <c r="B136" s="244"/>
      <c r="C136" s="245"/>
      <c r="D136" s="235" t="s">
        <v>164</v>
      </c>
      <c r="E136" s="246" t="s">
        <v>21</v>
      </c>
      <c r="F136" s="247" t="s">
        <v>459</v>
      </c>
      <c r="G136" s="245"/>
      <c r="H136" s="248">
        <v>50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164</v>
      </c>
      <c r="AU136" s="254" t="s">
        <v>82</v>
      </c>
      <c r="AV136" s="12" t="s">
        <v>82</v>
      </c>
      <c r="AW136" s="12" t="s">
        <v>36</v>
      </c>
      <c r="AX136" s="12" t="s">
        <v>72</v>
      </c>
      <c r="AY136" s="254" t="s">
        <v>152</v>
      </c>
    </row>
    <row r="137" spans="2:51" s="13" customFormat="1" ht="13.5">
      <c r="B137" s="255"/>
      <c r="C137" s="256"/>
      <c r="D137" s="235" t="s">
        <v>164</v>
      </c>
      <c r="E137" s="257" t="s">
        <v>21</v>
      </c>
      <c r="F137" s="258" t="s">
        <v>167</v>
      </c>
      <c r="G137" s="256"/>
      <c r="H137" s="259">
        <v>50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164</v>
      </c>
      <c r="AU137" s="265" t="s">
        <v>82</v>
      </c>
      <c r="AV137" s="13" t="s">
        <v>162</v>
      </c>
      <c r="AW137" s="13" t="s">
        <v>36</v>
      </c>
      <c r="AX137" s="13" t="s">
        <v>80</v>
      </c>
      <c r="AY137" s="265" t="s">
        <v>152</v>
      </c>
    </row>
    <row r="138" spans="2:63" s="10" customFormat="1" ht="29.85" customHeight="1">
      <c r="B138" s="205"/>
      <c r="C138" s="206"/>
      <c r="D138" s="207" t="s">
        <v>71</v>
      </c>
      <c r="E138" s="219" t="s">
        <v>978</v>
      </c>
      <c r="F138" s="219" t="s">
        <v>979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SUM(P139:P153)</f>
        <v>0</v>
      </c>
      <c r="Q138" s="213"/>
      <c r="R138" s="214">
        <f>SUM(R139:R153)</f>
        <v>0</v>
      </c>
      <c r="S138" s="213"/>
      <c r="T138" s="215">
        <f>SUM(T139:T153)</f>
        <v>0</v>
      </c>
      <c r="AR138" s="216" t="s">
        <v>162</v>
      </c>
      <c r="AT138" s="217" t="s">
        <v>71</v>
      </c>
      <c r="AU138" s="217" t="s">
        <v>80</v>
      </c>
      <c r="AY138" s="216" t="s">
        <v>152</v>
      </c>
      <c r="BK138" s="218">
        <f>SUM(BK139:BK153)</f>
        <v>0</v>
      </c>
    </row>
    <row r="139" spans="2:65" s="1" customFormat="1" ht="25.5" customHeight="1">
      <c r="B139" s="46"/>
      <c r="C139" s="221" t="s">
        <v>10</v>
      </c>
      <c r="D139" s="221" t="s">
        <v>157</v>
      </c>
      <c r="E139" s="222" t="s">
        <v>980</v>
      </c>
      <c r="F139" s="223" t="s">
        <v>981</v>
      </c>
      <c r="G139" s="224" t="s">
        <v>160</v>
      </c>
      <c r="H139" s="225">
        <v>2</v>
      </c>
      <c r="I139" s="226"/>
      <c r="J139" s="227">
        <f>ROUND(I139*H139,2)</f>
        <v>0</v>
      </c>
      <c r="K139" s="223" t="s">
        <v>21</v>
      </c>
      <c r="L139" s="72"/>
      <c r="M139" s="228" t="s">
        <v>21</v>
      </c>
      <c r="N139" s="229" t="s">
        <v>43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923</v>
      </c>
      <c r="AT139" s="24" t="s">
        <v>157</v>
      </c>
      <c r="AU139" s="24" t="s">
        <v>82</v>
      </c>
      <c r="AY139" s="24" t="s">
        <v>152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80</v>
      </c>
      <c r="BK139" s="232">
        <f>ROUND(I139*H139,2)</f>
        <v>0</v>
      </c>
      <c r="BL139" s="24" t="s">
        <v>923</v>
      </c>
      <c r="BM139" s="24" t="s">
        <v>982</v>
      </c>
    </row>
    <row r="140" spans="2:51" s="12" customFormat="1" ht="13.5">
      <c r="B140" s="244"/>
      <c r="C140" s="245"/>
      <c r="D140" s="235" t="s">
        <v>164</v>
      </c>
      <c r="E140" s="246" t="s">
        <v>21</v>
      </c>
      <c r="F140" s="247" t="s">
        <v>82</v>
      </c>
      <c r="G140" s="245"/>
      <c r="H140" s="248">
        <v>2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AT140" s="254" t="s">
        <v>164</v>
      </c>
      <c r="AU140" s="254" t="s">
        <v>82</v>
      </c>
      <c r="AV140" s="12" t="s">
        <v>82</v>
      </c>
      <c r="AW140" s="12" t="s">
        <v>36</v>
      </c>
      <c r="AX140" s="12" t="s">
        <v>72</v>
      </c>
      <c r="AY140" s="254" t="s">
        <v>152</v>
      </c>
    </row>
    <row r="141" spans="2:51" s="13" customFormat="1" ht="13.5">
      <c r="B141" s="255"/>
      <c r="C141" s="256"/>
      <c r="D141" s="235" t="s">
        <v>164</v>
      </c>
      <c r="E141" s="257" t="s">
        <v>21</v>
      </c>
      <c r="F141" s="258" t="s">
        <v>167</v>
      </c>
      <c r="G141" s="256"/>
      <c r="H141" s="259">
        <v>2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AT141" s="265" t="s">
        <v>164</v>
      </c>
      <c r="AU141" s="265" t="s">
        <v>82</v>
      </c>
      <c r="AV141" s="13" t="s">
        <v>162</v>
      </c>
      <c r="AW141" s="13" t="s">
        <v>36</v>
      </c>
      <c r="AX141" s="13" t="s">
        <v>80</v>
      </c>
      <c r="AY141" s="265" t="s">
        <v>152</v>
      </c>
    </row>
    <row r="142" spans="2:65" s="1" customFormat="1" ht="25.5" customHeight="1">
      <c r="B142" s="46"/>
      <c r="C142" s="221" t="s">
        <v>272</v>
      </c>
      <c r="D142" s="221" t="s">
        <v>157</v>
      </c>
      <c r="E142" s="222" t="s">
        <v>983</v>
      </c>
      <c r="F142" s="223" t="s">
        <v>984</v>
      </c>
      <c r="G142" s="224" t="s">
        <v>160</v>
      </c>
      <c r="H142" s="225">
        <v>2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43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923</v>
      </c>
      <c r="AT142" s="24" t="s">
        <v>157</v>
      </c>
      <c r="AU142" s="24" t="s">
        <v>82</v>
      </c>
      <c r="AY142" s="24" t="s">
        <v>152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80</v>
      </c>
      <c r="BK142" s="232">
        <f>ROUND(I142*H142,2)</f>
        <v>0</v>
      </c>
      <c r="BL142" s="24" t="s">
        <v>923</v>
      </c>
      <c r="BM142" s="24" t="s">
        <v>985</v>
      </c>
    </row>
    <row r="143" spans="2:51" s="12" customFormat="1" ht="13.5">
      <c r="B143" s="244"/>
      <c r="C143" s="245"/>
      <c r="D143" s="235" t="s">
        <v>164</v>
      </c>
      <c r="E143" s="246" t="s">
        <v>21</v>
      </c>
      <c r="F143" s="247" t="s">
        <v>82</v>
      </c>
      <c r="G143" s="245"/>
      <c r="H143" s="248">
        <v>2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164</v>
      </c>
      <c r="AU143" s="254" t="s">
        <v>82</v>
      </c>
      <c r="AV143" s="12" t="s">
        <v>82</v>
      </c>
      <c r="AW143" s="12" t="s">
        <v>36</v>
      </c>
      <c r="AX143" s="12" t="s">
        <v>72</v>
      </c>
      <c r="AY143" s="254" t="s">
        <v>152</v>
      </c>
    </row>
    <row r="144" spans="2:51" s="13" customFormat="1" ht="13.5">
      <c r="B144" s="255"/>
      <c r="C144" s="256"/>
      <c r="D144" s="235" t="s">
        <v>164</v>
      </c>
      <c r="E144" s="257" t="s">
        <v>21</v>
      </c>
      <c r="F144" s="258" t="s">
        <v>167</v>
      </c>
      <c r="G144" s="256"/>
      <c r="H144" s="259">
        <v>2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AT144" s="265" t="s">
        <v>164</v>
      </c>
      <c r="AU144" s="265" t="s">
        <v>82</v>
      </c>
      <c r="AV144" s="13" t="s">
        <v>162</v>
      </c>
      <c r="AW144" s="13" t="s">
        <v>36</v>
      </c>
      <c r="AX144" s="13" t="s">
        <v>80</v>
      </c>
      <c r="AY144" s="265" t="s">
        <v>152</v>
      </c>
    </row>
    <row r="145" spans="2:65" s="1" customFormat="1" ht="25.5" customHeight="1">
      <c r="B145" s="46"/>
      <c r="C145" s="221" t="s">
        <v>277</v>
      </c>
      <c r="D145" s="221" t="s">
        <v>157</v>
      </c>
      <c r="E145" s="222" t="s">
        <v>986</v>
      </c>
      <c r="F145" s="223" t="s">
        <v>987</v>
      </c>
      <c r="G145" s="224" t="s">
        <v>160</v>
      </c>
      <c r="H145" s="225">
        <v>1</v>
      </c>
      <c r="I145" s="226"/>
      <c r="J145" s="227">
        <f>ROUND(I145*H145,2)</f>
        <v>0</v>
      </c>
      <c r="K145" s="223" t="s">
        <v>21</v>
      </c>
      <c r="L145" s="72"/>
      <c r="M145" s="228" t="s">
        <v>21</v>
      </c>
      <c r="N145" s="229" t="s">
        <v>43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923</v>
      </c>
      <c r="AT145" s="24" t="s">
        <v>157</v>
      </c>
      <c r="AU145" s="24" t="s">
        <v>82</v>
      </c>
      <c r="AY145" s="24" t="s">
        <v>152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80</v>
      </c>
      <c r="BK145" s="232">
        <f>ROUND(I145*H145,2)</f>
        <v>0</v>
      </c>
      <c r="BL145" s="24" t="s">
        <v>923</v>
      </c>
      <c r="BM145" s="24" t="s">
        <v>988</v>
      </c>
    </row>
    <row r="146" spans="2:51" s="12" customFormat="1" ht="13.5">
      <c r="B146" s="244"/>
      <c r="C146" s="245"/>
      <c r="D146" s="235" t="s">
        <v>164</v>
      </c>
      <c r="E146" s="246" t="s">
        <v>21</v>
      </c>
      <c r="F146" s="247" t="s">
        <v>80</v>
      </c>
      <c r="G146" s="245"/>
      <c r="H146" s="248">
        <v>1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164</v>
      </c>
      <c r="AU146" s="254" t="s">
        <v>82</v>
      </c>
      <c r="AV146" s="12" t="s">
        <v>82</v>
      </c>
      <c r="AW146" s="12" t="s">
        <v>36</v>
      </c>
      <c r="AX146" s="12" t="s">
        <v>72</v>
      </c>
      <c r="AY146" s="254" t="s">
        <v>152</v>
      </c>
    </row>
    <row r="147" spans="2:51" s="13" customFormat="1" ht="13.5">
      <c r="B147" s="255"/>
      <c r="C147" s="256"/>
      <c r="D147" s="235" t="s">
        <v>164</v>
      </c>
      <c r="E147" s="257" t="s">
        <v>21</v>
      </c>
      <c r="F147" s="258" t="s">
        <v>167</v>
      </c>
      <c r="G147" s="256"/>
      <c r="H147" s="259">
        <v>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AT147" s="265" t="s">
        <v>164</v>
      </c>
      <c r="AU147" s="265" t="s">
        <v>82</v>
      </c>
      <c r="AV147" s="13" t="s">
        <v>162</v>
      </c>
      <c r="AW147" s="13" t="s">
        <v>36</v>
      </c>
      <c r="AX147" s="13" t="s">
        <v>80</v>
      </c>
      <c r="AY147" s="265" t="s">
        <v>152</v>
      </c>
    </row>
    <row r="148" spans="2:65" s="1" customFormat="1" ht="16.5" customHeight="1">
      <c r="B148" s="46"/>
      <c r="C148" s="221" t="s">
        <v>282</v>
      </c>
      <c r="D148" s="221" t="s">
        <v>157</v>
      </c>
      <c r="E148" s="222" t="s">
        <v>989</v>
      </c>
      <c r="F148" s="223" t="s">
        <v>990</v>
      </c>
      <c r="G148" s="224" t="s">
        <v>991</v>
      </c>
      <c r="H148" s="225">
        <v>15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43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923</v>
      </c>
      <c r="AT148" s="24" t="s">
        <v>157</v>
      </c>
      <c r="AU148" s="24" t="s">
        <v>82</v>
      </c>
      <c r="AY148" s="24" t="s">
        <v>152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80</v>
      </c>
      <c r="BK148" s="232">
        <f>ROUND(I148*H148,2)</f>
        <v>0</v>
      </c>
      <c r="BL148" s="24" t="s">
        <v>923</v>
      </c>
      <c r="BM148" s="24" t="s">
        <v>992</v>
      </c>
    </row>
    <row r="149" spans="2:51" s="12" customFormat="1" ht="13.5">
      <c r="B149" s="244"/>
      <c r="C149" s="245"/>
      <c r="D149" s="235" t="s">
        <v>164</v>
      </c>
      <c r="E149" s="246" t="s">
        <v>21</v>
      </c>
      <c r="F149" s="247" t="s">
        <v>10</v>
      </c>
      <c r="G149" s="245"/>
      <c r="H149" s="248">
        <v>15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164</v>
      </c>
      <c r="AU149" s="254" t="s">
        <v>82</v>
      </c>
      <c r="AV149" s="12" t="s">
        <v>82</v>
      </c>
      <c r="AW149" s="12" t="s">
        <v>36</v>
      </c>
      <c r="AX149" s="12" t="s">
        <v>72</v>
      </c>
      <c r="AY149" s="254" t="s">
        <v>152</v>
      </c>
    </row>
    <row r="150" spans="2:51" s="13" customFormat="1" ht="13.5">
      <c r="B150" s="255"/>
      <c r="C150" s="256"/>
      <c r="D150" s="235" t="s">
        <v>164</v>
      </c>
      <c r="E150" s="257" t="s">
        <v>21</v>
      </c>
      <c r="F150" s="258" t="s">
        <v>167</v>
      </c>
      <c r="G150" s="256"/>
      <c r="H150" s="259">
        <v>15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AT150" s="265" t="s">
        <v>164</v>
      </c>
      <c r="AU150" s="265" t="s">
        <v>82</v>
      </c>
      <c r="AV150" s="13" t="s">
        <v>162</v>
      </c>
      <c r="AW150" s="13" t="s">
        <v>36</v>
      </c>
      <c r="AX150" s="13" t="s">
        <v>80</v>
      </c>
      <c r="AY150" s="265" t="s">
        <v>152</v>
      </c>
    </row>
    <row r="151" spans="2:65" s="1" customFormat="1" ht="16.5" customHeight="1">
      <c r="B151" s="46"/>
      <c r="C151" s="221" t="s">
        <v>289</v>
      </c>
      <c r="D151" s="221" t="s">
        <v>157</v>
      </c>
      <c r="E151" s="222" t="s">
        <v>993</v>
      </c>
      <c r="F151" s="223" t="s">
        <v>994</v>
      </c>
      <c r="G151" s="224" t="s">
        <v>991</v>
      </c>
      <c r="H151" s="225">
        <v>16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43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923</v>
      </c>
      <c r="AT151" s="24" t="s">
        <v>157</v>
      </c>
      <c r="AU151" s="24" t="s">
        <v>82</v>
      </c>
      <c r="AY151" s="24" t="s">
        <v>152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80</v>
      </c>
      <c r="BK151" s="232">
        <f>ROUND(I151*H151,2)</f>
        <v>0</v>
      </c>
      <c r="BL151" s="24" t="s">
        <v>923</v>
      </c>
      <c r="BM151" s="24" t="s">
        <v>995</v>
      </c>
    </row>
    <row r="152" spans="2:51" s="12" customFormat="1" ht="13.5">
      <c r="B152" s="244"/>
      <c r="C152" s="245"/>
      <c r="D152" s="235" t="s">
        <v>164</v>
      </c>
      <c r="E152" s="246" t="s">
        <v>21</v>
      </c>
      <c r="F152" s="247" t="s">
        <v>272</v>
      </c>
      <c r="G152" s="245"/>
      <c r="H152" s="248">
        <v>16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AT152" s="254" t="s">
        <v>164</v>
      </c>
      <c r="AU152" s="254" t="s">
        <v>82</v>
      </c>
      <c r="AV152" s="12" t="s">
        <v>82</v>
      </c>
      <c r="AW152" s="12" t="s">
        <v>36</v>
      </c>
      <c r="AX152" s="12" t="s">
        <v>72</v>
      </c>
      <c r="AY152" s="254" t="s">
        <v>152</v>
      </c>
    </row>
    <row r="153" spans="2:51" s="13" customFormat="1" ht="13.5">
      <c r="B153" s="255"/>
      <c r="C153" s="256"/>
      <c r="D153" s="235" t="s">
        <v>164</v>
      </c>
      <c r="E153" s="257" t="s">
        <v>21</v>
      </c>
      <c r="F153" s="258" t="s">
        <v>167</v>
      </c>
      <c r="G153" s="256"/>
      <c r="H153" s="259">
        <v>16</v>
      </c>
      <c r="I153" s="260"/>
      <c r="J153" s="256"/>
      <c r="K153" s="256"/>
      <c r="L153" s="261"/>
      <c r="M153" s="290"/>
      <c r="N153" s="291"/>
      <c r="O153" s="291"/>
      <c r="P153" s="291"/>
      <c r="Q153" s="291"/>
      <c r="R153" s="291"/>
      <c r="S153" s="291"/>
      <c r="T153" s="292"/>
      <c r="AT153" s="265" t="s">
        <v>164</v>
      </c>
      <c r="AU153" s="265" t="s">
        <v>82</v>
      </c>
      <c r="AV153" s="13" t="s">
        <v>162</v>
      </c>
      <c r="AW153" s="13" t="s">
        <v>36</v>
      </c>
      <c r="AX153" s="13" t="s">
        <v>80</v>
      </c>
      <c r="AY153" s="265" t="s">
        <v>152</v>
      </c>
    </row>
    <row r="154" spans="2:12" s="1" customFormat="1" ht="6.95" customHeight="1">
      <c r="B154" s="67"/>
      <c r="C154" s="68"/>
      <c r="D154" s="68"/>
      <c r="E154" s="68"/>
      <c r="F154" s="68"/>
      <c r="G154" s="68"/>
      <c r="H154" s="68"/>
      <c r="I154" s="166"/>
      <c r="J154" s="68"/>
      <c r="K154" s="68"/>
      <c r="L154" s="72"/>
    </row>
  </sheetData>
  <sheetProtection password="CC35" sheet="1" objects="1" scenarios="1" formatColumns="0" formatRows="0" autoFilter="0"/>
  <autoFilter ref="C78:K15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SVČ KRNOV - volnočasové aktivity a herna, stavební úpravy a změna užívání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996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16. 8. 2017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 xml:space="preserve"> </v>
      </c>
      <c r="F15" s="47"/>
      <c r="G15" s="47"/>
      <c r="H15" s="47"/>
      <c r="I15" s="146" t="s">
        <v>30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38</v>
      </c>
      <c r="E27" s="47"/>
      <c r="F27" s="47"/>
      <c r="G27" s="47"/>
      <c r="H27" s="47"/>
      <c r="I27" s="144"/>
      <c r="J27" s="155">
        <f>ROUND(J79,2)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56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57">
        <f>ROUND(SUM(BE79:BE105),2)</f>
        <v>0</v>
      </c>
      <c r="G30" s="47"/>
      <c r="H30" s="47"/>
      <c r="I30" s="158">
        <v>0.21</v>
      </c>
      <c r="J30" s="157">
        <f>ROUND(ROUND((SUM(BE79:BE105)),2)*I30,2)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57">
        <f>ROUND(SUM(BF79:BF105),2)</f>
        <v>0</v>
      </c>
      <c r="G31" s="47"/>
      <c r="H31" s="47"/>
      <c r="I31" s="158">
        <v>0.15</v>
      </c>
      <c r="J31" s="157">
        <f>ROUND(ROUND((SUM(BF79:BF105)),2)*I31,2)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57">
        <f>ROUND(SUM(BG79:BG105),2)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57">
        <f>ROUND(SUM(BH79:BH105),2)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57">
        <f>ROUND(SUM(BI79:BI105),2)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48</v>
      </c>
      <c r="E36" s="98"/>
      <c r="F36" s="98"/>
      <c r="G36" s="161" t="s">
        <v>49</v>
      </c>
      <c r="H36" s="162" t="s">
        <v>50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SVČ KRNOV - volnočasové aktivity a herna, stavební úpravy a změna užívání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5/17/ph_5 - VRN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Dobrovského 281/16, Krnov</v>
      </c>
      <c r="G49" s="47"/>
      <c r="H49" s="47"/>
      <c r="I49" s="146" t="s">
        <v>25</v>
      </c>
      <c r="J49" s="147" t="str">
        <f>IF(J12="","",J12)</f>
        <v>16. 8. 2017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 xml:space="preserve"> </v>
      </c>
      <c r="G51" s="47"/>
      <c r="H51" s="47"/>
      <c r="I51" s="146" t="s">
        <v>33</v>
      </c>
      <c r="J51" s="44" t="str">
        <f>E21</f>
        <v>Pavel Hanzel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J79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997</v>
      </c>
      <c r="E57" s="180"/>
      <c r="F57" s="180"/>
      <c r="G57" s="180"/>
      <c r="H57" s="180"/>
      <c r="I57" s="181"/>
      <c r="J57" s="182">
        <f>J80</f>
        <v>0</v>
      </c>
      <c r="K57" s="183"/>
    </row>
    <row r="58" spans="2:11" s="8" customFormat="1" ht="19.9" customHeight="1">
      <c r="B58" s="184"/>
      <c r="C58" s="185"/>
      <c r="D58" s="186" t="s">
        <v>998</v>
      </c>
      <c r="E58" s="187"/>
      <c r="F58" s="187"/>
      <c r="G58" s="187"/>
      <c r="H58" s="187"/>
      <c r="I58" s="188"/>
      <c r="J58" s="189">
        <f>J81</f>
        <v>0</v>
      </c>
      <c r="K58" s="190"/>
    </row>
    <row r="59" spans="2:11" s="8" customFormat="1" ht="19.9" customHeight="1">
      <c r="B59" s="184"/>
      <c r="C59" s="185"/>
      <c r="D59" s="186" t="s">
        <v>999</v>
      </c>
      <c r="E59" s="187"/>
      <c r="F59" s="187"/>
      <c r="G59" s="187"/>
      <c r="H59" s="187"/>
      <c r="I59" s="188"/>
      <c r="J59" s="189">
        <f>J102</f>
        <v>0</v>
      </c>
      <c r="K59" s="190"/>
    </row>
    <row r="60" spans="2:11" s="1" customFormat="1" ht="21.8" customHeight="1">
      <c r="B60" s="46"/>
      <c r="C60" s="47"/>
      <c r="D60" s="47"/>
      <c r="E60" s="47"/>
      <c r="F60" s="47"/>
      <c r="G60" s="47"/>
      <c r="H60" s="47"/>
      <c r="I60" s="144"/>
      <c r="J60" s="47"/>
      <c r="K60" s="51"/>
    </row>
    <row r="61" spans="2:11" s="1" customFormat="1" ht="6.95" customHeight="1">
      <c r="B61" s="67"/>
      <c r="C61" s="68"/>
      <c r="D61" s="68"/>
      <c r="E61" s="68"/>
      <c r="F61" s="68"/>
      <c r="G61" s="68"/>
      <c r="H61" s="68"/>
      <c r="I61" s="166"/>
      <c r="J61" s="68"/>
      <c r="K61" s="69"/>
    </row>
    <row r="65" spans="2:12" s="1" customFormat="1" ht="6.95" customHeight="1">
      <c r="B65" s="70"/>
      <c r="C65" s="71"/>
      <c r="D65" s="71"/>
      <c r="E65" s="71"/>
      <c r="F65" s="71"/>
      <c r="G65" s="71"/>
      <c r="H65" s="71"/>
      <c r="I65" s="169"/>
      <c r="J65" s="71"/>
      <c r="K65" s="71"/>
      <c r="L65" s="72"/>
    </row>
    <row r="66" spans="2:12" s="1" customFormat="1" ht="36.95" customHeight="1">
      <c r="B66" s="46"/>
      <c r="C66" s="73" t="s">
        <v>136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6.95" customHeight="1">
      <c r="B67" s="46"/>
      <c r="C67" s="74"/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4.4" customHeight="1">
      <c r="B68" s="46"/>
      <c r="C68" s="76" t="s">
        <v>18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6.5" customHeight="1">
      <c r="B69" s="46"/>
      <c r="C69" s="74"/>
      <c r="D69" s="74"/>
      <c r="E69" s="192" t="str">
        <f>E7</f>
        <v>SVČ KRNOV - volnočasové aktivity a herna, stavební úpravy a změna užívání</v>
      </c>
      <c r="F69" s="76"/>
      <c r="G69" s="76"/>
      <c r="H69" s="76"/>
      <c r="I69" s="191"/>
      <c r="J69" s="74"/>
      <c r="K69" s="74"/>
      <c r="L69" s="72"/>
    </row>
    <row r="70" spans="2:12" s="1" customFormat="1" ht="14.4" customHeight="1">
      <c r="B70" s="46"/>
      <c r="C70" s="76" t="s">
        <v>101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7.25" customHeight="1">
      <c r="B71" s="46"/>
      <c r="C71" s="74"/>
      <c r="D71" s="74"/>
      <c r="E71" s="82" t="str">
        <f>E9</f>
        <v>5/17/ph_5 - VRN</v>
      </c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8" customHeight="1">
      <c r="B73" s="46"/>
      <c r="C73" s="76" t="s">
        <v>23</v>
      </c>
      <c r="D73" s="74"/>
      <c r="E73" s="74"/>
      <c r="F73" s="193" t="str">
        <f>F12</f>
        <v>Dobrovského 281/16, Krnov</v>
      </c>
      <c r="G73" s="74"/>
      <c r="H73" s="74"/>
      <c r="I73" s="194" t="s">
        <v>25</v>
      </c>
      <c r="J73" s="85" t="str">
        <f>IF(J12="","",J12)</f>
        <v>16. 8. 2017</v>
      </c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3.5">
      <c r="B75" s="46"/>
      <c r="C75" s="76" t="s">
        <v>27</v>
      </c>
      <c r="D75" s="74"/>
      <c r="E75" s="74"/>
      <c r="F75" s="193" t="str">
        <f>E15</f>
        <v xml:space="preserve"> </v>
      </c>
      <c r="G75" s="74"/>
      <c r="H75" s="74"/>
      <c r="I75" s="194" t="s">
        <v>33</v>
      </c>
      <c r="J75" s="193" t="str">
        <f>E21</f>
        <v>Pavel Hanzel</v>
      </c>
      <c r="K75" s="74"/>
      <c r="L75" s="72"/>
    </row>
    <row r="76" spans="2:12" s="1" customFormat="1" ht="14.4" customHeight="1">
      <c r="B76" s="46"/>
      <c r="C76" s="76" t="s">
        <v>31</v>
      </c>
      <c r="D76" s="74"/>
      <c r="E76" s="74"/>
      <c r="F76" s="193" t="str">
        <f>IF(E18="","",E18)</f>
        <v/>
      </c>
      <c r="G76" s="74"/>
      <c r="H76" s="74"/>
      <c r="I76" s="191"/>
      <c r="J76" s="74"/>
      <c r="K76" s="74"/>
      <c r="L76" s="72"/>
    </row>
    <row r="77" spans="2:12" s="1" customFormat="1" ht="10.3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20" s="9" customFormat="1" ht="29.25" customHeight="1">
      <c r="B78" s="195"/>
      <c r="C78" s="196" t="s">
        <v>137</v>
      </c>
      <c r="D78" s="197" t="s">
        <v>57</v>
      </c>
      <c r="E78" s="197" t="s">
        <v>53</v>
      </c>
      <c r="F78" s="197" t="s">
        <v>138</v>
      </c>
      <c r="G78" s="197" t="s">
        <v>139</v>
      </c>
      <c r="H78" s="197" t="s">
        <v>140</v>
      </c>
      <c r="I78" s="198" t="s">
        <v>141</v>
      </c>
      <c r="J78" s="197" t="s">
        <v>105</v>
      </c>
      <c r="K78" s="199" t="s">
        <v>142</v>
      </c>
      <c r="L78" s="200"/>
      <c r="M78" s="102" t="s">
        <v>143</v>
      </c>
      <c r="N78" s="103" t="s">
        <v>42</v>
      </c>
      <c r="O78" s="103" t="s">
        <v>144</v>
      </c>
      <c r="P78" s="103" t="s">
        <v>145</v>
      </c>
      <c r="Q78" s="103" t="s">
        <v>146</v>
      </c>
      <c r="R78" s="103" t="s">
        <v>147</v>
      </c>
      <c r="S78" s="103" t="s">
        <v>148</v>
      </c>
      <c r="T78" s="104" t="s">
        <v>149</v>
      </c>
    </row>
    <row r="79" spans="2:63" s="1" customFormat="1" ht="29.25" customHeight="1">
      <c r="B79" s="46"/>
      <c r="C79" s="108" t="s">
        <v>106</v>
      </c>
      <c r="D79" s="74"/>
      <c r="E79" s="74"/>
      <c r="F79" s="74"/>
      <c r="G79" s="74"/>
      <c r="H79" s="74"/>
      <c r="I79" s="191"/>
      <c r="J79" s="201">
        <f>BK79</f>
        <v>0</v>
      </c>
      <c r="K79" s="74"/>
      <c r="L79" s="72"/>
      <c r="M79" s="105"/>
      <c r="N79" s="106"/>
      <c r="O79" s="106"/>
      <c r="P79" s="202">
        <f>P80</f>
        <v>0</v>
      </c>
      <c r="Q79" s="106"/>
      <c r="R79" s="202">
        <f>R80</f>
        <v>0</v>
      </c>
      <c r="S79" s="106"/>
      <c r="T79" s="203">
        <f>T80</f>
        <v>0</v>
      </c>
      <c r="AT79" s="24" t="s">
        <v>71</v>
      </c>
      <c r="AU79" s="24" t="s">
        <v>107</v>
      </c>
      <c r="BK79" s="204">
        <f>BK80</f>
        <v>0</v>
      </c>
    </row>
    <row r="80" spans="2:63" s="10" customFormat="1" ht="37.4" customHeight="1">
      <c r="B80" s="205"/>
      <c r="C80" s="206"/>
      <c r="D80" s="207" t="s">
        <v>71</v>
      </c>
      <c r="E80" s="208" t="s">
        <v>93</v>
      </c>
      <c r="F80" s="208" t="s">
        <v>1000</v>
      </c>
      <c r="G80" s="206"/>
      <c r="H80" s="206"/>
      <c r="I80" s="209"/>
      <c r="J80" s="210">
        <f>BK80</f>
        <v>0</v>
      </c>
      <c r="K80" s="206"/>
      <c r="L80" s="211"/>
      <c r="M80" s="212"/>
      <c r="N80" s="213"/>
      <c r="O80" s="213"/>
      <c r="P80" s="214">
        <f>P81+P102</f>
        <v>0</v>
      </c>
      <c r="Q80" s="213"/>
      <c r="R80" s="214">
        <f>R81+R102</f>
        <v>0</v>
      </c>
      <c r="S80" s="213"/>
      <c r="T80" s="215">
        <f>T81+T102</f>
        <v>0</v>
      </c>
      <c r="AR80" s="216" t="s">
        <v>162</v>
      </c>
      <c r="AT80" s="217" t="s">
        <v>71</v>
      </c>
      <c r="AU80" s="217" t="s">
        <v>72</v>
      </c>
      <c r="AY80" s="216" t="s">
        <v>152</v>
      </c>
      <c r="BK80" s="218">
        <f>BK81+BK102</f>
        <v>0</v>
      </c>
    </row>
    <row r="81" spans="2:63" s="10" customFormat="1" ht="19.9" customHeight="1">
      <c r="B81" s="205"/>
      <c r="C81" s="206"/>
      <c r="D81" s="207" t="s">
        <v>71</v>
      </c>
      <c r="E81" s="219" t="s">
        <v>1001</v>
      </c>
      <c r="F81" s="219" t="s">
        <v>1002</v>
      </c>
      <c r="G81" s="206"/>
      <c r="H81" s="206"/>
      <c r="I81" s="209"/>
      <c r="J81" s="220">
        <f>BK81</f>
        <v>0</v>
      </c>
      <c r="K81" s="206"/>
      <c r="L81" s="211"/>
      <c r="M81" s="212"/>
      <c r="N81" s="213"/>
      <c r="O81" s="213"/>
      <c r="P81" s="214">
        <f>SUM(P82:P101)</f>
        <v>0</v>
      </c>
      <c r="Q81" s="213"/>
      <c r="R81" s="214">
        <f>SUM(R82:R101)</f>
        <v>0</v>
      </c>
      <c r="S81" s="213"/>
      <c r="T81" s="215">
        <f>SUM(T82:T101)</f>
        <v>0</v>
      </c>
      <c r="AR81" s="216" t="s">
        <v>162</v>
      </c>
      <c r="AT81" s="217" t="s">
        <v>71</v>
      </c>
      <c r="AU81" s="217" t="s">
        <v>80</v>
      </c>
      <c r="AY81" s="216" t="s">
        <v>152</v>
      </c>
      <c r="BK81" s="218">
        <f>SUM(BK82:BK101)</f>
        <v>0</v>
      </c>
    </row>
    <row r="82" spans="2:65" s="1" customFormat="1" ht="16.5" customHeight="1">
      <c r="B82" s="46"/>
      <c r="C82" s="221" t="s">
        <v>80</v>
      </c>
      <c r="D82" s="221" t="s">
        <v>157</v>
      </c>
      <c r="E82" s="222" t="s">
        <v>1003</v>
      </c>
      <c r="F82" s="223" t="s">
        <v>1004</v>
      </c>
      <c r="G82" s="224" t="s">
        <v>897</v>
      </c>
      <c r="H82" s="225">
        <v>1</v>
      </c>
      <c r="I82" s="226"/>
      <c r="J82" s="227">
        <f>ROUND(I82*H82,2)</f>
        <v>0</v>
      </c>
      <c r="K82" s="223" t="s">
        <v>21</v>
      </c>
      <c r="L82" s="72"/>
      <c r="M82" s="228" t="s">
        <v>21</v>
      </c>
      <c r="N82" s="229" t="s">
        <v>43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162</v>
      </c>
      <c r="AT82" s="24" t="s">
        <v>157</v>
      </c>
      <c r="AU82" s="24" t="s">
        <v>82</v>
      </c>
      <c r="AY82" s="24" t="s">
        <v>152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80</v>
      </c>
      <c r="BK82" s="232">
        <f>ROUND(I82*H82,2)</f>
        <v>0</v>
      </c>
      <c r="BL82" s="24" t="s">
        <v>162</v>
      </c>
      <c r="BM82" s="24" t="s">
        <v>1005</v>
      </c>
    </row>
    <row r="83" spans="2:51" s="12" customFormat="1" ht="13.5">
      <c r="B83" s="244"/>
      <c r="C83" s="245"/>
      <c r="D83" s="235" t="s">
        <v>164</v>
      </c>
      <c r="E83" s="246" t="s">
        <v>21</v>
      </c>
      <c r="F83" s="247" t="s">
        <v>80</v>
      </c>
      <c r="G83" s="245"/>
      <c r="H83" s="248">
        <v>1</v>
      </c>
      <c r="I83" s="249"/>
      <c r="J83" s="245"/>
      <c r="K83" s="245"/>
      <c r="L83" s="250"/>
      <c r="M83" s="251"/>
      <c r="N83" s="252"/>
      <c r="O83" s="252"/>
      <c r="P83" s="252"/>
      <c r="Q83" s="252"/>
      <c r="R83" s="252"/>
      <c r="S83" s="252"/>
      <c r="T83" s="253"/>
      <c r="AT83" s="254" t="s">
        <v>164</v>
      </c>
      <c r="AU83" s="254" t="s">
        <v>82</v>
      </c>
      <c r="AV83" s="12" t="s">
        <v>82</v>
      </c>
      <c r="AW83" s="12" t="s">
        <v>36</v>
      </c>
      <c r="AX83" s="12" t="s">
        <v>72</v>
      </c>
      <c r="AY83" s="254" t="s">
        <v>152</v>
      </c>
    </row>
    <row r="84" spans="2:51" s="13" customFormat="1" ht="13.5">
      <c r="B84" s="255"/>
      <c r="C84" s="256"/>
      <c r="D84" s="235" t="s">
        <v>164</v>
      </c>
      <c r="E84" s="257" t="s">
        <v>21</v>
      </c>
      <c r="F84" s="258" t="s">
        <v>167</v>
      </c>
      <c r="G84" s="256"/>
      <c r="H84" s="259">
        <v>1</v>
      </c>
      <c r="I84" s="260"/>
      <c r="J84" s="256"/>
      <c r="K84" s="256"/>
      <c r="L84" s="261"/>
      <c r="M84" s="262"/>
      <c r="N84" s="263"/>
      <c r="O84" s="263"/>
      <c r="P84" s="263"/>
      <c r="Q84" s="263"/>
      <c r="R84" s="263"/>
      <c r="S84" s="263"/>
      <c r="T84" s="264"/>
      <c r="AT84" s="265" t="s">
        <v>164</v>
      </c>
      <c r="AU84" s="265" t="s">
        <v>82</v>
      </c>
      <c r="AV84" s="13" t="s">
        <v>162</v>
      </c>
      <c r="AW84" s="13" t="s">
        <v>36</v>
      </c>
      <c r="AX84" s="13" t="s">
        <v>80</v>
      </c>
      <c r="AY84" s="265" t="s">
        <v>152</v>
      </c>
    </row>
    <row r="85" spans="2:65" s="1" customFormat="1" ht="25.5" customHeight="1">
      <c r="B85" s="46"/>
      <c r="C85" s="221" t="s">
        <v>82</v>
      </c>
      <c r="D85" s="221" t="s">
        <v>157</v>
      </c>
      <c r="E85" s="222" t="s">
        <v>1006</v>
      </c>
      <c r="F85" s="223" t="s">
        <v>1007</v>
      </c>
      <c r="G85" s="224" t="s">
        <v>897</v>
      </c>
      <c r="H85" s="225">
        <v>1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43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162</v>
      </c>
      <c r="AT85" s="24" t="s">
        <v>157</v>
      </c>
      <c r="AU85" s="24" t="s">
        <v>82</v>
      </c>
      <c r="AY85" s="24" t="s">
        <v>152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80</v>
      </c>
      <c r="BK85" s="232">
        <f>ROUND(I85*H85,2)</f>
        <v>0</v>
      </c>
      <c r="BL85" s="24" t="s">
        <v>162</v>
      </c>
      <c r="BM85" s="24" t="s">
        <v>1008</v>
      </c>
    </row>
    <row r="86" spans="2:51" s="12" customFormat="1" ht="13.5">
      <c r="B86" s="244"/>
      <c r="C86" s="245"/>
      <c r="D86" s="235" t="s">
        <v>164</v>
      </c>
      <c r="E86" s="246" t="s">
        <v>21</v>
      </c>
      <c r="F86" s="247" t="s">
        <v>80</v>
      </c>
      <c r="G86" s="245"/>
      <c r="H86" s="248">
        <v>1</v>
      </c>
      <c r="I86" s="249"/>
      <c r="J86" s="245"/>
      <c r="K86" s="245"/>
      <c r="L86" s="250"/>
      <c r="M86" s="251"/>
      <c r="N86" s="252"/>
      <c r="O86" s="252"/>
      <c r="P86" s="252"/>
      <c r="Q86" s="252"/>
      <c r="R86" s="252"/>
      <c r="S86" s="252"/>
      <c r="T86" s="253"/>
      <c r="AT86" s="254" t="s">
        <v>164</v>
      </c>
      <c r="AU86" s="254" t="s">
        <v>82</v>
      </c>
      <c r="AV86" s="12" t="s">
        <v>82</v>
      </c>
      <c r="AW86" s="12" t="s">
        <v>36</v>
      </c>
      <c r="AX86" s="12" t="s">
        <v>72</v>
      </c>
      <c r="AY86" s="254" t="s">
        <v>152</v>
      </c>
    </row>
    <row r="87" spans="2:51" s="13" customFormat="1" ht="13.5">
      <c r="B87" s="255"/>
      <c r="C87" s="256"/>
      <c r="D87" s="235" t="s">
        <v>164</v>
      </c>
      <c r="E87" s="257" t="s">
        <v>21</v>
      </c>
      <c r="F87" s="258" t="s">
        <v>167</v>
      </c>
      <c r="G87" s="256"/>
      <c r="H87" s="259">
        <v>1</v>
      </c>
      <c r="I87" s="260"/>
      <c r="J87" s="256"/>
      <c r="K87" s="256"/>
      <c r="L87" s="261"/>
      <c r="M87" s="262"/>
      <c r="N87" s="263"/>
      <c r="O87" s="263"/>
      <c r="P87" s="263"/>
      <c r="Q87" s="263"/>
      <c r="R87" s="263"/>
      <c r="S87" s="263"/>
      <c r="T87" s="264"/>
      <c r="AT87" s="265" t="s">
        <v>164</v>
      </c>
      <c r="AU87" s="265" t="s">
        <v>82</v>
      </c>
      <c r="AV87" s="13" t="s">
        <v>162</v>
      </c>
      <c r="AW87" s="13" t="s">
        <v>36</v>
      </c>
      <c r="AX87" s="13" t="s">
        <v>80</v>
      </c>
      <c r="AY87" s="265" t="s">
        <v>152</v>
      </c>
    </row>
    <row r="88" spans="2:65" s="1" customFormat="1" ht="16.5" customHeight="1">
      <c r="B88" s="46"/>
      <c r="C88" s="221" t="s">
        <v>153</v>
      </c>
      <c r="D88" s="221" t="s">
        <v>157</v>
      </c>
      <c r="E88" s="222" t="s">
        <v>1009</v>
      </c>
      <c r="F88" s="223" t="s">
        <v>1010</v>
      </c>
      <c r="G88" s="224" t="s">
        <v>897</v>
      </c>
      <c r="H88" s="225">
        <v>1</v>
      </c>
      <c r="I88" s="226"/>
      <c r="J88" s="227">
        <f>ROUND(I88*H88,2)</f>
        <v>0</v>
      </c>
      <c r="K88" s="223" t="s">
        <v>21</v>
      </c>
      <c r="L88" s="72"/>
      <c r="M88" s="228" t="s">
        <v>21</v>
      </c>
      <c r="N88" s="229" t="s">
        <v>43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162</v>
      </c>
      <c r="AT88" s="24" t="s">
        <v>157</v>
      </c>
      <c r="AU88" s="24" t="s">
        <v>82</v>
      </c>
      <c r="AY88" s="24" t="s">
        <v>152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80</v>
      </c>
      <c r="BK88" s="232">
        <f>ROUND(I88*H88,2)</f>
        <v>0</v>
      </c>
      <c r="BL88" s="24" t="s">
        <v>162</v>
      </c>
      <c r="BM88" s="24" t="s">
        <v>1011</v>
      </c>
    </row>
    <row r="89" spans="2:51" s="12" customFormat="1" ht="13.5">
      <c r="B89" s="244"/>
      <c r="C89" s="245"/>
      <c r="D89" s="235" t="s">
        <v>164</v>
      </c>
      <c r="E89" s="246" t="s">
        <v>21</v>
      </c>
      <c r="F89" s="247" t="s">
        <v>80</v>
      </c>
      <c r="G89" s="245"/>
      <c r="H89" s="248">
        <v>1</v>
      </c>
      <c r="I89" s="249"/>
      <c r="J89" s="245"/>
      <c r="K89" s="245"/>
      <c r="L89" s="250"/>
      <c r="M89" s="251"/>
      <c r="N89" s="252"/>
      <c r="O89" s="252"/>
      <c r="P89" s="252"/>
      <c r="Q89" s="252"/>
      <c r="R89" s="252"/>
      <c r="S89" s="252"/>
      <c r="T89" s="253"/>
      <c r="AT89" s="254" t="s">
        <v>164</v>
      </c>
      <c r="AU89" s="254" t="s">
        <v>82</v>
      </c>
      <c r="AV89" s="12" t="s">
        <v>82</v>
      </c>
      <c r="AW89" s="12" t="s">
        <v>36</v>
      </c>
      <c r="AX89" s="12" t="s">
        <v>72</v>
      </c>
      <c r="AY89" s="254" t="s">
        <v>152</v>
      </c>
    </row>
    <row r="90" spans="2:51" s="13" customFormat="1" ht="13.5">
      <c r="B90" s="255"/>
      <c r="C90" s="256"/>
      <c r="D90" s="235" t="s">
        <v>164</v>
      </c>
      <c r="E90" s="257" t="s">
        <v>21</v>
      </c>
      <c r="F90" s="258" t="s">
        <v>167</v>
      </c>
      <c r="G90" s="256"/>
      <c r="H90" s="259">
        <v>1</v>
      </c>
      <c r="I90" s="260"/>
      <c r="J90" s="256"/>
      <c r="K90" s="256"/>
      <c r="L90" s="261"/>
      <c r="M90" s="262"/>
      <c r="N90" s="263"/>
      <c r="O90" s="263"/>
      <c r="P90" s="263"/>
      <c r="Q90" s="263"/>
      <c r="R90" s="263"/>
      <c r="S90" s="263"/>
      <c r="T90" s="264"/>
      <c r="AT90" s="265" t="s">
        <v>164</v>
      </c>
      <c r="AU90" s="265" t="s">
        <v>82</v>
      </c>
      <c r="AV90" s="13" t="s">
        <v>162</v>
      </c>
      <c r="AW90" s="13" t="s">
        <v>36</v>
      </c>
      <c r="AX90" s="13" t="s">
        <v>80</v>
      </c>
      <c r="AY90" s="265" t="s">
        <v>152</v>
      </c>
    </row>
    <row r="91" spans="2:65" s="1" customFormat="1" ht="16.5" customHeight="1">
      <c r="B91" s="46"/>
      <c r="C91" s="221" t="s">
        <v>162</v>
      </c>
      <c r="D91" s="221" t="s">
        <v>157</v>
      </c>
      <c r="E91" s="222" t="s">
        <v>1012</v>
      </c>
      <c r="F91" s="223" t="s">
        <v>1013</v>
      </c>
      <c r="G91" s="224" t="s">
        <v>897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43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162</v>
      </c>
      <c r="AT91" s="24" t="s">
        <v>157</v>
      </c>
      <c r="AU91" s="24" t="s">
        <v>82</v>
      </c>
      <c r="AY91" s="24" t="s">
        <v>152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80</v>
      </c>
      <c r="BK91" s="232">
        <f>ROUND(I91*H91,2)</f>
        <v>0</v>
      </c>
      <c r="BL91" s="24" t="s">
        <v>162</v>
      </c>
      <c r="BM91" s="24" t="s">
        <v>1014</v>
      </c>
    </row>
    <row r="92" spans="2:51" s="12" customFormat="1" ht="13.5">
      <c r="B92" s="244"/>
      <c r="C92" s="245"/>
      <c r="D92" s="235" t="s">
        <v>164</v>
      </c>
      <c r="E92" s="246" t="s">
        <v>21</v>
      </c>
      <c r="F92" s="247" t="s">
        <v>80</v>
      </c>
      <c r="G92" s="245"/>
      <c r="H92" s="248">
        <v>1</v>
      </c>
      <c r="I92" s="249"/>
      <c r="J92" s="245"/>
      <c r="K92" s="245"/>
      <c r="L92" s="250"/>
      <c r="M92" s="251"/>
      <c r="N92" s="252"/>
      <c r="O92" s="252"/>
      <c r="P92" s="252"/>
      <c r="Q92" s="252"/>
      <c r="R92" s="252"/>
      <c r="S92" s="252"/>
      <c r="T92" s="253"/>
      <c r="AT92" s="254" t="s">
        <v>164</v>
      </c>
      <c r="AU92" s="254" t="s">
        <v>82</v>
      </c>
      <c r="AV92" s="12" t="s">
        <v>82</v>
      </c>
      <c r="AW92" s="12" t="s">
        <v>36</v>
      </c>
      <c r="AX92" s="12" t="s">
        <v>72</v>
      </c>
      <c r="AY92" s="254" t="s">
        <v>152</v>
      </c>
    </row>
    <row r="93" spans="2:51" s="13" customFormat="1" ht="13.5">
      <c r="B93" s="255"/>
      <c r="C93" s="256"/>
      <c r="D93" s="235" t="s">
        <v>164</v>
      </c>
      <c r="E93" s="257" t="s">
        <v>21</v>
      </c>
      <c r="F93" s="258" t="s">
        <v>167</v>
      </c>
      <c r="G93" s="256"/>
      <c r="H93" s="259">
        <v>1</v>
      </c>
      <c r="I93" s="260"/>
      <c r="J93" s="256"/>
      <c r="K93" s="256"/>
      <c r="L93" s="261"/>
      <c r="M93" s="262"/>
      <c r="N93" s="263"/>
      <c r="O93" s="263"/>
      <c r="P93" s="263"/>
      <c r="Q93" s="263"/>
      <c r="R93" s="263"/>
      <c r="S93" s="263"/>
      <c r="T93" s="264"/>
      <c r="AT93" s="265" t="s">
        <v>164</v>
      </c>
      <c r="AU93" s="265" t="s">
        <v>82</v>
      </c>
      <c r="AV93" s="13" t="s">
        <v>162</v>
      </c>
      <c r="AW93" s="13" t="s">
        <v>36</v>
      </c>
      <c r="AX93" s="13" t="s">
        <v>80</v>
      </c>
      <c r="AY93" s="265" t="s">
        <v>152</v>
      </c>
    </row>
    <row r="94" spans="2:65" s="1" customFormat="1" ht="16.5" customHeight="1">
      <c r="B94" s="46"/>
      <c r="C94" s="221" t="s">
        <v>189</v>
      </c>
      <c r="D94" s="221" t="s">
        <v>157</v>
      </c>
      <c r="E94" s="222" t="s">
        <v>1015</v>
      </c>
      <c r="F94" s="223" t="s">
        <v>1016</v>
      </c>
      <c r="G94" s="224" t="s">
        <v>897</v>
      </c>
      <c r="H94" s="225">
        <v>1</v>
      </c>
      <c r="I94" s="226"/>
      <c r="J94" s="227">
        <f>ROUND(I94*H94,2)</f>
        <v>0</v>
      </c>
      <c r="K94" s="223" t="s">
        <v>161</v>
      </c>
      <c r="L94" s="72"/>
      <c r="M94" s="228" t="s">
        <v>21</v>
      </c>
      <c r="N94" s="229" t="s">
        <v>43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1017</v>
      </c>
      <c r="AT94" s="24" t="s">
        <v>157</v>
      </c>
      <c r="AU94" s="24" t="s">
        <v>82</v>
      </c>
      <c r="AY94" s="24" t="s">
        <v>152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80</v>
      </c>
      <c r="BK94" s="232">
        <f>ROUND(I94*H94,2)</f>
        <v>0</v>
      </c>
      <c r="BL94" s="24" t="s">
        <v>1017</v>
      </c>
      <c r="BM94" s="24" t="s">
        <v>1018</v>
      </c>
    </row>
    <row r="95" spans="2:65" s="1" customFormat="1" ht="16.5" customHeight="1">
      <c r="B95" s="46"/>
      <c r="C95" s="221" t="s">
        <v>197</v>
      </c>
      <c r="D95" s="221" t="s">
        <v>157</v>
      </c>
      <c r="E95" s="222" t="s">
        <v>1019</v>
      </c>
      <c r="F95" s="223" t="s">
        <v>1020</v>
      </c>
      <c r="G95" s="224" t="s">
        <v>897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43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162</v>
      </c>
      <c r="AT95" s="24" t="s">
        <v>157</v>
      </c>
      <c r="AU95" s="24" t="s">
        <v>82</v>
      </c>
      <c r="AY95" s="24" t="s">
        <v>152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80</v>
      </c>
      <c r="BK95" s="232">
        <f>ROUND(I95*H95,2)</f>
        <v>0</v>
      </c>
      <c r="BL95" s="24" t="s">
        <v>162</v>
      </c>
      <c r="BM95" s="24" t="s">
        <v>1021</v>
      </c>
    </row>
    <row r="96" spans="2:51" s="12" customFormat="1" ht="13.5">
      <c r="B96" s="244"/>
      <c r="C96" s="245"/>
      <c r="D96" s="235" t="s">
        <v>164</v>
      </c>
      <c r="E96" s="246" t="s">
        <v>21</v>
      </c>
      <c r="F96" s="247" t="s">
        <v>80</v>
      </c>
      <c r="G96" s="245"/>
      <c r="H96" s="248">
        <v>1</v>
      </c>
      <c r="I96" s="249"/>
      <c r="J96" s="245"/>
      <c r="K96" s="245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164</v>
      </c>
      <c r="AU96" s="254" t="s">
        <v>82</v>
      </c>
      <c r="AV96" s="12" t="s">
        <v>82</v>
      </c>
      <c r="AW96" s="12" t="s">
        <v>36</v>
      </c>
      <c r="AX96" s="12" t="s">
        <v>72</v>
      </c>
      <c r="AY96" s="254" t="s">
        <v>152</v>
      </c>
    </row>
    <row r="97" spans="2:51" s="13" customFormat="1" ht="13.5">
      <c r="B97" s="255"/>
      <c r="C97" s="256"/>
      <c r="D97" s="235" t="s">
        <v>164</v>
      </c>
      <c r="E97" s="257" t="s">
        <v>21</v>
      </c>
      <c r="F97" s="258" t="s">
        <v>167</v>
      </c>
      <c r="G97" s="256"/>
      <c r="H97" s="259">
        <v>1</v>
      </c>
      <c r="I97" s="260"/>
      <c r="J97" s="256"/>
      <c r="K97" s="256"/>
      <c r="L97" s="261"/>
      <c r="M97" s="262"/>
      <c r="N97" s="263"/>
      <c r="O97" s="263"/>
      <c r="P97" s="263"/>
      <c r="Q97" s="263"/>
      <c r="R97" s="263"/>
      <c r="S97" s="263"/>
      <c r="T97" s="264"/>
      <c r="AT97" s="265" t="s">
        <v>164</v>
      </c>
      <c r="AU97" s="265" t="s">
        <v>82</v>
      </c>
      <c r="AV97" s="13" t="s">
        <v>162</v>
      </c>
      <c r="AW97" s="13" t="s">
        <v>36</v>
      </c>
      <c r="AX97" s="13" t="s">
        <v>80</v>
      </c>
      <c r="AY97" s="265" t="s">
        <v>152</v>
      </c>
    </row>
    <row r="98" spans="2:65" s="1" customFormat="1" ht="16.5" customHeight="1">
      <c r="B98" s="46"/>
      <c r="C98" s="221" t="s">
        <v>210</v>
      </c>
      <c r="D98" s="221" t="s">
        <v>157</v>
      </c>
      <c r="E98" s="222" t="s">
        <v>1022</v>
      </c>
      <c r="F98" s="223" t="s">
        <v>1023</v>
      </c>
      <c r="G98" s="224" t="s">
        <v>897</v>
      </c>
      <c r="H98" s="225">
        <v>1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43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162</v>
      </c>
      <c r="AT98" s="24" t="s">
        <v>157</v>
      </c>
      <c r="AU98" s="24" t="s">
        <v>82</v>
      </c>
      <c r="AY98" s="24" t="s">
        <v>152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80</v>
      </c>
      <c r="BK98" s="232">
        <f>ROUND(I98*H98,2)</f>
        <v>0</v>
      </c>
      <c r="BL98" s="24" t="s">
        <v>162</v>
      </c>
      <c r="BM98" s="24" t="s">
        <v>1024</v>
      </c>
    </row>
    <row r="99" spans="2:51" s="12" customFormat="1" ht="13.5">
      <c r="B99" s="244"/>
      <c r="C99" s="245"/>
      <c r="D99" s="235" t="s">
        <v>164</v>
      </c>
      <c r="E99" s="246" t="s">
        <v>21</v>
      </c>
      <c r="F99" s="247" t="s">
        <v>80</v>
      </c>
      <c r="G99" s="245"/>
      <c r="H99" s="248">
        <v>1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AT99" s="254" t="s">
        <v>164</v>
      </c>
      <c r="AU99" s="254" t="s">
        <v>82</v>
      </c>
      <c r="AV99" s="12" t="s">
        <v>82</v>
      </c>
      <c r="AW99" s="12" t="s">
        <v>36</v>
      </c>
      <c r="AX99" s="12" t="s">
        <v>72</v>
      </c>
      <c r="AY99" s="254" t="s">
        <v>152</v>
      </c>
    </row>
    <row r="100" spans="2:51" s="13" customFormat="1" ht="13.5">
      <c r="B100" s="255"/>
      <c r="C100" s="256"/>
      <c r="D100" s="235" t="s">
        <v>164</v>
      </c>
      <c r="E100" s="257" t="s">
        <v>21</v>
      </c>
      <c r="F100" s="258" t="s">
        <v>167</v>
      </c>
      <c r="G100" s="256"/>
      <c r="H100" s="259">
        <v>1</v>
      </c>
      <c r="I100" s="260"/>
      <c r="J100" s="256"/>
      <c r="K100" s="256"/>
      <c r="L100" s="261"/>
      <c r="M100" s="262"/>
      <c r="N100" s="263"/>
      <c r="O100" s="263"/>
      <c r="P100" s="263"/>
      <c r="Q100" s="263"/>
      <c r="R100" s="263"/>
      <c r="S100" s="263"/>
      <c r="T100" s="264"/>
      <c r="AT100" s="265" t="s">
        <v>164</v>
      </c>
      <c r="AU100" s="265" t="s">
        <v>82</v>
      </c>
      <c r="AV100" s="13" t="s">
        <v>162</v>
      </c>
      <c r="AW100" s="13" t="s">
        <v>36</v>
      </c>
      <c r="AX100" s="13" t="s">
        <v>80</v>
      </c>
      <c r="AY100" s="265" t="s">
        <v>152</v>
      </c>
    </row>
    <row r="101" spans="2:65" s="1" customFormat="1" ht="16.5" customHeight="1">
      <c r="B101" s="46"/>
      <c r="C101" s="221" t="s">
        <v>182</v>
      </c>
      <c r="D101" s="221" t="s">
        <v>157</v>
      </c>
      <c r="E101" s="222" t="s">
        <v>1025</v>
      </c>
      <c r="F101" s="223" t="s">
        <v>1026</v>
      </c>
      <c r="G101" s="224" t="s">
        <v>192</v>
      </c>
      <c r="H101" s="225">
        <v>200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43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162</v>
      </c>
      <c r="AT101" s="24" t="s">
        <v>157</v>
      </c>
      <c r="AU101" s="24" t="s">
        <v>82</v>
      </c>
      <c r="AY101" s="24" t="s">
        <v>152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80</v>
      </c>
      <c r="BK101" s="232">
        <f>ROUND(I101*H101,2)</f>
        <v>0</v>
      </c>
      <c r="BL101" s="24" t="s">
        <v>162</v>
      </c>
      <c r="BM101" s="24" t="s">
        <v>1027</v>
      </c>
    </row>
    <row r="102" spans="2:63" s="10" customFormat="1" ht="29.85" customHeight="1">
      <c r="B102" s="205"/>
      <c r="C102" s="206"/>
      <c r="D102" s="207" t="s">
        <v>71</v>
      </c>
      <c r="E102" s="219" t="s">
        <v>1028</v>
      </c>
      <c r="F102" s="219" t="s">
        <v>1029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SUM(P103:P105)</f>
        <v>0</v>
      </c>
      <c r="Q102" s="213"/>
      <c r="R102" s="214">
        <f>SUM(R103:R105)</f>
        <v>0</v>
      </c>
      <c r="S102" s="213"/>
      <c r="T102" s="215">
        <f>SUM(T103:T105)</f>
        <v>0</v>
      </c>
      <c r="AR102" s="216" t="s">
        <v>162</v>
      </c>
      <c r="AT102" s="217" t="s">
        <v>71</v>
      </c>
      <c r="AU102" s="217" t="s">
        <v>80</v>
      </c>
      <c r="AY102" s="216" t="s">
        <v>152</v>
      </c>
      <c r="BK102" s="218">
        <f>SUM(BK103:BK105)</f>
        <v>0</v>
      </c>
    </row>
    <row r="103" spans="2:65" s="1" customFormat="1" ht="16.5" customHeight="1">
      <c r="B103" s="46"/>
      <c r="C103" s="221" t="s">
        <v>220</v>
      </c>
      <c r="D103" s="221" t="s">
        <v>157</v>
      </c>
      <c r="E103" s="222" t="s">
        <v>1030</v>
      </c>
      <c r="F103" s="223" t="s">
        <v>1031</v>
      </c>
      <c r="G103" s="224" t="s">
        <v>1032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43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162</v>
      </c>
      <c r="AT103" s="24" t="s">
        <v>157</v>
      </c>
      <c r="AU103" s="24" t="s">
        <v>82</v>
      </c>
      <c r="AY103" s="24" t="s">
        <v>152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80</v>
      </c>
      <c r="BK103" s="232">
        <f>ROUND(I103*H103,2)</f>
        <v>0</v>
      </c>
      <c r="BL103" s="24" t="s">
        <v>162</v>
      </c>
      <c r="BM103" s="24" t="s">
        <v>1033</v>
      </c>
    </row>
    <row r="104" spans="2:51" s="12" customFormat="1" ht="13.5">
      <c r="B104" s="244"/>
      <c r="C104" s="245"/>
      <c r="D104" s="235" t="s">
        <v>164</v>
      </c>
      <c r="E104" s="246" t="s">
        <v>21</v>
      </c>
      <c r="F104" s="247" t="s">
        <v>80</v>
      </c>
      <c r="G104" s="245"/>
      <c r="H104" s="248">
        <v>1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AT104" s="254" t="s">
        <v>164</v>
      </c>
      <c r="AU104" s="254" t="s">
        <v>82</v>
      </c>
      <c r="AV104" s="12" t="s">
        <v>82</v>
      </c>
      <c r="AW104" s="12" t="s">
        <v>36</v>
      </c>
      <c r="AX104" s="12" t="s">
        <v>72</v>
      </c>
      <c r="AY104" s="254" t="s">
        <v>152</v>
      </c>
    </row>
    <row r="105" spans="2:51" s="13" customFormat="1" ht="13.5">
      <c r="B105" s="255"/>
      <c r="C105" s="256"/>
      <c r="D105" s="235" t="s">
        <v>164</v>
      </c>
      <c r="E105" s="257" t="s">
        <v>21</v>
      </c>
      <c r="F105" s="258" t="s">
        <v>167</v>
      </c>
      <c r="G105" s="256"/>
      <c r="H105" s="259">
        <v>1</v>
      </c>
      <c r="I105" s="260"/>
      <c r="J105" s="256"/>
      <c r="K105" s="256"/>
      <c r="L105" s="261"/>
      <c r="M105" s="290"/>
      <c r="N105" s="291"/>
      <c r="O105" s="291"/>
      <c r="P105" s="291"/>
      <c r="Q105" s="291"/>
      <c r="R105" s="291"/>
      <c r="S105" s="291"/>
      <c r="T105" s="292"/>
      <c r="AT105" s="265" t="s">
        <v>164</v>
      </c>
      <c r="AU105" s="265" t="s">
        <v>82</v>
      </c>
      <c r="AV105" s="13" t="s">
        <v>162</v>
      </c>
      <c r="AW105" s="13" t="s">
        <v>36</v>
      </c>
      <c r="AX105" s="13" t="s">
        <v>80</v>
      </c>
      <c r="AY105" s="265" t="s">
        <v>152</v>
      </c>
    </row>
    <row r="106" spans="2:12" s="1" customFormat="1" ht="6.95" customHeight="1">
      <c r="B106" s="67"/>
      <c r="C106" s="68"/>
      <c r="D106" s="68"/>
      <c r="E106" s="68"/>
      <c r="F106" s="68"/>
      <c r="G106" s="68"/>
      <c r="H106" s="68"/>
      <c r="I106" s="166"/>
      <c r="J106" s="68"/>
      <c r="K106" s="68"/>
      <c r="L106" s="72"/>
    </row>
  </sheetData>
  <sheetProtection password="CC35" sheet="1" objects="1" scenarios="1" formatColumns="0" formatRows="0" autoFilter="0"/>
  <autoFilter ref="C78:K105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3" customWidth="1"/>
    <col min="2" max="2" width="1.66796875" style="293" customWidth="1"/>
    <col min="3" max="4" width="5" style="293" customWidth="1"/>
    <col min="5" max="5" width="11.66015625" style="293" customWidth="1"/>
    <col min="6" max="6" width="9.16015625" style="293" customWidth="1"/>
    <col min="7" max="7" width="5" style="293" customWidth="1"/>
    <col min="8" max="8" width="77.83203125" style="293" customWidth="1"/>
    <col min="9" max="10" width="20" style="293" customWidth="1"/>
    <col min="11" max="11" width="1.66796875" style="293" customWidth="1"/>
  </cols>
  <sheetData>
    <row r="1" ht="37.5" customHeight="1"/>
    <row r="2" spans="2:1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5" customFormat="1" ht="45" customHeight="1">
      <c r="B3" s="297"/>
      <c r="C3" s="298" t="s">
        <v>1034</v>
      </c>
      <c r="D3" s="298"/>
      <c r="E3" s="298"/>
      <c r="F3" s="298"/>
      <c r="G3" s="298"/>
      <c r="H3" s="298"/>
      <c r="I3" s="298"/>
      <c r="J3" s="298"/>
      <c r="K3" s="299"/>
    </row>
    <row r="4" spans="2:11" ht="25.5" customHeight="1">
      <c r="B4" s="300"/>
      <c r="C4" s="301" t="s">
        <v>1035</v>
      </c>
      <c r="D4" s="301"/>
      <c r="E4" s="301"/>
      <c r="F4" s="301"/>
      <c r="G4" s="301"/>
      <c r="H4" s="301"/>
      <c r="I4" s="301"/>
      <c r="J4" s="301"/>
      <c r="K4" s="302"/>
    </row>
    <row r="5" spans="2:1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0"/>
      <c r="C6" s="304" t="s">
        <v>1036</v>
      </c>
      <c r="D6" s="304"/>
      <c r="E6" s="304"/>
      <c r="F6" s="304"/>
      <c r="G6" s="304"/>
      <c r="H6" s="304"/>
      <c r="I6" s="304"/>
      <c r="J6" s="304"/>
      <c r="K6" s="302"/>
    </row>
    <row r="7" spans="2:11" ht="15" customHeight="1">
      <c r="B7" s="305"/>
      <c r="C7" s="304" t="s">
        <v>1037</v>
      </c>
      <c r="D7" s="304"/>
      <c r="E7" s="304"/>
      <c r="F7" s="304"/>
      <c r="G7" s="304"/>
      <c r="H7" s="304"/>
      <c r="I7" s="304"/>
      <c r="J7" s="304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304" t="s">
        <v>1038</v>
      </c>
      <c r="D9" s="304"/>
      <c r="E9" s="304"/>
      <c r="F9" s="304"/>
      <c r="G9" s="304"/>
      <c r="H9" s="304"/>
      <c r="I9" s="304"/>
      <c r="J9" s="304"/>
      <c r="K9" s="302"/>
    </row>
    <row r="10" spans="2:11" ht="15" customHeight="1">
      <c r="B10" s="305"/>
      <c r="C10" s="304"/>
      <c r="D10" s="304" t="s">
        <v>1039</v>
      </c>
      <c r="E10" s="304"/>
      <c r="F10" s="304"/>
      <c r="G10" s="304"/>
      <c r="H10" s="304"/>
      <c r="I10" s="304"/>
      <c r="J10" s="304"/>
      <c r="K10" s="302"/>
    </row>
    <row r="11" spans="2:11" ht="15" customHeight="1">
      <c r="B11" s="305"/>
      <c r="C11" s="306"/>
      <c r="D11" s="304" t="s">
        <v>1040</v>
      </c>
      <c r="E11" s="304"/>
      <c r="F11" s="304"/>
      <c r="G11" s="304"/>
      <c r="H11" s="304"/>
      <c r="I11" s="304"/>
      <c r="J11" s="304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304" t="s">
        <v>1041</v>
      </c>
      <c r="E13" s="304"/>
      <c r="F13" s="304"/>
      <c r="G13" s="304"/>
      <c r="H13" s="304"/>
      <c r="I13" s="304"/>
      <c r="J13" s="304"/>
      <c r="K13" s="302"/>
    </row>
    <row r="14" spans="2:11" ht="15" customHeight="1">
      <c r="B14" s="305"/>
      <c r="C14" s="306"/>
      <c r="D14" s="304" t="s">
        <v>1042</v>
      </c>
      <c r="E14" s="304"/>
      <c r="F14" s="304"/>
      <c r="G14" s="304"/>
      <c r="H14" s="304"/>
      <c r="I14" s="304"/>
      <c r="J14" s="304"/>
      <c r="K14" s="302"/>
    </row>
    <row r="15" spans="2:11" ht="15" customHeight="1">
      <c r="B15" s="305"/>
      <c r="C15" s="306"/>
      <c r="D15" s="304" t="s">
        <v>1043</v>
      </c>
      <c r="E15" s="304"/>
      <c r="F15" s="304"/>
      <c r="G15" s="304"/>
      <c r="H15" s="304"/>
      <c r="I15" s="304"/>
      <c r="J15" s="304"/>
      <c r="K15" s="302"/>
    </row>
    <row r="16" spans="2:11" ht="15" customHeight="1">
      <c r="B16" s="305"/>
      <c r="C16" s="306"/>
      <c r="D16" s="306"/>
      <c r="E16" s="307" t="s">
        <v>79</v>
      </c>
      <c r="F16" s="304" t="s">
        <v>1044</v>
      </c>
      <c r="G16" s="304"/>
      <c r="H16" s="304"/>
      <c r="I16" s="304"/>
      <c r="J16" s="304"/>
      <c r="K16" s="302"/>
    </row>
    <row r="17" spans="2:11" ht="15" customHeight="1">
      <c r="B17" s="305"/>
      <c r="C17" s="306"/>
      <c r="D17" s="306"/>
      <c r="E17" s="307" t="s">
        <v>1045</v>
      </c>
      <c r="F17" s="304" t="s">
        <v>1046</v>
      </c>
      <c r="G17" s="304"/>
      <c r="H17" s="304"/>
      <c r="I17" s="304"/>
      <c r="J17" s="304"/>
      <c r="K17" s="302"/>
    </row>
    <row r="18" spans="2:11" ht="15" customHeight="1">
      <c r="B18" s="305"/>
      <c r="C18" s="306"/>
      <c r="D18" s="306"/>
      <c r="E18" s="307" t="s">
        <v>1047</v>
      </c>
      <c r="F18" s="304" t="s">
        <v>1048</v>
      </c>
      <c r="G18" s="304"/>
      <c r="H18" s="304"/>
      <c r="I18" s="304"/>
      <c r="J18" s="304"/>
      <c r="K18" s="302"/>
    </row>
    <row r="19" spans="2:11" ht="15" customHeight="1">
      <c r="B19" s="305"/>
      <c r="C19" s="306"/>
      <c r="D19" s="306"/>
      <c r="E19" s="307" t="s">
        <v>1049</v>
      </c>
      <c r="F19" s="304" t="s">
        <v>1050</v>
      </c>
      <c r="G19" s="304"/>
      <c r="H19" s="304"/>
      <c r="I19" s="304"/>
      <c r="J19" s="304"/>
      <c r="K19" s="302"/>
    </row>
    <row r="20" spans="2:11" ht="15" customHeight="1">
      <c r="B20" s="305"/>
      <c r="C20" s="306"/>
      <c r="D20" s="306"/>
      <c r="E20" s="307" t="s">
        <v>1051</v>
      </c>
      <c r="F20" s="304" t="s">
        <v>919</v>
      </c>
      <c r="G20" s="304"/>
      <c r="H20" s="304"/>
      <c r="I20" s="304"/>
      <c r="J20" s="304"/>
      <c r="K20" s="302"/>
    </row>
    <row r="21" spans="2:11" ht="15" customHeight="1">
      <c r="B21" s="305"/>
      <c r="C21" s="306"/>
      <c r="D21" s="306"/>
      <c r="E21" s="307" t="s">
        <v>1052</v>
      </c>
      <c r="F21" s="304" t="s">
        <v>1053</v>
      </c>
      <c r="G21" s="304"/>
      <c r="H21" s="304"/>
      <c r="I21" s="304"/>
      <c r="J21" s="304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304" t="s">
        <v>1054</v>
      </c>
      <c r="D23" s="304"/>
      <c r="E23" s="304"/>
      <c r="F23" s="304"/>
      <c r="G23" s="304"/>
      <c r="H23" s="304"/>
      <c r="I23" s="304"/>
      <c r="J23" s="304"/>
      <c r="K23" s="302"/>
    </row>
    <row r="24" spans="2:11" ht="15" customHeight="1">
      <c r="B24" s="305"/>
      <c r="C24" s="304" t="s">
        <v>1055</v>
      </c>
      <c r="D24" s="304"/>
      <c r="E24" s="304"/>
      <c r="F24" s="304"/>
      <c r="G24" s="304"/>
      <c r="H24" s="304"/>
      <c r="I24" s="304"/>
      <c r="J24" s="304"/>
      <c r="K24" s="302"/>
    </row>
    <row r="25" spans="2:11" ht="15" customHeight="1">
      <c r="B25" s="305"/>
      <c r="C25" s="304"/>
      <c r="D25" s="304" t="s">
        <v>1056</v>
      </c>
      <c r="E25" s="304"/>
      <c r="F25" s="304"/>
      <c r="G25" s="304"/>
      <c r="H25" s="304"/>
      <c r="I25" s="304"/>
      <c r="J25" s="304"/>
      <c r="K25" s="302"/>
    </row>
    <row r="26" spans="2:11" ht="15" customHeight="1">
      <c r="B26" s="305"/>
      <c r="C26" s="306"/>
      <c r="D26" s="304" t="s">
        <v>1057</v>
      </c>
      <c r="E26" s="304"/>
      <c r="F26" s="304"/>
      <c r="G26" s="304"/>
      <c r="H26" s="304"/>
      <c r="I26" s="304"/>
      <c r="J26" s="304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304" t="s">
        <v>1058</v>
      </c>
      <c r="E28" s="304"/>
      <c r="F28" s="304"/>
      <c r="G28" s="304"/>
      <c r="H28" s="304"/>
      <c r="I28" s="304"/>
      <c r="J28" s="304"/>
      <c r="K28" s="302"/>
    </row>
    <row r="29" spans="2:11" ht="15" customHeight="1">
      <c r="B29" s="305"/>
      <c r="C29" s="306"/>
      <c r="D29" s="304" t="s">
        <v>1059</v>
      </c>
      <c r="E29" s="304"/>
      <c r="F29" s="304"/>
      <c r="G29" s="304"/>
      <c r="H29" s="304"/>
      <c r="I29" s="304"/>
      <c r="J29" s="304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304" t="s">
        <v>1060</v>
      </c>
      <c r="E31" s="304"/>
      <c r="F31" s="304"/>
      <c r="G31" s="304"/>
      <c r="H31" s="304"/>
      <c r="I31" s="304"/>
      <c r="J31" s="304"/>
      <c r="K31" s="302"/>
    </row>
    <row r="32" spans="2:11" ht="15" customHeight="1">
      <c r="B32" s="305"/>
      <c r="C32" s="306"/>
      <c r="D32" s="304" t="s">
        <v>1061</v>
      </c>
      <c r="E32" s="304"/>
      <c r="F32" s="304"/>
      <c r="G32" s="304"/>
      <c r="H32" s="304"/>
      <c r="I32" s="304"/>
      <c r="J32" s="304"/>
      <c r="K32" s="302"/>
    </row>
    <row r="33" spans="2:11" ht="15" customHeight="1">
      <c r="B33" s="305"/>
      <c r="C33" s="306"/>
      <c r="D33" s="304" t="s">
        <v>1062</v>
      </c>
      <c r="E33" s="304"/>
      <c r="F33" s="304"/>
      <c r="G33" s="304"/>
      <c r="H33" s="304"/>
      <c r="I33" s="304"/>
      <c r="J33" s="304"/>
      <c r="K33" s="302"/>
    </row>
    <row r="34" spans="2:11" ht="15" customHeight="1">
      <c r="B34" s="305"/>
      <c r="C34" s="306"/>
      <c r="D34" s="304"/>
      <c r="E34" s="308" t="s">
        <v>137</v>
      </c>
      <c r="F34" s="304"/>
      <c r="G34" s="304" t="s">
        <v>1063</v>
      </c>
      <c r="H34" s="304"/>
      <c r="I34" s="304"/>
      <c r="J34" s="304"/>
      <c r="K34" s="302"/>
    </row>
    <row r="35" spans="2:11" ht="30.75" customHeight="1">
      <c r="B35" s="305"/>
      <c r="C35" s="306"/>
      <c r="D35" s="304"/>
      <c r="E35" s="308" t="s">
        <v>1064</v>
      </c>
      <c r="F35" s="304"/>
      <c r="G35" s="304" t="s">
        <v>1065</v>
      </c>
      <c r="H35" s="304"/>
      <c r="I35" s="304"/>
      <c r="J35" s="304"/>
      <c r="K35" s="302"/>
    </row>
    <row r="36" spans="2:11" ht="15" customHeight="1">
      <c r="B36" s="305"/>
      <c r="C36" s="306"/>
      <c r="D36" s="304"/>
      <c r="E36" s="308" t="s">
        <v>53</v>
      </c>
      <c r="F36" s="304"/>
      <c r="G36" s="304" t="s">
        <v>1066</v>
      </c>
      <c r="H36" s="304"/>
      <c r="I36" s="304"/>
      <c r="J36" s="304"/>
      <c r="K36" s="302"/>
    </row>
    <row r="37" spans="2:11" ht="15" customHeight="1">
      <c r="B37" s="305"/>
      <c r="C37" s="306"/>
      <c r="D37" s="304"/>
      <c r="E37" s="308" t="s">
        <v>138</v>
      </c>
      <c r="F37" s="304"/>
      <c r="G37" s="304" t="s">
        <v>1067</v>
      </c>
      <c r="H37" s="304"/>
      <c r="I37" s="304"/>
      <c r="J37" s="304"/>
      <c r="K37" s="302"/>
    </row>
    <row r="38" spans="2:11" ht="15" customHeight="1">
      <c r="B38" s="305"/>
      <c r="C38" s="306"/>
      <c r="D38" s="304"/>
      <c r="E38" s="308" t="s">
        <v>139</v>
      </c>
      <c r="F38" s="304"/>
      <c r="G38" s="304" t="s">
        <v>1068</v>
      </c>
      <c r="H38" s="304"/>
      <c r="I38" s="304"/>
      <c r="J38" s="304"/>
      <c r="K38" s="302"/>
    </row>
    <row r="39" spans="2:11" ht="15" customHeight="1">
      <c r="B39" s="305"/>
      <c r="C39" s="306"/>
      <c r="D39" s="304"/>
      <c r="E39" s="308" t="s">
        <v>140</v>
      </c>
      <c r="F39" s="304"/>
      <c r="G39" s="304" t="s">
        <v>1069</v>
      </c>
      <c r="H39" s="304"/>
      <c r="I39" s="304"/>
      <c r="J39" s="304"/>
      <c r="K39" s="302"/>
    </row>
    <row r="40" spans="2:11" ht="15" customHeight="1">
      <c r="B40" s="305"/>
      <c r="C40" s="306"/>
      <c r="D40" s="304"/>
      <c r="E40" s="308" t="s">
        <v>1070</v>
      </c>
      <c r="F40" s="304"/>
      <c r="G40" s="304" t="s">
        <v>1071</v>
      </c>
      <c r="H40" s="304"/>
      <c r="I40" s="304"/>
      <c r="J40" s="304"/>
      <c r="K40" s="302"/>
    </row>
    <row r="41" spans="2:11" ht="15" customHeight="1">
      <c r="B41" s="305"/>
      <c r="C41" s="306"/>
      <c r="D41" s="304"/>
      <c r="E41" s="308"/>
      <c r="F41" s="304"/>
      <c r="G41" s="304" t="s">
        <v>1072</v>
      </c>
      <c r="H41" s="304"/>
      <c r="I41" s="304"/>
      <c r="J41" s="304"/>
      <c r="K41" s="302"/>
    </row>
    <row r="42" spans="2:11" ht="15" customHeight="1">
      <c r="B42" s="305"/>
      <c r="C42" s="306"/>
      <c r="D42" s="304"/>
      <c r="E42" s="308" t="s">
        <v>1073</v>
      </c>
      <c r="F42" s="304"/>
      <c r="G42" s="304" t="s">
        <v>1074</v>
      </c>
      <c r="H42" s="304"/>
      <c r="I42" s="304"/>
      <c r="J42" s="304"/>
      <c r="K42" s="302"/>
    </row>
    <row r="43" spans="2:11" ht="15" customHeight="1">
      <c r="B43" s="305"/>
      <c r="C43" s="306"/>
      <c r="D43" s="304"/>
      <c r="E43" s="308" t="s">
        <v>142</v>
      </c>
      <c r="F43" s="304"/>
      <c r="G43" s="304" t="s">
        <v>1075</v>
      </c>
      <c r="H43" s="304"/>
      <c r="I43" s="304"/>
      <c r="J43" s="304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304" t="s">
        <v>1076</v>
      </c>
      <c r="E45" s="304"/>
      <c r="F45" s="304"/>
      <c r="G45" s="304"/>
      <c r="H45" s="304"/>
      <c r="I45" s="304"/>
      <c r="J45" s="304"/>
      <c r="K45" s="302"/>
    </row>
    <row r="46" spans="2:11" ht="15" customHeight="1">
      <c r="B46" s="305"/>
      <c r="C46" s="306"/>
      <c r="D46" s="306"/>
      <c r="E46" s="304" t="s">
        <v>1077</v>
      </c>
      <c r="F46" s="304"/>
      <c r="G46" s="304"/>
      <c r="H46" s="304"/>
      <c r="I46" s="304"/>
      <c r="J46" s="304"/>
      <c r="K46" s="302"/>
    </row>
    <row r="47" spans="2:11" ht="15" customHeight="1">
      <c r="B47" s="305"/>
      <c r="C47" s="306"/>
      <c r="D47" s="306"/>
      <c r="E47" s="304" t="s">
        <v>1078</v>
      </c>
      <c r="F47" s="304"/>
      <c r="G47" s="304"/>
      <c r="H47" s="304"/>
      <c r="I47" s="304"/>
      <c r="J47" s="304"/>
      <c r="K47" s="302"/>
    </row>
    <row r="48" spans="2:11" ht="15" customHeight="1">
      <c r="B48" s="305"/>
      <c r="C48" s="306"/>
      <c r="D48" s="306"/>
      <c r="E48" s="304" t="s">
        <v>1079</v>
      </c>
      <c r="F48" s="304"/>
      <c r="G48" s="304"/>
      <c r="H48" s="304"/>
      <c r="I48" s="304"/>
      <c r="J48" s="304"/>
      <c r="K48" s="302"/>
    </row>
    <row r="49" spans="2:11" ht="15" customHeight="1">
      <c r="B49" s="305"/>
      <c r="C49" s="306"/>
      <c r="D49" s="304" t="s">
        <v>1080</v>
      </c>
      <c r="E49" s="304"/>
      <c r="F49" s="304"/>
      <c r="G49" s="304"/>
      <c r="H49" s="304"/>
      <c r="I49" s="304"/>
      <c r="J49" s="304"/>
      <c r="K49" s="302"/>
    </row>
    <row r="50" spans="2:11" ht="25.5" customHeight="1">
      <c r="B50" s="300"/>
      <c r="C50" s="301" t="s">
        <v>1081</v>
      </c>
      <c r="D50" s="301"/>
      <c r="E50" s="301"/>
      <c r="F50" s="301"/>
      <c r="G50" s="301"/>
      <c r="H50" s="301"/>
      <c r="I50" s="301"/>
      <c r="J50" s="301"/>
      <c r="K50" s="302"/>
    </row>
    <row r="51" spans="2:11" ht="5.25" customHeight="1">
      <c r="B51" s="300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0"/>
      <c r="C52" s="304" t="s">
        <v>1082</v>
      </c>
      <c r="D52" s="304"/>
      <c r="E52" s="304"/>
      <c r="F52" s="304"/>
      <c r="G52" s="304"/>
      <c r="H52" s="304"/>
      <c r="I52" s="304"/>
      <c r="J52" s="304"/>
      <c r="K52" s="302"/>
    </row>
    <row r="53" spans="2:11" ht="15" customHeight="1">
      <c r="B53" s="300"/>
      <c r="C53" s="304" t="s">
        <v>1083</v>
      </c>
      <c r="D53" s="304"/>
      <c r="E53" s="304"/>
      <c r="F53" s="304"/>
      <c r="G53" s="304"/>
      <c r="H53" s="304"/>
      <c r="I53" s="304"/>
      <c r="J53" s="304"/>
      <c r="K53" s="302"/>
    </row>
    <row r="54" spans="2:11" ht="12.75" customHeight="1">
      <c r="B54" s="300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0"/>
      <c r="C55" s="304" t="s">
        <v>1084</v>
      </c>
      <c r="D55" s="304"/>
      <c r="E55" s="304"/>
      <c r="F55" s="304"/>
      <c r="G55" s="304"/>
      <c r="H55" s="304"/>
      <c r="I55" s="304"/>
      <c r="J55" s="304"/>
      <c r="K55" s="302"/>
    </row>
    <row r="56" spans="2:11" ht="15" customHeight="1">
      <c r="B56" s="300"/>
      <c r="C56" s="306"/>
      <c r="D56" s="304" t="s">
        <v>1085</v>
      </c>
      <c r="E56" s="304"/>
      <c r="F56" s="304"/>
      <c r="G56" s="304"/>
      <c r="H56" s="304"/>
      <c r="I56" s="304"/>
      <c r="J56" s="304"/>
      <c r="K56" s="302"/>
    </row>
    <row r="57" spans="2:11" ht="15" customHeight="1">
      <c r="B57" s="300"/>
      <c r="C57" s="306"/>
      <c r="D57" s="304" t="s">
        <v>1086</v>
      </c>
      <c r="E57" s="304"/>
      <c r="F57" s="304"/>
      <c r="G57" s="304"/>
      <c r="H57" s="304"/>
      <c r="I57" s="304"/>
      <c r="J57" s="304"/>
      <c r="K57" s="302"/>
    </row>
    <row r="58" spans="2:11" ht="15" customHeight="1">
      <c r="B58" s="300"/>
      <c r="C58" s="306"/>
      <c r="D58" s="304" t="s">
        <v>1087</v>
      </c>
      <c r="E58" s="304"/>
      <c r="F58" s="304"/>
      <c r="G58" s="304"/>
      <c r="H58" s="304"/>
      <c r="I58" s="304"/>
      <c r="J58" s="304"/>
      <c r="K58" s="302"/>
    </row>
    <row r="59" spans="2:11" ht="15" customHeight="1">
      <c r="B59" s="300"/>
      <c r="C59" s="306"/>
      <c r="D59" s="304" t="s">
        <v>1088</v>
      </c>
      <c r="E59" s="304"/>
      <c r="F59" s="304"/>
      <c r="G59" s="304"/>
      <c r="H59" s="304"/>
      <c r="I59" s="304"/>
      <c r="J59" s="304"/>
      <c r="K59" s="302"/>
    </row>
    <row r="60" spans="2:11" ht="15" customHeight="1">
      <c r="B60" s="300"/>
      <c r="C60" s="306"/>
      <c r="D60" s="309" t="s">
        <v>1089</v>
      </c>
      <c r="E60" s="309"/>
      <c r="F60" s="309"/>
      <c r="G60" s="309"/>
      <c r="H60" s="309"/>
      <c r="I60" s="309"/>
      <c r="J60" s="309"/>
      <c r="K60" s="302"/>
    </row>
    <row r="61" spans="2:11" ht="15" customHeight="1">
      <c r="B61" s="300"/>
      <c r="C61" s="306"/>
      <c r="D61" s="304" t="s">
        <v>1090</v>
      </c>
      <c r="E61" s="304"/>
      <c r="F61" s="304"/>
      <c r="G61" s="304"/>
      <c r="H61" s="304"/>
      <c r="I61" s="304"/>
      <c r="J61" s="304"/>
      <c r="K61" s="302"/>
    </row>
    <row r="62" spans="2:11" ht="12.75" customHeight="1">
      <c r="B62" s="300"/>
      <c r="C62" s="306"/>
      <c r="D62" s="306"/>
      <c r="E62" s="310"/>
      <c r="F62" s="306"/>
      <c r="G62" s="306"/>
      <c r="H62" s="306"/>
      <c r="I62" s="306"/>
      <c r="J62" s="306"/>
      <c r="K62" s="302"/>
    </row>
    <row r="63" spans="2:11" ht="15" customHeight="1">
      <c r="B63" s="300"/>
      <c r="C63" s="306"/>
      <c r="D63" s="304" t="s">
        <v>1091</v>
      </c>
      <c r="E63" s="304"/>
      <c r="F63" s="304"/>
      <c r="G63" s="304"/>
      <c r="H63" s="304"/>
      <c r="I63" s="304"/>
      <c r="J63" s="304"/>
      <c r="K63" s="302"/>
    </row>
    <row r="64" spans="2:11" ht="15" customHeight="1">
      <c r="B64" s="300"/>
      <c r="C64" s="306"/>
      <c r="D64" s="309" t="s">
        <v>1092</v>
      </c>
      <c r="E64" s="309"/>
      <c r="F64" s="309"/>
      <c r="G64" s="309"/>
      <c r="H64" s="309"/>
      <c r="I64" s="309"/>
      <c r="J64" s="309"/>
      <c r="K64" s="302"/>
    </row>
    <row r="65" spans="2:11" ht="15" customHeight="1">
      <c r="B65" s="300"/>
      <c r="C65" s="306"/>
      <c r="D65" s="304" t="s">
        <v>1093</v>
      </c>
      <c r="E65" s="304"/>
      <c r="F65" s="304"/>
      <c r="G65" s="304"/>
      <c r="H65" s="304"/>
      <c r="I65" s="304"/>
      <c r="J65" s="304"/>
      <c r="K65" s="302"/>
    </row>
    <row r="66" spans="2:11" ht="15" customHeight="1">
      <c r="B66" s="300"/>
      <c r="C66" s="306"/>
      <c r="D66" s="304" t="s">
        <v>1094</v>
      </c>
      <c r="E66" s="304"/>
      <c r="F66" s="304"/>
      <c r="G66" s="304"/>
      <c r="H66" s="304"/>
      <c r="I66" s="304"/>
      <c r="J66" s="304"/>
      <c r="K66" s="302"/>
    </row>
    <row r="67" spans="2:11" ht="15" customHeight="1">
      <c r="B67" s="300"/>
      <c r="C67" s="306"/>
      <c r="D67" s="304" t="s">
        <v>1095</v>
      </c>
      <c r="E67" s="304"/>
      <c r="F67" s="304"/>
      <c r="G67" s="304"/>
      <c r="H67" s="304"/>
      <c r="I67" s="304"/>
      <c r="J67" s="304"/>
      <c r="K67" s="302"/>
    </row>
    <row r="68" spans="2:11" ht="15" customHeight="1">
      <c r="B68" s="300"/>
      <c r="C68" s="306"/>
      <c r="D68" s="304" t="s">
        <v>1096</v>
      </c>
      <c r="E68" s="304"/>
      <c r="F68" s="304"/>
      <c r="G68" s="304"/>
      <c r="H68" s="304"/>
      <c r="I68" s="304"/>
      <c r="J68" s="304"/>
      <c r="K68" s="302"/>
    </row>
    <row r="69" spans="2:11" ht="12.75" customHeight="1">
      <c r="B69" s="311"/>
      <c r="C69" s="312"/>
      <c r="D69" s="312"/>
      <c r="E69" s="312"/>
      <c r="F69" s="312"/>
      <c r="G69" s="312"/>
      <c r="H69" s="312"/>
      <c r="I69" s="312"/>
      <c r="J69" s="312"/>
      <c r="K69" s="313"/>
    </row>
    <row r="70" spans="2:11" ht="18.75" customHeight="1">
      <c r="B70" s="314"/>
      <c r="C70" s="314"/>
      <c r="D70" s="314"/>
      <c r="E70" s="314"/>
      <c r="F70" s="314"/>
      <c r="G70" s="314"/>
      <c r="H70" s="314"/>
      <c r="I70" s="314"/>
      <c r="J70" s="314"/>
      <c r="K70" s="315"/>
    </row>
    <row r="71" spans="2:11" ht="18.75" customHeight="1">
      <c r="B71" s="315"/>
      <c r="C71" s="315"/>
      <c r="D71" s="315"/>
      <c r="E71" s="315"/>
      <c r="F71" s="315"/>
      <c r="G71" s="315"/>
      <c r="H71" s="315"/>
      <c r="I71" s="315"/>
      <c r="J71" s="315"/>
      <c r="K71" s="315"/>
    </row>
    <row r="72" spans="2:11" ht="7.5" customHeight="1">
      <c r="B72" s="316"/>
      <c r="C72" s="317"/>
      <c r="D72" s="317"/>
      <c r="E72" s="317"/>
      <c r="F72" s="317"/>
      <c r="G72" s="317"/>
      <c r="H72" s="317"/>
      <c r="I72" s="317"/>
      <c r="J72" s="317"/>
      <c r="K72" s="318"/>
    </row>
    <row r="73" spans="2:11" ht="45" customHeight="1">
      <c r="B73" s="319"/>
      <c r="C73" s="320" t="s">
        <v>99</v>
      </c>
      <c r="D73" s="320"/>
      <c r="E73" s="320"/>
      <c r="F73" s="320"/>
      <c r="G73" s="320"/>
      <c r="H73" s="320"/>
      <c r="I73" s="320"/>
      <c r="J73" s="320"/>
      <c r="K73" s="321"/>
    </row>
    <row r="74" spans="2:11" ht="17.25" customHeight="1">
      <c r="B74" s="319"/>
      <c r="C74" s="322" t="s">
        <v>1097</v>
      </c>
      <c r="D74" s="322"/>
      <c r="E74" s="322"/>
      <c r="F74" s="322" t="s">
        <v>1098</v>
      </c>
      <c r="G74" s="323"/>
      <c r="H74" s="322" t="s">
        <v>138</v>
      </c>
      <c r="I74" s="322" t="s">
        <v>57</v>
      </c>
      <c r="J74" s="322" t="s">
        <v>1099</v>
      </c>
      <c r="K74" s="321"/>
    </row>
    <row r="75" spans="2:11" ht="17.25" customHeight="1">
      <c r="B75" s="319"/>
      <c r="C75" s="324" t="s">
        <v>1100</v>
      </c>
      <c r="D75" s="324"/>
      <c r="E75" s="324"/>
      <c r="F75" s="325" t="s">
        <v>1101</v>
      </c>
      <c r="G75" s="326"/>
      <c r="H75" s="324"/>
      <c r="I75" s="324"/>
      <c r="J75" s="324" t="s">
        <v>1102</v>
      </c>
      <c r="K75" s="321"/>
    </row>
    <row r="76" spans="2:11" ht="5.25" customHeight="1">
      <c r="B76" s="319"/>
      <c r="C76" s="327"/>
      <c r="D76" s="327"/>
      <c r="E76" s="327"/>
      <c r="F76" s="327"/>
      <c r="G76" s="328"/>
      <c r="H76" s="327"/>
      <c r="I76" s="327"/>
      <c r="J76" s="327"/>
      <c r="K76" s="321"/>
    </row>
    <row r="77" spans="2:11" ht="15" customHeight="1">
      <c r="B77" s="319"/>
      <c r="C77" s="308" t="s">
        <v>53</v>
      </c>
      <c r="D77" s="327"/>
      <c r="E77" s="327"/>
      <c r="F77" s="329" t="s">
        <v>1103</v>
      </c>
      <c r="G77" s="328"/>
      <c r="H77" s="308" t="s">
        <v>1104</v>
      </c>
      <c r="I77" s="308" t="s">
        <v>1105</v>
      </c>
      <c r="J77" s="308">
        <v>20</v>
      </c>
      <c r="K77" s="321"/>
    </row>
    <row r="78" spans="2:11" ht="15" customHeight="1">
      <c r="B78" s="319"/>
      <c r="C78" s="308" t="s">
        <v>1106</v>
      </c>
      <c r="D78" s="308"/>
      <c r="E78" s="308"/>
      <c r="F78" s="329" t="s">
        <v>1103</v>
      </c>
      <c r="G78" s="328"/>
      <c r="H78" s="308" t="s">
        <v>1107</v>
      </c>
      <c r="I78" s="308" t="s">
        <v>1105</v>
      </c>
      <c r="J78" s="308">
        <v>120</v>
      </c>
      <c r="K78" s="321"/>
    </row>
    <row r="79" spans="2:11" ht="15" customHeight="1">
      <c r="B79" s="330"/>
      <c r="C79" s="308" t="s">
        <v>1108</v>
      </c>
      <c r="D79" s="308"/>
      <c r="E79" s="308"/>
      <c r="F79" s="329" t="s">
        <v>1109</v>
      </c>
      <c r="G79" s="328"/>
      <c r="H79" s="308" t="s">
        <v>1110</v>
      </c>
      <c r="I79" s="308" t="s">
        <v>1105</v>
      </c>
      <c r="J79" s="308">
        <v>50</v>
      </c>
      <c r="K79" s="321"/>
    </row>
    <row r="80" spans="2:11" ht="15" customHeight="1">
      <c r="B80" s="330"/>
      <c r="C80" s="308" t="s">
        <v>1111</v>
      </c>
      <c r="D80" s="308"/>
      <c r="E80" s="308"/>
      <c r="F80" s="329" t="s">
        <v>1103</v>
      </c>
      <c r="G80" s="328"/>
      <c r="H80" s="308" t="s">
        <v>1112</v>
      </c>
      <c r="I80" s="308" t="s">
        <v>1113</v>
      </c>
      <c r="J80" s="308"/>
      <c r="K80" s="321"/>
    </row>
    <row r="81" spans="2:11" ht="15" customHeight="1">
      <c r="B81" s="330"/>
      <c r="C81" s="331" t="s">
        <v>1114</v>
      </c>
      <c r="D81" s="331"/>
      <c r="E81" s="331"/>
      <c r="F81" s="332" t="s">
        <v>1109</v>
      </c>
      <c r="G81" s="331"/>
      <c r="H81" s="331" t="s">
        <v>1115</v>
      </c>
      <c r="I81" s="331" t="s">
        <v>1105</v>
      </c>
      <c r="J81" s="331">
        <v>15</v>
      </c>
      <c r="K81" s="321"/>
    </row>
    <row r="82" spans="2:11" ht="15" customHeight="1">
      <c r="B82" s="330"/>
      <c r="C82" s="331" t="s">
        <v>1116</v>
      </c>
      <c r="D82" s="331"/>
      <c r="E82" s="331"/>
      <c r="F82" s="332" t="s">
        <v>1109</v>
      </c>
      <c r="G82" s="331"/>
      <c r="H82" s="331" t="s">
        <v>1117</v>
      </c>
      <c r="I82" s="331" t="s">
        <v>1105</v>
      </c>
      <c r="J82" s="331">
        <v>15</v>
      </c>
      <c r="K82" s="321"/>
    </row>
    <row r="83" spans="2:11" ht="15" customHeight="1">
      <c r="B83" s="330"/>
      <c r="C83" s="331" t="s">
        <v>1118</v>
      </c>
      <c r="D83" s="331"/>
      <c r="E83" s="331"/>
      <c r="F83" s="332" t="s">
        <v>1109</v>
      </c>
      <c r="G83" s="331"/>
      <c r="H83" s="331" t="s">
        <v>1119</v>
      </c>
      <c r="I83" s="331" t="s">
        <v>1105</v>
      </c>
      <c r="J83" s="331">
        <v>20</v>
      </c>
      <c r="K83" s="321"/>
    </row>
    <row r="84" spans="2:11" ht="15" customHeight="1">
      <c r="B84" s="330"/>
      <c r="C84" s="331" t="s">
        <v>1120</v>
      </c>
      <c r="D84" s="331"/>
      <c r="E84" s="331"/>
      <c r="F84" s="332" t="s">
        <v>1109</v>
      </c>
      <c r="G84" s="331"/>
      <c r="H84" s="331" t="s">
        <v>1121</v>
      </c>
      <c r="I84" s="331" t="s">
        <v>1105</v>
      </c>
      <c r="J84" s="331">
        <v>20</v>
      </c>
      <c r="K84" s="321"/>
    </row>
    <row r="85" spans="2:11" ht="15" customHeight="1">
      <c r="B85" s="330"/>
      <c r="C85" s="308" t="s">
        <v>1122</v>
      </c>
      <c r="D85" s="308"/>
      <c r="E85" s="308"/>
      <c r="F85" s="329" t="s">
        <v>1109</v>
      </c>
      <c r="G85" s="328"/>
      <c r="H85" s="308" t="s">
        <v>1123</v>
      </c>
      <c r="I85" s="308" t="s">
        <v>1105</v>
      </c>
      <c r="J85" s="308">
        <v>50</v>
      </c>
      <c r="K85" s="321"/>
    </row>
    <row r="86" spans="2:11" ht="15" customHeight="1">
      <c r="B86" s="330"/>
      <c r="C86" s="308" t="s">
        <v>1124</v>
      </c>
      <c r="D86" s="308"/>
      <c r="E86" s="308"/>
      <c r="F86" s="329" t="s">
        <v>1109</v>
      </c>
      <c r="G86" s="328"/>
      <c r="H86" s="308" t="s">
        <v>1125</v>
      </c>
      <c r="I86" s="308" t="s">
        <v>1105</v>
      </c>
      <c r="J86" s="308">
        <v>20</v>
      </c>
      <c r="K86" s="321"/>
    </row>
    <row r="87" spans="2:11" ht="15" customHeight="1">
      <c r="B87" s="330"/>
      <c r="C87" s="308" t="s">
        <v>1126</v>
      </c>
      <c r="D87" s="308"/>
      <c r="E87" s="308"/>
      <c r="F87" s="329" t="s">
        <v>1109</v>
      </c>
      <c r="G87" s="328"/>
      <c r="H87" s="308" t="s">
        <v>1127</v>
      </c>
      <c r="I87" s="308" t="s">
        <v>1105</v>
      </c>
      <c r="J87" s="308">
        <v>20</v>
      </c>
      <c r="K87" s="321"/>
    </row>
    <row r="88" spans="2:11" ht="15" customHeight="1">
      <c r="B88" s="330"/>
      <c r="C88" s="308" t="s">
        <v>1128</v>
      </c>
      <c r="D88" s="308"/>
      <c r="E88" s="308"/>
      <c r="F88" s="329" t="s">
        <v>1109</v>
      </c>
      <c r="G88" s="328"/>
      <c r="H88" s="308" t="s">
        <v>1129</v>
      </c>
      <c r="I88" s="308" t="s">
        <v>1105</v>
      </c>
      <c r="J88" s="308">
        <v>50</v>
      </c>
      <c r="K88" s="321"/>
    </row>
    <row r="89" spans="2:11" ht="15" customHeight="1">
      <c r="B89" s="330"/>
      <c r="C89" s="308" t="s">
        <v>1130</v>
      </c>
      <c r="D89" s="308"/>
      <c r="E89" s="308"/>
      <c r="F89" s="329" t="s">
        <v>1109</v>
      </c>
      <c r="G89" s="328"/>
      <c r="H89" s="308" t="s">
        <v>1130</v>
      </c>
      <c r="I89" s="308" t="s">
        <v>1105</v>
      </c>
      <c r="J89" s="308">
        <v>50</v>
      </c>
      <c r="K89" s="321"/>
    </row>
    <row r="90" spans="2:11" ht="15" customHeight="1">
      <c r="B90" s="330"/>
      <c r="C90" s="308" t="s">
        <v>143</v>
      </c>
      <c r="D90" s="308"/>
      <c r="E90" s="308"/>
      <c r="F90" s="329" t="s">
        <v>1109</v>
      </c>
      <c r="G90" s="328"/>
      <c r="H90" s="308" t="s">
        <v>1131</v>
      </c>
      <c r="I90" s="308" t="s">
        <v>1105</v>
      </c>
      <c r="J90" s="308">
        <v>255</v>
      </c>
      <c r="K90" s="321"/>
    </row>
    <row r="91" spans="2:11" ht="15" customHeight="1">
      <c r="B91" s="330"/>
      <c r="C91" s="308" t="s">
        <v>1132</v>
      </c>
      <c r="D91" s="308"/>
      <c r="E91" s="308"/>
      <c r="F91" s="329" t="s">
        <v>1103</v>
      </c>
      <c r="G91" s="328"/>
      <c r="H91" s="308" t="s">
        <v>1133</v>
      </c>
      <c r="I91" s="308" t="s">
        <v>1134</v>
      </c>
      <c r="J91" s="308"/>
      <c r="K91" s="321"/>
    </row>
    <row r="92" spans="2:11" ht="15" customHeight="1">
      <c r="B92" s="330"/>
      <c r="C92" s="308" t="s">
        <v>1135</v>
      </c>
      <c r="D92" s="308"/>
      <c r="E92" s="308"/>
      <c r="F92" s="329" t="s">
        <v>1103</v>
      </c>
      <c r="G92" s="328"/>
      <c r="H92" s="308" t="s">
        <v>1136</v>
      </c>
      <c r="I92" s="308" t="s">
        <v>1137</v>
      </c>
      <c r="J92" s="308"/>
      <c r="K92" s="321"/>
    </row>
    <row r="93" spans="2:11" ht="15" customHeight="1">
      <c r="B93" s="330"/>
      <c r="C93" s="308" t="s">
        <v>1138</v>
      </c>
      <c r="D93" s="308"/>
      <c r="E93" s="308"/>
      <c r="F93" s="329" t="s">
        <v>1103</v>
      </c>
      <c r="G93" s="328"/>
      <c r="H93" s="308" t="s">
        <v>1138</v>
      </c>
      <c r="I93" s="308" t="s">
        <v>1137</v>
      </c>
      <c r="J93" s="308"/>
      <c r="K93" s="321"/>
    </row>
    <row r="94" spans="2:11" ht="15" customHeight="1">
      <c r="B94" s="330"/>
      <c r="C94" s="308" t="s">
        <v>38</v>
      </c>
      <c r="D94" s="308"/>
      <c r="E94" s="308"/>
      <c r="F94" s="329" t="s">
        <v>1103</v>
      </c>
      <c r="G94" s="328"/>
      <c r="H94" s="308" t="s">
        <v>1139</v>
      </c>
      <c r="I94" s="308" t="s">
        <v>1137</v>
      </c>
      <c r="J94" s="308"/>
      <c r="K94" s="321"/>
    </row>
    <row r="95" spans="2:11" ht="15" customHeight="1">
      <c r="B95" s="330"/>
      <c r="C95" s="308" t="s">
        <v>48</v>
      </c>
      <c r="D95" s="308"/>
      <c r="E95" s="308"/>
      <c r="F95" s="329" t="s">
        <v>1103</v>
      </c>
      <c r="G95" s="328"/>
      <c r="H95" s="308" t="s">
        <v>1140</v>
      </c>
      <c r="I95" s="308" t="s">
        <v>1137</v>
      </c>
      <c r="J95" s="308"/>
      <c r="K95" s="321"/>
    </row>
    <row r="96" spans="2:11" ht="15" customHeight="1">
      <c r="B96" s="333"/>
      <c r="C96" s="334"/>
      <c r="D96" s="334"/>
      <c r="E96" s="334"/>
      <c r="F96" s="334"/>
      <c r="G96" s="334"/>
      <c r="H96" s="334"/>
      <c r="I96" s="334"/>
      <c r="J96" s="334"/>
      <c r="K96" s="335"/>
    </row>
    <row r="97" spans="2:11" ht="18.75" customHeight="1">
      <c r="B97" s="336"/>
      <c r="C97" s="337"/>
      <c r="D97" s="337"/>
      <c r="E97" s="337"/>
      <c r="F97" s="337"/>
      <c r="G97" s="337"/>
      <c r="H97" s="337"/>
      <c r="I97" s="337"/>
      <c r="J97" s="337"/>
      <c r="K97" s="336"/>
    </row>
    <row r="98" spans="2:11" ht="18.75" customHeight="1">
      <c r="B98" s="315"/>
      <c r="C98" s="315"/>
      <c r="D98" s="315"/>
      <c r="E98" s="315"/>
      <c r="F98" s="315"/>
      <c r="G98" s="315"/>
      <c r="H98" s="315"/>
      <c r="I98" s="315"/>
      <c r="J98" s="315"/>
      <c r="K98" s="315"/>
    </row>
    <row r="99" spans="2:11" ht="7.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8"/>
    </row>
    <row r="100" spans="2:11" ht="45" customHeight="1">
      <c r="B100" s="319"/>
      <c r="C100" s="320" t="s">
        <v>1141</v>
      </c>
      <c r="D100" s="320"/>
      <c r="E100" s="320"/>
      <c r="F100" s="320"/>
      <c r="G100" s="320"/>
      <c r="H100" s="320"/>
      <c r="I100" s="320"/>
      <c r="J100" s="320"/>
      <c r="K100" s="321"/>
    </row>
    <row r="101" spans="2:11" ht="17.25" customHeight="1">
      <c r="B101" s="319"/>
      <c r="C101" s="322" t="s">
        <v>1097</v>
      </c>
      <c r="D101" s="322"/>
      <c r="E101" s="322"/>
      <c r="F101" s="322" t="s">
        <v>1098</v>
      </c>
      <c r="G101" s="323"/>
      <c r="H101" s="322" t="s">
        <v>138</v>
      </c>
      <c r="I101" s="322" t="s">
        <v>57</v>
      </c>
      <c r="J101" s="322" t="s">
        <v>1099</v>
      </c>
      <c r="K101" s="321"/>
    </row>
    <row r="102" spans="2:11" ht="17.25" customHeight="1">
      <c r="B102" s="319"/>
      <c r="C102" s="324" t="s">
        <v>1100</v>
      </c>
      <c r="D102" s="324"/>
      <c r="E102" s="324"/>
      <c r="F102" s="325" t="s">
        <v>1101</v>
      </c>
      <c r="G102" s="326"/>
      <c r="H102" s="324"/>
      <c r="I102" s="324"/>
      <c r="J102" s="324" t="s">
        <v>1102</v>
      </c>
      <c r="K102" s="321"/>
    </row>
    <row r="103" spans="2:11" ht="5.25" customHeight="1">
      <c r="B103" s="319"/>
      <c r="C103" s="322"/>
      <c r="D103" s="322"/>
      <c r="E103" s="322"/>
      <c r="F103" s="322"/>
      <c r="G103" s="338"/>
      <c r="H103" s="322"/>
      <c r="I103" s="322"/>
      <c r="J103" s="322"/>
      <c r="K103" s="321"/>
    </row>
    <row r="104" spans="2:11" ht="15" customHeight="1">
      <c r="B104" s="319"/>
      <c r="C104" s="308" t="s">
        <v>53</v>
      </c>
      <c r="D104" s="327"/>
      <c r="E104" s="327"/>
      <c r="F104" s="329" t="s">
        <v>1103</v>
      </c>
      <c r="G104" s="338"/>
      <c r="H104" s="308" t="s">
        <v>1142</v>
      </c>
      <c r="I104" s="308" t="s">
        <v>1105</v>
      </c>
      <c r="J104" s="308">
        <v>20</v>
      </c>
      <c r="K104" s="321"/>
    </row>
    <row r="105" spans="2:11" ht="15" customHeight="1">
      <c r="B105" s="319"/>
      <c r="C105" s="308" t="s">
        <v>1106</v>
      </c>
      <c r="D105" s="308"/>
      <c r="E105" s="308"/>
      <c r="F105" s="329" t="s">
        <v>1103</v>
      </c>
      <c r="G105" s="308"/>
      <c r="H105" s="308" t="s">
        <v>1142</v>
      </c>
      <c r="I105" s="308" t="s">
        <v>1105</v>
      </c>
      <c r="J105" s="308">
        <v>120</v>
      </c>
      <c r="K105" s="321"/>
    </row>
    <row r="106" spans="2:11" ht="15" customHeight="1">
      <c r="B106" s="330"/>
      <c r="C106" s="308" t="s">
        <v>1108</v>
      </c>
      <c r="D106" s="308"/>
      <c r="E106" s="308"/>
      <c r="F106" s="329" t="s">
        <v>1109</v>
      </c>
      <c r="G106" s="308"/>
      <c r="H106" s="308" t="s">
        <v>1142</v>
      </c>
      <c r="I106" s="308" t="s">
        <v>1105</v>
      </c>
      <c r="J106" s="308">
        <v>50</v>
      </c>
      <c r="K106" s="321"/>
    </row>
    <row r="107" spans="2:11" ht="15" customHeight="1">
      <c r="B107" s="330"/>
      <c r="C107" s="308" t="s">
        <v>1111</v>
      </c>
      <c r="D107" s="308"/>
      <c r="E107" s="308"/>
      <c r="F107" s="329" t="s">
        <v>1103</v>
      </c>
      <c r="G107" s="308"/>
      <c r="H107" s="308" t="s">
        <v>1142</v>
      </c>
      <c r="I107" s="308" t="s">
        <v>1113</v>
      </c>
      <c r="J107" s="308"/>
      <c r="K107" s="321"/>
    </row>
    <row r="108" spans="2:11" ht="15" customHeight="1">
      <c r="B108" s="330"/>
      <c r="C108" s="308" t="s">
        <v>1122</v>
      </c>
      <c r="D108" s="308"/>
      <c r="E108" s="308"/>
      <c r="F108" s="329" t="s">
        <v>1109</v>
      </c>
      <c r="G108" s="308"/>
      <c r="H108" s="308" t="s">
        <v>1142</v>
      </c>
      <c r="I108" s="308" t="s">
        <v>1105</v>
      </c>
      <c r="J108" s="308">
        <v>50</v>
      </c>
      <c r="K108" s="321"/>
    </row>
    <row r="109" spans="2:11" ht="15" customHeight="1">
      <c r="B109" s="330"/>
      <c r="C109" s="308" t="s">
        <v>1130</v>
      </c>
      <c r="D109" s="308"/>
      <c r="E109" s="308"/>
      <c r="F109" s="329" t="s">
        <v>1109</v>
      </c>
      <c r="G109" s="308"/>
      <c r="H109" s="308" t="s">
        <v>1142</v>
      </c>
      <c r="I109" s="308" t="s">
        <v>1105</v>
      </c>
      <c r="J109" s="308">
        <v>50</v>
      </c>
      <c r="K109" s="321"/>
    </row>
    <row r="110" spans="2:11" ht="15" customHeight="1">
      <c r="B110" s="330"/>
      <c r="C110" s="308" t="s">
        <v>1128</v>
      </c>
      <c r="D110" s="308"/>
      <c r="E110" s="308"/>
      <c r="F110" s="329" t="s">
        <v>1109</v>
      </c>
      <c r="G110" s="308"/>
      <c r="H110" s="308" t="s">
        <v>1142</v>
      </c>
      <c r="I110" s="308" t="s">
        <v>1105</v>
      </c>
      <c r="J110" s="308">
        <v>50</v>
      </c>
      <c r="K110" s="321"/>
    </row>
    <row r="111" spans="2:11" ht="15" customHeight="1">
      <c r="B111" s="330"/>
      <c r="C111" s="308" t="s">
        <v>53</v>
      </c>
      <c r="D111" s="308"/>
      <c r="E111" s="308"/>
      <c r="F111" s="329" t="s">
        <v>1103</v>
      </c>
      <c r="G111" s="308"/>
      <c r="H111" s="308" t="s">
        <v>1143</v>
      </c>
      <c r="I111" s="308" t="s">
        <v>1105</v>
      </c>
      <c r="J111" s="308">
        <v>20</v>
      </c>
      <c r="K111" s="321"/>
    </row>
    <row r="112" spans="2:11" ht="15" customHeight="1">
      <c r="B112" s="330"/>
      <c r="C112" s="308" t="s">
        <v>1144</v>
      </c>
      <c r="D112" s="308"/>
      <c r="E112" s="308"/>
      <c r="F112" s="329" t="s">
        <v>1103</v>
      </c>
      <c r="G112" s="308"/>
      <c r="H112" s="308" t="s">
        <v>1145</v>
      </c>
      <c r="I112" s="308" t="s">
        <v>1105</v>
      </c>
      <c r="J112" s="308">
        <v>120</v>
      </c>
      <c r="K112" s="321"/>
    </row>
    <row r="113" spans="2:11" ht="15" customHeight="1">
      <c r="B113" s="330"/>
      <c r="C113" s="308" t="s">
        <v>38</v>
      </c>
      <c r="D113" s="308"/>
      <c r="E113" s="308"/>
      <c r="F113" s="329" t="s">
        <v>1103</v>
      </c>
      <c r="G113" s="308"/>
      <c r="H113" s="308" t="s">
        <v>1146</v>
      </c>
      <c r="I113" s="308" t="s">
        <v>1137</v>
      </c>
      <c r="J113" s="308"/>
      <c r="K113" s="321"/>
    </row>
    <row r="114" spans="2:11" ht="15" customHeight="1">
      <c r="B114" s="330"/>
      <c r="C114" s="308" t="s">
        <v>48</v>
      </c>
      <c r="D114" s="308"/>
      <c r="E114" s="308"/>
      <c r="F114" s="329" t="s">
        <v>1103</v>
      </c>
      <c r="G114" s="308"/>
      <c r="H114" s="308" t="s">
        <v>1147</v>
      </c>
      <c r="I114" s="308" t="s">
        <v>1137</v>
      </c>
      <c r="J114" s="308"/>
      <c r="K114" s="321"/>
    </row>
    <row r="115" spans="2:11" ht="15" customHeight="1">
      <c r="B115" s="330"/>
      <c r="C115" s="308" t="s">
        <v>57</v>
      </c>
      <c r="D115" s="308"/>
      <c r="E115" s="308"/>
      <c r="F115" s="329" t="s">
        <v>1103</v>
      </c>
      <c r="G115" s="308"/>
      <c r="H115" s="308" t="s">
        <v>1148</v>
      </c>
      <c r="I115" s="308" t="s">
        <v>1149</v>
      </c>
      <c r="J115" s="308"/>
      <c r="K115" s="321"/>
    </row>
    <row r="116" spans="2:11" ht="15" customHeight="1">
      <c r="B116" s="333"/>
      <c r="C116" s="339"/>
      <c r="D116" s="339"/>
      <c r="E116" s="339"/>
      <c r="F116" s="339"/>
      <c r="G116" s="339"/>
      <c r="H116" s="339"/>
      <c r="I116" s="339"/>
      <c r="J116" s="339"/>
      <c r="K116" s="335"/>
    </row>
    <row r="117" spans="2:11" ht="18.75" customHeight="1">
      <c r="B117" s="340"/>
      <c r="C117" s="304"/>
      <c r="D117" s="304"/>
      <c r="E117" s="304"/>
      <c r="F117" s="341"/>
      <c r="G117" s="304"/>
      <c r="H117" s="304"/>
      <c r="I117" s="304"/>
      <c r="J117" s="304"/>
      <c r="K117" s="340"/>
    </row>
    <row r="118" spans="2:11" ht="18.75" customHeight="1"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</row>
    <row r="119" spans="2:11" ht="7.5" customHeight="1">
      <c r="B119" s="342"/>
      <c r="C119" s="343"/>
      <c r="D119" s="343"/>
      <c r="E119" s="343"/>
      <c r="F119" s="343"/>
      <c r="G119" s="343"/>
      <c r="H119" s="343"/>
      <c r="I119" s="343"/>
      <c r="J119" s="343"/>
      <c r="K119" s="344"/>
    </row>
    <row r="120" spans="2:11" ht="45" customHeight="1">
      <c r="B120" s="345"/>
      <c r="C120" s="298" t="s">
        <v>1150</v>
      </c>
      <c r="D120" s="298"/>
      <c r="E120" s="298"/>
      <c r="F120" s="298"/>
      <c r="G120" s="298"/>
      <c r="H120" s="298"/>
      <c r="I120" s="298"/>
      <c r="J120" s="298"/>
      <c r="K120" s="346"/>
    </row>
    <row r="121" spans="2:11" ht="17.25" customHeight="1">
      <c r="B121" s="347"/>
      <c r="C121" s="322" t="s">
        <v>1097</v>
      </c>
      <c r="D121" s="322"/>
      <c r="E121" s="322"/>
      <c r="F121" s="322" t="s">
        <v>1098</v>
      </c>
      <c r="G121" s="323"/>
      <c r="H121" s="322" t="s">
        <v>138</v>
      </c>
      <c r="I121" s="322" t="s">
        <v>57</v>
      </c>
      <c r="J121" s="322" t="s">
        <v>1099</v>
      </c>
      <c r="K121" s="348"/>
    </row>
    <row r="122" spans="2:11" ht="17.25" customHeight="1">
      <c r="B122" s="347"/>
      <c r="C122" s="324" t="s">
        <v>1100</v>
      </c>
      <c r="D122" s="324"/>
      <c r="E122" s="324"/>
      <c r="F122" s="325" t="s">
        <v>1101</v>
      </c>
      <c r="G122" s="326"/>
      <c r="H122" s="324"/>
      <c r="I122" s="324"/>
      <c r="J122" s="324" t="s">
        <v>1102</v>
      </c>
      <c r="K122" s="348"/>
    </row>
    <row r="123" spans="2:11" ht="5.25" customHeight="1">
      <c r="B123" s="349"/>
      <c r="C123" s="327"/>
      <c r="D123" s="327"/>
      <c r="E123" s="327"/>
      <c r="F123" s="327"/>
      <c r="G123" s="308"/>
      <c r="H123" s="327"/>
      <c r="I123" s="327"/>
      <c r="J123" s="327"/>
      <c r="K123" s="350"/>
    </row>
    <row r="124" spans="2:11" ht="15" customHeight="1">
      <c r="B124" s="349"/>
      <c r="C124" s="308" t="s">
        <v>1106</v>
      </c>
      <c r="D124" s="327"/>
      <c r="E124" s="327"/>
      <c r="F124" s="329" t="s">
        <v>1103</v>
      </c>
      <c r="G124" s="308"/>
      <c r="H124" s="308" t="s">
        <v>1142</v>
      </c>
      <c r="I124" s="308" t="s">
        <v>1105</v>
      </c>
      <c r="J124" s="308">
        <v>120</v>
      </c>
      <c r="K124" s="351"/>
    </row>
    <row r="125" spans="2:11" ht="15" customHeight="1">
      <c r="B125" s="349"/>
      <c r="C125" s="308" t="s">
        <v>1151</v>
      </c>
      <c r="D125" s="308"/>
      <c r="E125" s="308"/>
      <c r="F125" s="329" t="s">
        <v>1103</v>
      </c>
      <c r="G125" s="308"/>
      <c r="H125" s="308" t="s">
        <v>1152</v>
      </c>
      <c r="I125" s="308" t="s">
        <v>1105</v>
      </c>
      <c r="J125" s="308" t="s">
        <v>1153</v>
      </c>
      <c r="K125" s="351"/>
    </row>
    <row r="126" spans="2:11" ht="15" customHeight="1">
      <c r="B126" s="349"/>
      <c r="C126" s="308" t="s">
        <v>1052</v>
      </c>
      <c r="D126" s="308"/>
      <c r="E126" s="308"/>
      <c r="F126" s="329" t="s">
        <v>1103</v>
      </c>
      <c r="G126" s="308"/>
      <c r="H126" s="308" t="s">
        <v>1154</v>
      </c>
      <c r="I126" s="308" t="s">
        <v>1105</v>
      </c>
      <c r="J126" s="308" t="s">
        <v>1153</v>
      </c>
      <c r="K126" s="351"/>
    </row>
    <row r="127" spans="2:11" ht="15" customHeight="1">
      <c r="B127" s="349"/>
      <c r="C127" s="308" t="s">
        <v>1114</v>
      </c>
      <c r="D127" s="308"/>
      <c r="E127" s="308"/>
      <c r="F127" s="329" t="s">
        <v>1109</v>
      </c>
      <c r="G127" s="308"/>
      <c r="H127" s="308" t="s">
        <v>1115</v>
      </c>
      <c r="I127" s="308" t="s">
        <v>1105</v>
      </c>
      <c r="J127" s="308">
        <v>15</v>
      </c>
      <c r="K127" s="351"/>
    </row>
    <row r="128" spans="2:11" ht="15" customHeight="1">
      <c r="B128" s="349"/>
      <c r="C128" s="331" t="s">
        <v>1116</v>
      </c>
      <c r="D128" s="331"/>
      <c r="E128" s="331"/>
      <c r="F128" s="332" t="s">
        <v>1109</v>
      </c>
      <c r="G128" s="331"/>
      <c r="H128" s="331" t="s">
        <v>1117</v>
      </c>
      <c r="I128" s="331" t="s">
        <v>1105</v>
      </c>
      <c r="J128" s="331">
        <v>15</v>
      </c>
      <c r="K128" s="351"/>
    </row>
    <row r="129" spans="2:11" ht="15" customHeight="1">
      <c r="B129" s="349"/>
      <c r="C129" s="331" t="s">
        <v>1118</v>
      </c>
      <c r="D129" s="331"/>
      <c r="E129" s="331"/>
      <c r="F129" s="332" t="s">
        <v>1109</v>
      </c>
      <c r="G129" s="331"/>
      <c r="H129" s="331" t="s">
        <v>1119</v>
      </c>
      <c r="I129" s="331" t="s">
        <v>1105</v>
      </c>
      <c r="J129" s="331">
        <v>20</v>
      </c>
      <c r="K129" s="351"/>
    </row>
    <row r="130" spans="2:11" ht="15" customHeight="1">
      <c r="B130" s="349"/>
      <c r="C130" s="331" t="s">
        <v>1120</v>
      </c>
      <c r="D130" s="331"/>
      <c r="E130" s="331"/>
      <c r="F130" s="332" t="s">
        <v>1109</v>
      </c>
      <c r="G130" s="331"/>
      <c r="H130" s="331" t="s">
        <v>1121</v>
      </c>
      <c r="I130" s="331" t="s">
        <v>1105</v>
      </c>
      <c r="J130" s="331">
        <v>20</v>
      </c>
      <c r="K130" s="351"/>
    </row>
    <row r="131" spans="2:11" ht="15" customHeight="1">
      <c r="B131" s="349"/>
      <c r="C131" s="308" t="s">
        <v>1108</v>
      </c>
      <c r="D131" s="308"/>
      <c r="E131" s="308"/>
      <c r="F131" s="329" t="s">
        <v>1109</v>
      </c>
      <c r="G131" s="308"/>
      <c r="H131" s="308" t="s">
        <v>1142</v>
      </c>
      <c r="I131" s="308" t="s">
        <v>1105</v>
      </c>
      <c r="J131" s="308">
        <v>50</v>
      </c>
      <c r="K131" s="351"/>
    </row>
    <row r="132" spans="2:11" ht="15" customHeight="1">
      <c r="B132" s="349"/>
      <c r="C132" s="308" t="s">
        <v>1122</v>
      </c>
      <c r="D132" s="308"/>
      <c r="E132" s="308"/>
      <c r="F132" s="329" t="s">
        <v>1109</v>
      </c>
      <c r="G132" s="308"/>
      <c r="H132" s="308" t="s">
        <v>1142</v>
      </c>
      <c r="I132" s="308" t="s">
        <v>1105</v>
      </c>
      <c r="J132" s="308">
        <v>50</v>
      </c>
      <c r="K132" s="351"/>
    </row>
    <row r="133" spans="2:11" ht="15" customHeight="1">
      <c r="B133" s="349"/>
      <c r="C133" s="308" t="s">
        <v>1128</v>
      </c>
      <c r="D133" s="308"/>
      <c r="E133" s="308"/>
      <c r="F133" s="329" t="s">
        <v>1109</v>
      </c>
      <c r="G133" s="308"/>
      <c r="H133" s="308" t="s">
        <v>1142</v>
      </c>
      <c r="I133" s="308" t="s">
        <v>1105</v>
      </c>
      <c r="J133" s="308">
        <v>50</v>
      </c>
      <c r="K133" s="351"/>
    </row>
    <row r="134" spans="2:11" ht="15" customHeight="1">
      <c r="B134" s="349"/>
      <c r="C134" s="308" t="s">
        <v>1130</v>
      </c>
      <c r="D134" s="308"/>
      <c r="E134" s="308"/>
      <c r="F134" s="329" t="s">
        <v>1109</v>
      </c>
      <c r="G134" s="308"/>
      <c r="H134" s="308" t="s">
        <v>1142</v>
      </c>
      <c r="I134" s="308" t="s">
        <v>1105</v>
      </c>
      <c r="J134" s="308">
        <v>50</v>
      </c>
      <c r="K134" s="351"/>
    </row>
    <row r="135" spans="2:11" ht="15" customHeight="1">
      <c r="B135" s="349"/>
      <c r="C135" s="308" t="s">
        <v>143</v>
      </c>
      <c r="D135" s="308"/>
      <c r="E135" s="308"/>
      <c r="F135" s="329" t="s">
        <v>1109</v>
      </c>
      <c r="G135" s="308"/>
      <c r="H135" s="308" t="s">
        <v>1155</v>
      </c>
      <c r="I135" s="308" t="s">
        <v>1105</v>
      </c>
      <c r="J135" s="308">
        <v>255</v>
      </c>
      <c r="K135" s="351"/>
    </row>
    <row r="136" spans="2:11" ht="15" customHeight="1">
      <c r="B136" s="349"/>
      <c r="C136" s="308" t="s">
        <v>1132</v>
      </c>
      <c r="D136" s="308"/>
      <c r="E136" s="308"/>
      <c r="F136" s="329" t="s">
        <v>1103</v>
      </c>
      <c r="G136" s="308"/>
      <c r="H136" s="308" t="s">
        <v>1156</v>
      </c>
      <c r="I136" s="308" t="s">
        <v>1134</v>
      </c>
      <c r="J136" s="308"/>
      <c r="K136" s="351"/>
    </row>
    <row r="137" spans="2:11" ht="15" customHeight="1">
      <c r="B137" s="349"/>
      <c r="C137" s="308" t="s">
        <v>1135</v>
      </c>
      <c r="D137" s="308"/>
      <c r="E137" s="308"/>
      <c r="F137" s="329" t="s">
        <v>1103</v>
      </c>
      <c r="G137" s="308"/>
      <c r="H137" s="308" t="s">
        <v>1157</v>
      </c>
      <c r="I137" s="308" t="s">
        <v>1137</v>
      </c>
      <c r="J137" s="308"/>
      <c r="K137" s="351"/>
    </row>
    <row r="138" spans="2:11" ht="15" customHeight="1">
      <c r="B138" s="349"/>
      <c r="C138" s="308" t="s">
        <v>1138</v>
      </c>
      <c r="D138" s="308"/>
      <c r="E138" s="308"/>
      <c r="F138" s="329" t="s">
        <v>1103</v>
      </c>
      <c r="G138" s="308"/>
      <c r="H138" s="308" t="s">
        <v>1138</v>
      </c>
      <c r="I138" s="308" t="s">
        <v>1137</v>
      </c>
      <c r="J138" s="308"/>
      <c r="K138" s="351"/>
    </row>
    <row r="139" spans="2:11" ht="15" customHeight="1">
      <c r="B139" s="349"/>
      <c r="C139" s="308" t="s">
        <v>38</v>
      </c>
      <c r="D139" s="308"/>
      <c r="E139" s="308"/>
      <c r="F139" s="329" t="s">
        <v>1103</v>
      </c>
      <c r="G139" s="308"/>
      <c r="H139" s="308" t="s">
        <v>1158</v>
      </c>
      <c r="I139" s="308" t="s">
        <v>1137</v>
      </c>
      <c r="J139" s="308"/>
      <c r="K139" s="351"/>
    </row>
    <row r="140" spans="2:11" ht="15" customHeight="1">
      <c r="B140" s="349"/>
      <c r="C140" s="308" t="s">
        <v>1159</v>
      </c>
      <c r="D140" s="308"/>
      <c r="E140" s="308"/>
      <c r="F140" s="329" t="s">
        <v>1103</v>
      </c>
      <c r="G140" s="308"/>
      <c r="H140" s="308" t="s">
        <v>1160</v>
      </c>
      <c r="I140" s="308" t="s">
        <v>1137</v>
      </c>
      <c r="J140" s="308"/>
      <c r="K140" s="351"/>
    </row>
    <row r="141" spans="2:11" ht="15" customHeight="1">
      <c r="B141" s="352"/>
      <c r="C141" s="353"/>
      <c r="D141" s="353"/>
      <c r="E141" s="353"/>
      <c r="F141" s="353"/>
      <c r="G141" s="353"/>
      <c r="H141" s="353"/>
      <c r="I141" s="353"/>
      <c r="J141" s="353"/>
      <c r="K141" s="354"/>
    </row>
    <row r="142" spans="2:11" ht="18.75" customHeight="1">
      <c r="B142" s="304"/>
      <c r="C142" s="304"/>
      <c r="D142" s="304"/>
      <c r="E142" s="304"/>
      <c r="F142" s="341"/>
      <c r="G142" s="304"/>
      <c r="H142" s="304"/>
      <c r="I142" s="304"/>
      <c r="J142" s="304"/>
      <c r="K142" s="304"/>
    </row>
    <row r="143" spans="2:11" ht="18.75" customHeight="1">
      <c r="B143" s="315"/>
      <c r="C143" s="315"/>
      <c r="D143" s="315"/>
      <c r="E143" s="315"/>
      <c r="F143" s="315"/>
      <c r="G143" s="315"/>
      <c r="H143" s="315"/>
      <c r="I143" s="315"/>
      <c r="J143" s="315"/>
      <c r="K143" s="315"/>
    </row>
    <row r="144" spans="2:11" ht="7.5" customHeight="1">
      <c r="B144" s="316"/>
      <c r="C144" s="317"/>
      <c r="D144" s="317"/>
      <c r="E144" s="317"/>
      <c r="F144" s="317"/>
      <c r="G144" s="317"/>
      <c r="H144" s="317"/>
      <c r="I144" s="317"/>
      <c r="J144" s="317"/>
      <c r="K144" s="318"/>
    </row>
    <row r="145" spans="2:11" ht="45" customHeight="1">
      <c r="B145" s="319"/>
      <c r="C145" s="320" t="s">
        <v>1161</v>
      </c>
      <c r="D145" s="320"/>
      <c r="E145" s="320"/>
      <c r="F145" s="320"/>
      <c r="G145" s="320"/>
      <c r="H145" s="320"/>
      <c r="I145" s="320"/>
      <c r="J145" s="320"/>
      <c r="K145" s="321"/>
    </row>
    <row r="146" spans="2:11" ht="17.25" customHeight="1">
      <c r="B146" s="319"/>
      <c r="C146" s="322" t="s">
        <v>1097</v>
      </c>
      <c r="D146" s="322"/>
      <c r="E146" s="322"/>
      <c r="F146" s="322" t="s">
        <v>1098</v>
      </c>
      <c r="G146" s="323"/>
      <c r="H146" s="322" t="s">
        <v>138</v>
      </c>
      <c r="I146" s="322" t="s">
        <v>57</v>
      </c>
      <c r="J146" s="322" t="s">
        <v>1099</v>
      </c>
      <c r="K146" s="321"/>
    </row>
    <row r="147" spans="2:11" ht="17.25" customHeight="1">
      <c r="B147" s="319"/>
      <c r="C147" s="324" t="s">
        <v>1100</v>
      </c>
      <c r="D147" s="324"/>
      <c r="E147" s="324"/>
      <c r="F147" s="325" t="s">
        <v>1101</v>
      </c>
      <c r="G147" s="326"/>
      <c r="H147" s="324"/>
      <c r="I147" s="324"/>
      <c r="J147" s="324" t="s">
        <v>1102</v>
      </c>
      <c r="K147" s="321"/>
    </row>
    <row r="148" spans="2:11" ht="5.25" customHeight="1">
      <c r="B148" s="330"/>
      <c r="C148" s="327"/>
      <c r="D148" s="327"/>
      <c r="E148" s="327"/>
      <c r="F148" s="327"/>
      <c r="G148" s="328"/>
      <c r="H148" s="327"/>
      <c r="I148" s="327"/>
      <c r="J148" s="327"/>
      <c r="K148" s="351"/>
    </row>
    <row r="149" spans="2:11" ht="15" customHeight="1">
      <c r="B149" s="330"/>
      <c r="C149" s="355" t="s">
        <v>1106</v>
      </c>
      <c r="D149" s="308"/>
      <c r="E149" s="308"/>
      <c r="F149" s="356" t="s">
        <v>1103</v>
      </c>
      <c r="G149" s="308"/>
      <c r="H149" s="355" t="s">
        <v>1142</v>
      </c>
      <c r="I149" s="355" t="s">
        <v>1105</v>
      </c>
      <c r="J149" s="355">
        <v>120</v>
      </c>
      <c r="K149" s="351"/>
    </row>
    <row r="150" spans="2:11" ht="15" customHeight="1">
      <c r="B150" s="330"/>
      <c r="C150" s="355" t="s">
        <v>1151</v>
      </c>
      <c r="D150" s="308"/>
      <c r="E150" s="308"/>
      <c r="F150" s="356" t="s">
        <v>1103</v>
      </c>
      <c r="G150" s="308"/>
      <c r="H150" s="355" t="s">
        <v>1162</v>
      </c>
      <c r="I150" s="355" t="s">
        <v>1105</v>
      </c>
      <c r="J150" s="355" t="s">
        <v>1153</v>
      </c>
      <c r="K150" s="351"/>
    </row>
    <row r="151" spans="2:11" ht="15" customHeight="1">
      <c r="B151" s="330"/>
      <c r="C151" s="355" t="s">
        <v>1052</v>
      </c>
      <c r="D151" s="308"/>
      <c r="E151" s="308"/>
      <c r="F151" s="356" t="s">
        <v>1103</v>
      </c>
      <c r="G151" s="308"/>
      <c r="H151" s="355" t="s">
        <v>1163</v>
      </c>
      <c r="I151" s="355" t="s">
        <v>1105</v>
      </c>
      <c r="J151" s="355" t="s">
        <v>1153</v>
      </c>
      <c r="K151" s="351"/>
    </row>
    <row r="152" spans="2:11" ht="15" customHeight="1">
      <c r="B152" s="330"/>
      <c r="C152" s="355" t="s">
        <v>1108</v>
      </c>
      <c r="D152" s="308"/>
      <c r="E152" s="308"/>
      <c r="F152" s="356" t="s">
        <v>1109</v>
      </c>
      <c r="G152" s="308"/>
      <c r="H152" s="355" t="s">
        <v>1142</v>
      </c>
      <c r="I152" s="355" t="s">
        <v>1105</v>
      </c>
      <c r="J152" s="355">
        <v>50</v>
      </c>
      <c r="K152" s="351"/>
    </row>
    <row r="153" spans="2:11" ht="15" customHeight="1">
      <c r="B153" s="330"/>
      <c r="C153" s="355" t="s">
        <v>1111</v>
      </c>
      <c r="D153" s="308"/>
      <c r="E153" s="308"/>
      <c r="F153" s="356" t="s">
        <v>1103</v>
      </c>
      <c r="G153" s="308"/>
      <c r="H153" s="355" t="s">
        <v>1142</v>
      </c>
      <c r="I153" s="355" t="s">
        <v>1113</v>
      </c>
      <c r="J153" s="355"/>
      <c r="K153" s="351"/>
    </row>
    <row r="154" spans="2:11" ht="15" customHeight="1">
      <c r="B154" s="330"/>
      <c r="C154" s="355" t="s">
        <v>1122</v>
      </c>
      <c r="D154" s="308"/>
      <c r="E154" s="308"/>
      <c r="F154" s="356" t="s">
        <v>1109</v>
      </c>
      <c r="G154" s="308"/>
      <c r="H154" s="355" t="s">
        <v>1142</v>
      </c>
      <c r="I154" s="355" t="s">
        <v>1105</v>
      </c>
      <c r="J154" s="355">
        <v>50</v>
      </c>
      <c r="K154" s="351"/>
    </row>
    <row r="155" spans="2:11" ht="15" customHeight="1">
      <c r="B155" s="330"/>
      <c r="C155" s="355" t="s">
        <v>1130</v>
      </c>
      <c r="D155" s="308"/>
      <c r="E155" s="308"/>
      <c r="F155" s="356" t="s">
        <v>1109</v>
      </c>
      <c r="G155" s="308"/>
      <c r="H155" s="355" t="s">
        <v>1142</v>
      </c>
      <c r="I155" s="355" t="s">
        <v>1105</v>
      </c>
      <c r="J155" s="355">
        <v>50</v>
      </c>
      <c r="K155" s="351"/>
    </row>
    <row r="156" spans="2:11" ht="15" customHeight="1">
      <c r="B156" s="330"/>
      <c r="C156" s="355" t="s">
        <v>1128</v>
      </c>
      <c r="D156" s="308"/>
      <c r="E156" s="308"/>
      <c r="F156" s="356" t="s">
        <v>1109</v>
      </c>
      <c r="G156" s="308"/>
      <c r="H156" s="355" t="s">
        <v>1142</v>
      </c>
      <c r="I156" s="355" t="s">
        <v>1105</v>
      </c>
      <c r="J156" s="355">
        <v>50</v>
      </c>
      <c r="K156" s="351"/>
    </row>
    <row r="157" spans="2:11" ht="15" customHeight="1">
      <c r="B157" s="330"/>
      <c r="C157" s="355" t="s">
        <v>104</v>
      </c>
      <c r="D157" s="308"/>
      <c r="E157" s="308"/>
      <c r="F157" s="356" t="s">
        <v>1103</v>
      </c>
      <c r="G157" s="308"/>
      <c r="H157" s="355" t="s">
        <v>1164</v>
      </c>
      <c r="I157" s="355" t="s">
        <v>1105</v>
      </c>
      <c r="J157" s="355" t="s">
        <v>1165</v>
      </c>
      <c r="K157" s="351"/>
    </row>
    <row r="158" spans="2:11" ht="15" customHeight="1">
      <c r="B158" s="330"/>
      <c r="C158" s="355" t="s">
        <v>1166</v>
      </c>
      <c r="D158" s="308"/>
      <c r="E158" s="308"/>
      <c r="F158" s="356" t="s">
        <v>1103</v>
      </c>
      <c r="G158" s="308"/>
      <c r="H158" s="355" t="s">
        <v>1167</v>
      </c>
      <c r="I158" s="355" t="s">
        <v>1137</v>
      </c>
      <c r="J158" s="355"/>
      <c r="K158" s="351"/>
    </row>
    <row r="159" spans="2:11" ht="15" customHeight="1">
      <c r="B159" s="357"/>
      <c r="C159" s="339"/>
      <c r="D159" s="339"/>
      <c r="E159" s="339"/>
      <c r="F159" s="339"/>
      <c r="G159" s="339"/>
      <c r="H159" s="339"/>
      <c r="I159" s="339"/>
      <c r="J159" s="339"/>
      <c r="K159" s="358"/>
    </row>
    <row r="160" spans="2:11" ht="18.75" customHeight="1">
      <c r="B160" s="304"/>
      <c r="C160" s="308"/>
      <c r="D160" s="308"/>
      <c r="E160" s="308"/>
      <c r="F160" s="329"/>
      <c r="G160" s="308"/>
      <c r="H160" s="308"/>
      <c r="I160" s="308"/>
      <c r="J160" s="308"/>
      <c r="K160" s="304"/>
    </row>
    <row r="161" spans="2:11" ht="18.75" customHeight="1">
      <c r="B161" s="315"/>
      <c r="C161" s="315"/>
      <c r="D161" s="315"/>
      <c r="E161" s="315"/>
      <c r="F161" s="315"/>
      <c r="G161" s="315"/>
      <c r="H161" s="315"/>
      <c r="I161" s="315"/>
      <c r="J161" s="315"/>
      <c r="K161" s="315"/>
    </row>
    <row r="162" spans="2:11" ht="7.5" customHeight="1">
      <c r="B162" s="294"/>
      <c r="C162" s="295"/>
      <c r="D162" s="295"/>
      <c r="E162" s="295"/>
      <c r="F162" s="295"/>
      <c r="G162" s="295"/>
      <c r="H162" s="295"/>
      <c r="I162" s="295"/>
      <c r="J162" s="295"/>
      <c r="K162" s="296"/>
    </row>
    <row r="163" spans="2:11" ht="45" customHeight="1">
      <c r="B163" s="297"/>
      <c r="C163" s="298" t="s">
        <v>1168</v>
      </c>
      <c r="D163" s="298"/>
      <c r="E163" s="298"/>
      <c r="F163" s="298"/>
      <c r="G163" s="298"/>
      <c r="H163" s="298"/>
      <c r="I163" s="298"/>
      <c r="J163" s="298"/>
      <c r="K163" s="299"/>
    </row>
    <row r="164" spans="2:11" ht="17.25" customHeight="1">
      <c r="B164" s="297"/>
      <c r="C164" s="322" t="s">
        <v>1097</v>
      </c>
      <c r="D164" s="322"/>
      <c r="E164" s="322"/>
      <c r="F164" s="322" t="s">
        <v>1098</v>
      </c>
      <c r="G164" s="359"/>
      <c r="H164" s="360" t="s">
        <v>138</v>
      </c>
      <c r="I164" s="360" t="s">
        <v>57</v>
      </c>
      <c r="J164" s="322" t="s">
        <v>1099</v>
      </c>
      <c r="K164" s="299"/>
    </row>
    <row r="165" spans="2:11" ht="17.25" customHeight="1">
      <c r="B165" s="300"/>
      <c r="C165" s="324" t="s">
        <v>1100</v>
      </c>
      <c r="D165" s="324"/>
      <c r="E165" s="324"/>
      <c r="F165" s="325" t="s">
        <v>1101</v>
      </c>
      <c r="G165" s="361"/>
      <c r="H165" s="362"/>
      <c r="I165" s="362"/>
      <c r="J165" s="324" t="s">
        <v>1102</v>
      </c>
      <c r="K165" s="302"/>
    </row>
    <row r="166" spans="2:11" ht="5.25" customHeight="1">
      <c r="B166" s="330"/>
      <c r="C166" s="327"/>
      <c r="D166" s="327"/>
      <c r="E166" s="327"/>
      <c r="F166" s="327"/>
      <c r="G166" s="328"/>
      <c r="H166" s="327"/>
      <c r="I166" s="327"/>
      <c r="J166" s="327"/>
      <c r="K166" s="351"/>
    </row>
    <row r="167" spans="2:11" ht="15" customHeight="1">
      <c r="B167" s="330"/>
      <c r="C167" s="308" t="s">
        <v>1106</v>
      </c>
      <c r="D167" s="308"/>
      <c r="E167" s="308"/>
      <c r="F167" s="329" t="s">
        <v>1103</v>
      </c>
      <c r="G167" s="308"/>
      <c r="H167" s="308" t="s">
        <v>1142</v>
      </c>
      <c r="I167" s="308" t="s">
        <v>1105</v>
      </c>
      <c r="J167" s="308">
        <v>120</v>
      </c>
      <c r="K167" s="351"/>
    </row>
    <row r="168" spans="2:11" ht="15" customHeight="1">
      <c r="B168" s="330"/>
      <c r="C168" s="308" t="s">
        <v>1151</v>
      </c>
      <c r="D168" s="308"/>
      <c r="E168" s="308"/>
      <c r="F168" s="329" t="s">
        <v>1103</v>
      </c>
      <c r="G168" s="308"/>
      <c r="H168" s="308" t="s">
        <v>1152</v>
      </c>
      <c r="I168" s="308" t="s">
        <v>1105</v>
      </c>
      <c r="J168" s="308" t="s">
        <v>1153</v>
      </c>
      <c r="K168" s="351"/>
    </row>
    <row r="169" spans="2:11" ht="15" customHeight="1">
      <c r="B169" s="330"/>
      <c r="C169" s="308" t="s">
        <v>1052</v>
      </c>
      <c r="D169" s="308"/>
      <c r="E169" s="308"/>
      <c r="F169" s="329" t="s">
        <v>1103</v>
      </c>
      <c r="G169" s="308"/>
      <c r="H169" s="308" t="s">
        <v>1169</v>
      </c>
      <c r="I169" s="308" t="s">
        <v>1105</v>
      </c>
      <c r="J169" s="308" t="s">
        <v>1153</v>
      </c>
      <c r="K169" s="351"/>
    </row>
    <row r="170" spans="2:11" ht="15" customHeight="1">
      <c r="B170" s="330"/>
      <c r="C170" s="308" t="s">
        <v>1108</v>
      </c>
      <c r="D170" s="308"/>
      <c r="E170" s="308"/>
      <c r="F170" s="329" t="s">
        <v>1109</v>
      </c>
      <c r="G170" s="308"/>
      <c r="H170" s="308" t="s">
        <v>1169</v>
      </c>
      <c r="I170" s="308" t="s">
        <v>1105</v>
      </c>
      <c r="J170" s="308">
        <v>50</v>
      </c>
      <c r="K170" s="351"/>
    </row>
    <row r="171" spans="2:11" ht="15" customHeight="1">
      <c r="B171" s="330"/>
      <c r="C171" s="308" t="s">
        <v>1111</v>
      </c>
      <c r="D171" s="308"/>
      <c r="E171" s="308"/>
      <c r="F171" s="329" t="s">
        <v>1103</v>
      </c>
      <c r="G171" s="308"/>
      <c r="H171" s="308" t="s">
        <v>1169</v>
      </c>
      <c r="I171" s="308" t="s">
        <v>1113</v>
      </c>
      <c r="J171" s="308"/>
      <c r="K171" s="351"/>
    </row>
    <row r="172" spans="2:11" ht="15" customHeight="1">
      <c r="B172" s="330"/>
      <c r="C172" s="308" t="s">
        <v>1122</v>
      </c>
      <c r="D172" s="308"/>
      <c r="E172" s="308"/>
      <c r="F172" s="329" t="s">
        <v>1109</v>
      </c>
      <c r="G172" s="308"/>
      <c r="H172" s="308" t="s">
        <v>1169</v>
      </c>
      <c r="I172" s="308" t="s">
        <v>1105</v>
      </c>
      <c r="J172" s="308">
        <v>50</v>
      </c>
      <c r="K172" s="351"/>
    </row>
    <row r="173" spans="2:11" ht="15" customHeight="1">
      <c r="B173" s="330"/>
      <c r="C173" s="308" t="s">
        <v>1130</v>
      </c>
      <c r="D173" s="308"/>
      <c r="E173" s="308"/>
      <c r="F173" s="329" t="s">
        <v>1109</v>
      </c>
      <c r="G173" s="308"/>
      <c r="H173" s="308" t="s">
        <v>1169</v>
      </c>
      <c r="I173" s="308" t="s">
        <v>1105</v>
      </c>
      <c r="J173" s="308">
        <v>50</v>
      </c>
      <c r="K173" s="351"/>
    </row>
    <row r="174" spans="2:11" ht="15" customHeight="1">
      <c r="B174" s="330"/>
      <c r="C174" s="308" t="s">
        <v>1128</v>
      </c>
      <c r="D174" s="308"/>
      <c r="E174" s="308"/>
      <c r="F174" s="329" t="s">
        <v>1109</v>
      </c>
      <c r="G174" s="308"/>
      <c r="H174" s="308" t="s">
        <v>1169</v>
      </c>
      <c r="I174" s="308" t="s">
        <v>1105</v>
      </c>
      <c r="J174" s="308">
        <v>50</v>
      </c>
      <c r="K174" s="351"/>
    </row>
    <row r="175" spans="2:11" ht="15" customHeight="1">
      <c r="B175" s="330"/>
      <c r="C175" s="308" t="s">
        <v>137</v>
      </c>
      <c r="D175" s="308"/>
      <c r="E175" s="308"/>
      <c r="F175" s="329" t="s">
        <v>1103</v>
      </c>
      <c r="G175" s="308"/>
      <c r="H175" s="308" t="s">
        <v>1170</v>
      </c>
      <c r="I175" s="308" t="s">
        <v>1171</v>
      </c>
      <c r="J175" s="308"/>
      <c r="K175" s="351"/>
    </row>
    <row r="176" spans="2:11" ht="15" customHeight="1">
      <c r="B176" s="330"/>
      <c r="C176" s="308" t="s">
        <v>57</v>
      </c>
      <c r="D176" s="308"/>
      <c r="E176" s="308"/>
      <c r="F176" s="329" t="s">
        <v>1103</v>
      </c>
      <c r="G176" s="308"/>
      <c r="H176" s="308" t="s">
        <v>1172</v>
      </c>
      <c r="I176" s="308" t="s">
        <v>1173</v>
      </c>
      <c r="J176" s="308">
        <v>1</v>
      </c>
      <c r="K176" s="351"/>
    </row>
    <row r="177" spans="2:11" ht="15" customHeight="1">
      <c r="B177" s="330"/>
      <c r="C177" s="308" t="s">
        <v>53</v>
      </c>
      <c r="D177" s="308"/>
      <c r="E177" s="308"/>
      <c r="F177" s="329" t="s">
        <v>1103</v>
      </c>
      <c r="G177" s="308"/>
      <c r="H177" s="308" t="s">
        <v>1174</v>
      </c>
      <c r="I177" s="308" t="s">
        <v>1105</v>
      </c>
      <c r="J177" s="308">
        <v>20</v>
      </c>
      <c r="K177" s="351"/>
    </row>
    <row r="178" spans="2:11" ht="15" customHeight="1">
      <c r="B178" s="330"/>
      <c r="C178" s="308" t="s">
        <v>138</v>
      </c>
      <c r="D178" s="308"/>
      <c r="E178" s="308"/>
      <c r="F178" s="329" t="s">
        <v>1103</v>
      </c>
      <c r="G178" s="308"/>
      <c r="H178" s="308" t="s">
        <v>1175</v>
      </c>
      <c r="I178" s="308" t="s">
        <v>1105</v>
      </c>
      <c r="J178" s="308">
        <v>255</v>
      </c>
      <c r="K178" s="351"/>
    </row>
    <row r="179" spans="2:11" ht="15" customHeight="1">
      <c r="B179" s="330"/>
      <c r="C179" s="308" t="s">
        <v>139</v>
      </c>
      <c r="D179" s="308"/>
      <c r="E179" s="308"/>
      <c r="F179" s="329" t="s">
        <v>1103</v>
      </c>
      <c r="G179" s="308"/>
      <c r="H179" s="308" t="s">
        <v>1068</v>
      </c>
      <c r="I179" s="308" t="s">
        <v>1105</v>
      </c>
      <c r="J179" s="308">
        <v>10</v>
      </c>
      <c r="K179" s="351"/>
    </row>
    <row r="180" spans="2:11" ht="15" customHeight="1">
      <c r="B180" s="330"/>
      <c r="C180" s="308" t="s">
        <v>140</v>
      </c>
      <c r="D180" s="308"/>
      <c r="E180" s="308"/>
      <c r="F180" s="329" t="s">
        <v>1103</v>
      </c>
      <c r="G180" s="308"/>
      <c r="H180" s="308" t="s">
        <v>1176</v>
      </c>
      <c r="I180" s="308" t="s">
        <v>1137</v>
      </c>
      <c r="J180" s="308"/>
      <c r="K180" s="351"/>
    </row>
    <row r="181" spans="2:11" ht="15" customHeight="1">
      <c r="B181" s="330"/>
      <c r="C181" s="308" t="s">
        <v>1177</v>
      </c>
      <c r="D181" s="308"/>
      <c r="E181" s="308"/>
      <c r="F181" s="329" t="s">
        <v>1103</v>
      </c>
      <c r="G181" s="308"/>
      <c r="H181" s="308" t="s">
        <v>1178</v>
      </c>
      <c r="I181" s="308" t="s">
        <v>1137</v>
      </c>
      <c r="J181" s="308"/>
      <c r="K181" s="351"/>
    </row>
    <row r="182" spans="2:11" ht="15" customHeight="1">
      <c r="B182" s="330"/>
      <c r="C182" s="308" t="s">
        <v>1166</v>
      </c>
      <c r="D182" s="308"/>
      <c r="E182" s="308"/>
      <c r="F182" s="329" t="s">
        <v>1103</v>
      </c>
      <c r="G182" s="308"/>
      <c r="H182" s="308" t="s">
        <v>1179</v>
      </c>
      <c r="I182" s="308" t="s">
        <v>1137</v>
      </c>
      <c r="J182" s="308"/>
      <c r="K182" s="351"/>
    </row>
    <row r="183" spans="2:11" ht="15" customHeight="1">
      <c r="B183" s="330"/>
      <c r="C183" s="308" t="s">
        <v>142</v>
      </c>
      <c r="D183" s="308"/>
      <c r="E183" s="308"/>
      <c r="F183" s="329" t="s">
        <v>1109</v>
      </c>
      <c r="G183" s="308"/>
      <c r="H183" s="308" t="s">
        <v>1180</v>
      </c>
      <c r="I183" s="308" t="s">
        <v>1105</v>
      </c>
      <c r="J183" s="308">
        <v>50</v>
      </c>
      <c r="K183" s="351"/>
    </row>
    <row r="184" spans="2:11" ht="15" customHeight="1">
      <c r="B184" s="330"/>
      <c r="C184" s="308" t="s">
        <v>1181</v>
      </c>
      <c r="D184" s="308"/>
      <c r="E184" s="308"/>
      <c r="F184" s="329" t="s">
        <v>1109</v>
      </c>
      <c r="G184" s="308"/>
      <c r="H184" s="308" t="s">
        <v>1182</v>
      </c>
      <c r="I184" s="308" t="s">
        <v>1183</v>
      </c>
      <c r="J184" s="308"/>
      <c r="K184" s="351"/>
    </row>
    <row r="185" spans="2:11" ht="15" customHeight="1">
      <c r="B185" s="330"/>
      <c r="C185" s="308" t="s">
        <v>1184</v>
      </c>
      <c r="D185" s="308"/>
      <c r="E185" s="308"/>
      <c r="F185" s="329" t="s">
        <v>1109</v>
      </c>
      <c r="G185" s="308"/>
      <c r="H185" s="308" t="s">
        <v>1185</v>
      </c>
      <c r="I185" s="308" t="s">
        <v>1183</v>
      </c>
      <c r="J185" s="308"/>
      <c r="K185" s="351"/>
    </row>
    <row r="186" spans="2:11" ht="15" customHeight="1">
      <c r="B186" s="330"/>
      <c r="C186" s="308" t="s">
        <v>1186</v>
      </c>
      <c r="D186" s="308"/>
      <c r="E186" s="308"/>
      <c r="F186" s="329" t="s">
        <v>1109</v>
      </c>
      <c r="G186" s="308"/>
      <c r="H186" s="308" t="s">
        <v>1187</v>
      </c>
      <c r="I186" s="308" t="s">
        <v>1183</v>
      </c>
      <c r="J186" s="308"/>
      <c r="K186" s="351"/>
    </row>
    <row r="187" spans="2:11" ht="15" customHeight="1">
      <c r="B187" s="330"/>
      <c r="C187" s="363" t="s">
        <v>1188</v>
      </c>
      <c r="D187" s="308"/>
      <c r="E187" s="308"/>
      <c r="F187" s="329" t="s">
        <v>1109</v>
      </c>
      <c r="G187" s="308"/>
      <c r="H187" s="308" t="s">
        <v>1189</v>
      </c>
      <c r="I187" s="308" t="s">
        <v>1190</v>
      </c>
      <c r="J187" s="364" t="s">
        <v>1191</v>
      </c>
      <c r="K187" s="351"/>
    </row>
    <row r="188" spans="2:11" ht="15" customHeight="1">
      <c r="B188" s="330"/>
      <c r="C188" s="314" t="s">
        <v>42</v>
      </c>
      <c r="D188" s="308"/>
      <c r="E188" s="308"/>
      <c r="F188" s="329" t="s">
        <v>1103</v>
      </c>
      <c r="G188" s="308"/>
      <c r="H188" s="304" t="s">
        <v>1192</v>
      </c>
      <c r="I188" s="308" t="s">
        <v>1193</v>
      </c>
      <c r="J188" s="308"/>
      <c r="K188" s="351"/>
    </row>
    <row r="189" spans="2:11" ht="15" customHeight="1">
      <c r="B189" s="330"/>
      <c r="C189" s="314" t="s">
        <v>1194</v>
      </c>
      <c r="D189" s="308"/>
      <c r="E189" s="308"/>
      <c r="F189" s="329" t="s">
        <v>1103</v>
      </c>
      <c r="G189" s="308"/>
      <c r="H189" s="308" t="s">
        <v>1195</v>
      </c>
      <c r="I189" s="308" t="s">
        <v>1137</v>
      </c>
      <c r="J189" s="308"/>
      <c r="K189" s="351"/>
    </row>
    <row r="190" spans="2:11" ht="15" customHeight="1">
      <c r="B190" s="330"/>
      <c r="C190" s="314" t="s">
        <v>1196</v>
      </c>
      <c r="D190" s="308"/>
      <c r="E190" s="308"/>
      <c r="F190" s="329" t="s">
        <v>1103</v>
      </c>
      <c r="G190" s="308"/>
      <c r="H190" s="308" t="s">
        <v>1197</v>
      </c>
      <c r="I190" s="308" t="s">
        <v>1137</v>
      </c>
      <c r="J190" s="308"/>
      <c r="K190" s="351"/>
    </row>
    <row r="191" spans="2:11" ht="15" customHeight="1">
      <c r="B191" s="330"/>
      <c r="C191" s="314" t="s">
        <v>1198</v>
      </c>
      <c r="D191" s="308"/>
      <c r="E191" s="308"/>
      <c r="F191" s="329" t="s">
        <v>1109</v>
      </c>
      <c r="G191" s="308"/>
      <c r="H191" s="308" t="s">
        <v>1199</v>
      </c>
      <c r="I191" s="308" t="s">
        <v>1137</v>
      </c>
      <c r="J191" s="308"/>
      <c r="K191" s="351"/>
    </row>
    <row r="192" spans="2:11" ht="15" customHeight="1">
      <c r="B192" s="357"/>
      <c r="C192" s="365"/>
      <c r="D192" s="339"/>
      <c r="E192" s="339"/>
      <c r="F192" s="339"/>
      <c r="G192" s="339"/>
      <c r="H192" s="339"/>
      <c r="I192" s="339"/>
      <c r="J192" s="339"/>
      <c r="K192" s="358"/>
    </row>
    <row r="193" spans="2:11" ht="18.75" customHeight="1">
      <c r="B193" s="304"/>
      <c r="C193" s="308"/>
      <c r="D193" s="308"/>
      <c r="E193" s="308"/>
      <c r="F193" s="329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9"/>
      <c r="G194" s="308"/>
      <c r="H194" s="308"/>
      <c r="I194" s="308"/>
      <c r="J194" s="308"/>
      <c r="K194" s="304"/>
    </row>
    <row r="195" spans="2:11" ht="18.75" customHeight="1"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</row>
    <row r="196" spans="2:11" ht="13.5">
      <c r="B196" s="294"/>
      <c r="C196" s="295"/>
      <c r="D196" s="295"/>
      <c r="E196" s="295"/>
      <c r="F196" s="295"/>
      <c r="G196" s="295"/>
      <c r="H196" s="295"/>
      <c r="I196" s="295"/>
      <c r="J196" s="295"/>
      <c r="K196" s="296"/>
    </row>
    <row r="197" spans="2:11" ht="21">
      <c r="B197" s="297"/>
      <c r="C197" s="298" t="s">
        <v>1200</v>
      </c>
      <c r="D197" s="298"/>
      <c r="E197" s="298"/>
      <c r="F197" s="298"/>
      <c r="G197" s="298"/>
      <c r="H197" s="298"/>
      <c r="I197" s="298"/>
      <c r="J197" s="298"/>
      <c r="K197" s="299"/>
    </row>
    <row r="198" spans="2:11" ht="25.5" customHeight="1">
      <c r="B198" s="297"/>
      <c r="C198" s="366" t="s">
        <v>1201</v>
      </c>
      <c r="D198" s="366"/>
      <c r="E198" s="366"/>
      <c r="F198" s="366" t="s">
        <v>1202</v>
      </c>
      <c r="G198" s="367"/>
      <c r="H198" s="366" t="s">
        <v>1203</v>
      </c>
      <c r="I198" s="366"/>
      <c r="J198" s="366"/>
      <c r="K198" s="299"/>
    </row>
    <row r="199" spans="2:11" ht="5.25" customHeight="1">
      <c r="B199" s="330"/>
      <c r="C199" s="327"/>
      <c r="D199" s="327"/>
      <c r="E199" s="327"/>
      <c r="F199" s="327"/>
      <c r="G199" s="308"/>
      <c r="H199" s="327"/>
      <c r="I199" s="327"/>
      <c r="J199" s="327"/>
      <c r="K199" s="351"/>
    </row>
    <row r="200" spans="2:11" ht="15" customHeight="1">
      <c r="B200" s="330"/>
      <c r="C200" s="308" t="s">
        <v>1193</v>
      </c>
      <c r="D200" s="308"/>
      <c r="E200" s="308"/>
      <c r="F200" s="329" t="s">
        <v>43</v>
      </c>
      <c r="G200" s="308"/>
      <c r="H200" s="308" t="s">
        <v>1204</v>
      </c>
      <c r="I200" s="308"/>
      <c r="J200" s="308"/>
      <c r="K200" s="351"/>
    </row>
    <row r="201" spans="2:11" ht="15" customHeight="1">
      <c r="B201" s="330"/>
      <c r="C201" s="336"/>
      <c r="D201" s="308"/>
      <c r="E201" s="308"/>
      <c r="F201" s="329" t="s">
        <v>44</v>
      </c>
      <c r="G201" s="308"/>
      <c r="H201" s="308" t="s">
        <v>1205</v>
      </c>
      <c r="I201" s="308"/>
      <c r="J201" s="308"/>
      <c r="K201" s="351"/>
    </row>
    <row r="202" spans="2:11" ht="15" customHeight="1">
      <c r="B202" s="330"/>
      <c r="C202" s="336"/>
      <c r="D202" s="308"/>
      <c r="E202" s="308"/>
      <c r="F202" s="329" t="s">
        <v>47</v>
      </c>
      <c r="G202" s="308"/>
      <c r="H202" s="308" t="s">
        <v>1206</v>
      </c>
      <c r="I202" s="308"/>
      <c r="J202" s="308"/>
      <c r="K202" s="351"/>
    </row>
    <row r="203" spans="2:11" ht="15" customHeight="1">
      <c r="B203" s="330"/>
      <c r="C203" s="308"/>
      <c r="D203" s="308"/>
      <c r="E203" s="308"/>
      <c r="F203" s="329" t="s">
        <v>45</v>
      </c>
      <c r="G203" s="308"/>
      <c r="H203" s="308" t="s">
        <v>1207</v>
      </c>
      <c r="I203" s="308"/>
      <c r="J203" s="308"/>
      <c r="K203" s="351"/>
    </row>
    <row r="204" spans="2:11" ht="15" customHeight="1">
      <c r="B204" s="330"/>
      <c r="C204" s="308"/>
      <c r="D204" s="308"/>
      <c r="E204" s="308"/>
      <c r="F204" s="329" t="s">
        <v>46</v>
      </c>
      <c r="G204" s="308"/>
      <c r="H204" s="308" t="s">
        <v>1208</v>
      </c>
      <c r="I204" s="308"/>
      <c r="J204" s="308"/>
      <c r="K204" s="351"/>
    </row>
    <row r="205" spans="2:11" ht="15" customHeight="1">
      <c r="B205" s="330"/>
      <c r="C205" s="308"/>
      <c r="D205" s="308"/>
      <c r="E205" s="308"/>
      <c r="F205" s="329"/>
      <c r="G205" s="308"/>
      <c r="H205" s="308"/>
      <c r="I205" s="308"/>
      <c r="J205" s="308"/>
      <c r="K205" s="351"/>
    </row>
    <row r="206" spans="2:11" ht="15" customHeight="1">
      <c r="B206" s="330"/>
      <c r="C206" s="308" t="s">
        <v>1149</v>
      </c>
      <c r="D206" s="308"/>
      <c r="E206" s="308"/>
      <c r="F206" s="329" t="s">
        <v>79</v>
      </c>
      <c r="G206" s="308"/>
      <c r="H206" s="308" t="s">
        <v>1209</v>
      </c>
      <c r="I206" s="308"/>
      <c r="J206" s="308"/>
      <c r="K206" s="351"/>
    </row>
    <row r="207" spans="2:11" ht="15" customHeight="1">
      <c r="B207" s="330"/>
      <c r="C207" s="336"/>
      <c r="D207" s="308"/>
      <c r="E207" s="308"/>
      <c r="F207" s="329" t="s">
        <v>1047</v>
      </c>
      <c r="G207" s="308"/>
      <c r="H207" s="308" t="s">
        <v>1048</v>
      </c>
      <c r="I207" s="308"/>
      <c r="J207" s="308"/>
      <c r="K207" s="351"/>
    </row>
    <row r="208" spans="2:11" ht="15" customHeight="1">
      <c r="B208" s="330"/>
      <c r="C208" s="308"/>
      <c r="D208" s="308"/>
      <c r="E208" s="308"/>
      <c r="F208" s="329" t="s">
        <v>1045</v>
      </c>
      <c r="G208" s="308"/>
      <c r="H208" s="308" t="s">
        <v>1210</v>
      </c>
      <c r="I208" s="308"/>
      <c r="J208" s="308"/>
      <c r="K208" s="351"/>
    </row>
    <row r="209" spans="2:11" ht="15" customHeight="1">
      <c r="B209" s="368"/>
      <c r="C209" s="336"/>
      <c r="D209" s="336"/>
      <c r="E209" s="336"/>
      <c r="F209" s="329" t="s">
        <v>1049</v>
      </c>
      <c r="G209" s="314"/>
      <c r="H209" s="355" t="s">
        <v>1050</v>
      </c>
      <c r="I209" s="355"/>
      <c r="J209" s="355"/>
      <c r="K209" s="369"/>
    </row>
    <row r="210" spans="2:11" ht="15" customHeight="1">
      <c r="B210" s="368"/>
      <c r="C210" s="336"/>
      <c r="D210" s="336"/>
      <c r="E210" s="336"/>
      <c r="F210" s="329" t="s">
        <v>1051</v>
      </c>
      <c r="G210" s="314"/>
      <c r="H210" s="355" t="s">
        <v>1211</v>
      </c>
      <c r="I210" s="355"/>
      <c r="J210" s="355"/>
      <c r="K210" s="369"/>
    </row>
    <row r="211" spans="2:11" ht="15" customHeight="1">
      <c r="B211" s="368"/>
      <c r="C211" s="336"/>
      <c r="D211" s="336"/>
      <c r="E211" s="336"/>
      <c r="F211" s="370"/>
      <c r="G211" s="314"/>
      <c r="H211" s="371"/>
      <c r="I211" s="371"/>
      <c r="J211" s="371"/>
      <c r="K211" s="369"/>
    </row>
    <row r="212" spans="2:11" ht="15" customHeight="1">
      <c r="B212" s="368"/>
      <c r="C212" s="308" t="s">
        <v>1173</v>
      </c>
      <c r="D212" s="336"/>
      <c r="E212" s="336"/>
      <c r="F212" s="329">
        <v>1</v>
      </c>
      <c r="G212" s="314"/>
      <c r="H212" s="355" t="s">
        <v>1212</v>
      </c>
      <c r="I212" s="355"/>
      <c r="J212" s="355"/>
      <c r="K212" s="369"/>
    </row>
    <row r="213" spans="2:11" ht="15" customHeight="1">
      <c r="B213" s="368"/>
      <c r="C213" s="336"/>
      <c r="D213" s="336"/>
      <c r="E213" s="336"/>
      <c r="F213" s="329">
        <v>2</v>
      </c>
      <c r="G213" s="314"/>
      <c r="H213" s="355" t="s">
        <v>1213</v>
      </c>
      <c r="I213" s="355"/>
      <c r="J213" s="355"/>
      <c r="K213" s="369"/>
    </row>
    <row r="214" spans="2:11" ht="15" customHeight="1">
      <c r="B214" s="368"/>
      <c r="C214" s="336"/>
      <c r="D214" s="336"/>
      <c r="E214" s="336"/>
      <c r="F214" s="329">
        <v>3</v>
      </c>
      <c r="G214" s="314"/>
      <c r="H214" s="355" t="s">
        <v>1214</v>
      </c>
      <c r="I214" s="355"/>
      <c r="J214" s="355"/>
      <c r="K214" s="369"/>
    </row>
    <row r="215" spans="2:11" ht="15" customHeight="1">
      <c r="B215" s="368"/>
      <c r="C215" s="336"/>
      <c r="D215" s="336"/>
      <c r="E215" s="336"/>
      <c r="F215" s="329">
        <v>4</v>
      </c>
      <c r="G215" s="314"/>
      <c r="H215" s="355" t="s">
        <v>1215</v>
      </c>
      <c r="I215" s="355"/>
      <c r="J215" s="355"/>
      <c r="K215" s="369"/>
    </row>
    <row r="216" spans="2:11" ht="12.75" customHeight="1">
      <c r="B216" s="372"/>
      <c r="C216" s="373"/>
      <c r="D216" s="373"/>
      <c r="E216" s="373"/>
      <c r="F216" s="373"/>
      <c r="G216" s="373"/>
      <c r="H216" s="373"/>
      <c r="I216" s="373"/>
      <c r="J216" s="373"/>
      <c r="K216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Klorel-Notas\Klorel</dc:creator>
  <cp:keywords/>
  <dc:description/>
  <cp:lastModifiedBy>Klorel-Notas\Klorel</cp:lastModifiedBy>
  <dcterms:created xsi:type="dcterms:W3CDTF">2018-01-21T22:52:09Z</dcterms:created>
  <dcterms:modified xsi:type="dcterms:W3CDTF">2018-01-21T22:52:24Z</dcterms:modified>
  <cp:category/>
  <cp:version/>
  <cp:contentType/>
  <cp:contentStatus/>
</cp:coreProperties>
</file>