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Pol'!$A$1:$U$494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402" i="12" l="1"/>
  <c r="E382" i="12"/>
  <c r="E357" i="12"/>
  <c r="E328" i="12"/>
  <c r="E301" i="12"/>
  <c r="AC484" i="12" l="1"/>
  <c r="F39" i="1" s="1"/>
  <c r="G9" i="12"/>
  <c r="G8" i="12" s="1"/>
  <c r="I9" i="12"/>
  <c r="K9" i="12"/>
  <c r="O9" i="12"/>
  <c r="Q9" i="12"/>
  <c r="U9" i="12"/>
  <c r="G46" i="12"/>
  <c r="M46" i="12" s="1"/>
  <c r="I46" i="12"/>
  <c r="K46" i="12"/>
  <c r="O46" i="12"/>
  <c r="Q46" i="12"/>
  <c r="U46" i="12"/>
  <c r="G51" i="12"/>
  <c r="M51" i="12" s="1"/>
  <c r="I51" i="12"/>
  <c r="K51" i="12"/>
  <c r="O51" i="12"/>
  <c r="Q51" i="12"/>
  <c r="U51" i="12"/>
  <c r="G53" i="12"/>
  <c r="I53" i="12"/>
  <c r="K53" i="12"/>
  <c r="M53" i="12"/>
  <c r="O53" i="12"/>
  <c r="Q53" i="12"/>
  <c r="Q8" i="12" s="1"/>
  <c r="U53" i="12"/>
  <c r="G90" i="12"/>
  <c r="M90" i="12" s="1"/>
  <c r="I90" i="12"/>
  <c r="K90" i="12"/>
  <c r="O90" i="12"/>
  <c r="Q90" i="12"/>
  <c r="U90" i="12"/>
  <c r="G128" i="12"/>
  <c r="M128" i="12" s="1"/>
  <c r="I128" i="12"/>
  <c r="K128" i="12"/>
  <c r="O128" i="12"/>
  <c r="Q128" i="12"/>
  <c r="U128" i="12"/>
  <c r="G135" i="12"/>
  <c r="M135" i="12" s="1"/>
  <c r="I135" i="12"/>
  <c r="K135" i="12"/>
  <c r="O135" i="12"/>
  <c r="Q135" i="12"/>
  <c r="U135" i="12"/>
  <c r="Q140" i="12"/>
  <c r="G141" i="12"/>
  <c r="G140" i="12" s="1"/>
  <c r="I57" i="1" s="1"/>
  <c r="I141" i="12"/>
  <c r="I140" i="12" s="1"/>
  <c r="K141" i="12"/>
  <c r="K140" i="12" s="1"/>
  <c r="O141" i="12"/>
  <c r="O140" i="12" s="1"/>
  <c r="Q141" i="12"/>
  <c r="U141" i="12"/>
  <c r="U140" i="12" s="1"/>
  <c r="G147" i="12"/>
  <c r="M147" i="12" s="1"/>
  <c r="I147" i="12"/>
  <c r="K147" i="12"/>
  <c r="O147" i="12"/>
  <c r="Q147" i="12"/>
  <c r="U147" i="12"/>
  <c r="G167" i="12"/>
  <c r="I167" i="12"/>
  <c r="I146" i="12" s="1"/>
  <c r="K167" i="12"/>
  <c r="M167" i="12"/>
  <c r="O167" i="12"/>
  <c r="Q167" i="12"/>
  <c r="Q146" i="12" s="1"/>
  <c r="U167" i="12"/>
  <c r="G184" i="12"/>
  <c r="M184" i="12" s="1"/>
  <c r="I184" i="12"/>
  <c r="K184" i="12"/>
  <c r="O184" i="12"/>
  <c r="Q184" i="12"/>
  <c r="U184" i="12"/>
  <c r="G187" i="12"/>
  <c r="M187" i="12" s="1"/>
  <c r="I187" i="12"/>
  <c r="K187" i="12"/>
  <c r="O187" i="12"/>
  <c r="Q187" i="12"/>
  <c r="U187" i="12"/>
  <c r="K189" i="12"/>
  <c r="U189" i="12"/>
  <c r="G190" i="12"/>
  <c r="G189" i="12" s="1"/>
  <c r="I59" i="1" s="1"/>
  <c r="I190" i="12"/>
  <c r="I189" i="12" s="1"/>
  <c r="K190" i="12"/>
  <c r="M190" i="12"/>
  <c r="M189" i="12" s="1"/>
  <c r="O190" i="12"/>
  <c r="O189" i="12" s="1"/>
  <c r="Q190" i="12"/>
  <c r="Q189" i="12" s="1"/>
  <c r="U190" i="12"/>
  <c r="O192" i="12"/>
  <c r="G193" i="12"/>
  <c r="M193" i="12" s="1"/>
  <c r="M192" i="12" s="1"/>
  <c r="I193" i="12"/>
  <c r="I192" i="12" s="1"/>
  <c r="K193" i="12"/>
  <c r="K192" i="12" s="1"/>
  <c r="O193" i="12"/>
  <c r="Q193" i="12"/>
  <c r="Q192" i="12" s="1"/>
  <c r="U193" i="12"/>
  <c r="U192" i="12" s="1"/>
  <c r="G195" i="12"/>
  <c r="I195" i="12"/>
  <c r="K195" i="12"/>
  <c r="M195" i="12"/>
  <c r="O195" i="12"/>
  <c r="Q195" i="12"/>
  <c r="U195" i="12"/>
  <c r="G213" i="12"/>
  <c r="M213" i="12" s="1"/>
  <c r="I213" i="12"/>
  <c r="K213" i="12"/>
  <c r="O213" i="12"/>
  <c r="Q213" i="12"/>
  <c r="U213" i="12"/>
  <c r="G215" i="12"/>
  <c r="M215" i="12" s="1"/>
  <c r="I215" i="12"/>
  <c r="K215" i="12"/>
  <c r="O215" i="12"/>
  <c r="Q215" i="12"/>
  <c r="U215" i="12"/>
  <c r="G219" i="12"/>
  <c r="M219" i="12" s="1"/>
  <c r="I219" i="12"/>
  <c r="K219" i="12"/>
  <c r="O219" i="12"/>
  <c r="Q219" i="12"/>
  <c r="U219" i="12"/>
  <c r="G224" i="12"/>
  <c r="I224" i="12"/>
  <c r="K224" i="12"/>
  <c r="M224" i="12"/>
  <c r="O224" i="12"/>
  <c r="Q224" i="12"/>
  <c r="U224" i="12"/>
  <c r="G232" i="12"/>
  <c r="M232" i="12" s="1"/>
  <c r="I232" i="12"/>
  <c r="K232" i="12"/>
  <c r="O232" i="12"/>
  <c r="Q232" i="12"/>
  <c r="U232" i="12"/>
  <c r="G235" i="12"/>
  <c r="M235" i="12" s="1"/>
  <c r="I235" i="12"/>
  <c r="K235" i="12"/>
  <c r="O235" i="12"/>
  <c r="Q235" i="12"/>
  <c r="U235" i="12"/>
  <c r="G241" i="12"/>
  <c r="M241" i="12" s="1"/>
  <c r="I241" i="12"/>
  <c r="K241" i="12"/>
  <c r="O241" i="12"/>
  <c r="Q241" i="12"/>
  <c r="U241" i="12"/>
  <c r="G244" i="12"/>
  <c r="I244" i="12"/>
  <c r="K244" i="12"/>
  <c r="M244" i="12"/>
  <c r="O244" i="12"/>
  <c r="Q244" i="12"/>
  <c r="U244" i="12"/>
  <c r="G250" i="12"/>
  <c r="M250" i="12" s="1"/>
  <c r="I250" i="12"/>
  <c r="K250" i="12"/>
  <c r="O250" i="12"/>
  <c r="Q250" i="12"/>
  <c r="U250" i="12"/>
  <c r="G255" i="12"/>
  <c r="M255" i="12" s="1"/>
  <c r="I255" i="12"/>
  <c r="K255" i="12"/>
  <c r="O255" i="12"/>
  <c r="Q255" i="12"/>
  <c r="U255" i="12"/>
  <c r="G259" i="12"/>
  <c r="M259" i="12" s="1"/>
  <c r="I259" i="12"/>
  <c r="K259" i="12"/>
  <c r="O259" i="12"/>
  <c r="Q259" i="12"/>
  <c r="U259" i="12"/>
  <c r="G263" i="12"/>
  <c r="I263" i="12"/>
  <c r="K263" i="12"/>
  <c r="M263" i="12"/>
  <c r="O263" i="12"/>
  <c r="Q263" i="12"/>
  <c r="U263" i="12"/>
  <c r="G265" i="12"/>
  <c r="M265" i="12" s="1"/>
  <c r="I265" i="12"/>
  <c r="K265" i="12"/>
  <c r="O265" i="12"/>
  <c r="Q265" i="12"/>
  <c r="U265" i="12"/>
  <c r="G283" i="12"/>
  <c r="M283" i="12" s="1"/>
  <c r="I283" i="12"/>
  <c r="K283" i="12"/>
  <c r="O283" i="12"/>
  <c r="Q283" i="12"/>
  <c r="U283" i="12"/>
  <c r="G285" i="12"/>
  <c r="M285" i="12" s="1"/>
  <c r="I285" i="12"/>
  <c r="K285" i="12"/>
  <c r="O285" i="12"/>
  <c r="Q285" i="12"/>
  <c r="U285" i="12"/>
  <c r="G287" i="12"/>
  <c r="M287" i="12" s="1"/>
  <c r="I287" i="12"/>
  <c r="K287" i="12"/>
  <c r="O287" i="12"/>
  <c r="Q287" i="12"/>
  <c r="U287" i="12"/>
  <c r="G288" i="12"/>
  <c r="I288" i="12"/>
  <c r="K288" i="12"/>
  <c r="M288" i="12"/>
  <c r="O288" i="12"/>
  <c r="Q288" i="12"/>
  <c r="U288" i="12"/>
  <c r="G290" i="12"/>
  <c r="M290" i="12" s="1"/>
  <c r="I290" i="12"/>
  <c r="K290" i="12"/>
  <c r="O290" i="12"/>
  <c r="Q290" i="12"/>
  <c r="U290" i="12"/>
  <c r="G291" i="12"/>
  <c r="M291" i="12" s="1"/>
  <c r="I291" i="12"/>
  <c r="K291" i="12"/>
  <c r="O291" i="12"/>
  <c r="Q291" i="12"/>
  <c r="U291" i="12"/>
  <c r="G292" i="12"/>
  <c r="M292" i="12" s="1"/>
  <c r="I292" i="12"/>
  <c r="K292" i="12"/>
  <c r="O292" i="12"/>
  <c r="Q292" i="12"/>
  <c r="U292" i="12"/>
  <c r="G294" i="12"/>
  <c r="I294" i="12"/>
  <c r="K294" i="12"/>
  <c r="M294" i="12"/>
  <c r="O294" i="12"/>
  <c r="Q294" i="12"/>
  <c r="U294" i="12"/>
  <c r="G295" i="12"/>
  <c r="M295" i="12" s="1"/>
  <c r="I295" i="12"/>
  <c r="K295" i="12"/>
  <c r="O295" i="12"/>
  <c r="Q295" i="12"/>
  <c r="U295" i="12"/>
  <c r="I296" i="12"/>
  <c r="G297" i="12"/>
  <c r="G296" i="12" s="1"/>
  <c r="I63" i="1" s="1"/>
  <c r="I297" i="12"/>
  <c r="K297" i="12"/>
  <c r="K296" i="12" s="1"/>
  <c r="O297" i="12"/>
  <c r="O296" i="12" s="1"/>
  <c r="Q297" i="12"/>
  <c r="Q296" i="12" s="1"/>
  <c r="U297" i="12"/>
  <c r="U296" i="12" s="1"/>
  <c r="G299" i="12"/>
  <c r="M299" i="12" s="1"/>
  <c r="I299" i="12"/>
  <c r="K299" i="12"/>
  <c r="O299" i="12"/>
  <c r="Q299" i="12"/>
  <c r="U299" i="12"/>
  <c r="G301" i="12"/>
  <c r="M301" i="12" s="1"/>
  <c r="I301" i="12"/>
  <c r="K301" i="12"/>
  <c r="O301" i="12"/>
  <c r="Q301" i="12"/>
  <c r="U301" i="12"/>
  <c r="G303" i="12"/>
  <c r="I303" i="12"/>
  <c r="K303" i="12"/>
  <c r="M303" i="12"/>
  <c r="O303" i="12"/>
  <c r="Q303" i="12"/>
  <c r="U303" i="12"/>
  <c r="G305" i="12"/>
  <c r="M305" i="12" s="1"/>
  <c r="I305" i="12"/>
  <c r="K305" i="12"/>
  <c r="O305" i="12"/>
  <c r="Q305" i="12"/>
  <c r="U305" i="12"/>
  <c r="G312" i="12"/>
  <c r="M312" i="12" s="1"/>
  <c r="I312" i="12"/>
  <c r="K312" i="12"/>
  <c r="O312" i="12"/>
  <c r="Q312" i="12"/>
  <c r="U312" i="12"/>
  <c r="G313" i="12"/>
  <c r="M313" i="12" s="1"/>
  <c r="I313" i="12"/>
  <c r="K313" i="12"/>
  <c r="O313" i="12"/>
  <c r="Q313" i="12"/>
  <c r="U313" i="12"/>
  <c r="G314" i="12"/>
  <c r="I314" i="12"/>
  <c r="K314" i="12"/>
  <c r="M314" i="12"/>
  <c r="O314" i="12"/>
  <c r="Q314" i="12"/>
  <c r="U314" i="12"/>
  <c r="G315" i="12"/>
  <c r="M315" i="12" s="1"/>
  <c r="I315" i="12"/>
  <c r="K315" i="12"/>
  <c r="O315" i="12"/>
  <c r="Q315" i="12"/>
  <c r="U315" i="12"/>
  <c r="G316" i="12"/>
  <c r="M316" i="12" s="1"/>
  <c r="I316" i="12"/>
  <c r="K316" i="12"/>
  <c r="O316" i="12"/>
  <c r="Q316" i="12"/>
  <c r="U316" i="12"/>
  <c r="G317" i="12"/>
  <c r="M317" i="12" s="1"/>
  <c r="I317" i="12"/>
  <c r="K317" i="12"/>
  <c r="O317" i="12"/>
  <c r="Q317" i="12"/>
  <c r="U317" i="12"/>
  <c r="G319" i="12"/>
  <c r="I319" i="12"/>
  <c r="K319" i="12"/>
  <c r="M319" i="12"/>
  <c r="O319" i="12"/>
  <c r="Q319" i="12"/>
  <c r="U319" i="12"/>
  <c r="G320" i="12"/>
  <c r="M320" i="12" s="1"/>
  <c r="I320" i="12"/>
  <c r="K320" i="12"/>
  <c r="O320" i="12"/>
  <c r="Q320" i="12"/>
  <c r="U320" i="12"/>
  <c r="G322" i="12"/>
  <c r="M322" i="12" s="1"/>
  <c r="I322" i="12"/>
  <c r="K322" i="12"/>
  <c r="O322" i="12"/>
  <c r="Q322" i="12"/>
  <c r="U322" i="12"/>
  <c r="G324" i="12"/>
  <c r="M324" i="12" s="1"/>
  <c r="I324" i="12"/>
  <c r="K324" i="12"/>
  <c r="O324" i="12"/>
  <c r="Q324" i="12"/>
  <c r="U324" i="12"/>
  <c r="G325" i="12"/>
  <c r="I325" i="12"/>
  <c r="K325" i="12"/>
  <c r="M325" i="12"/>
  <c r="O325" i="12"/>
  <c r="Q325" i="12"/>
  <c r="U325" i="12"/>
  <c r="G326" i="12"/>
  <c r="M326" i="12" s="1"/>
  <c r="I326" i="12"/>
  <c r="K326" i="12"/>
  <c r="O326" i="12"/>
  <c r="Q326" i="12"/>
  <c r="U326" i="12"/>
  <c r="G327" i="12"/>
  <c r="M327" i="12" s="1"/>
  <c r="I327" i="12"/>
  <c r="K327" i="12"/>
  <c r="O327" i="12"/>
  <c r="Q327" i="12"/>
  <c r="U327" i="12"/>
  <c r="G328" i="12"/>
  <c r="M328" i="12" s="1"/>
  <c r="I328" i="12"/>
  <c r="K328" i="12"/>
  <c r="O328" i="12"/>
  <c r="Q328" i="12"/>
  <c r="U328" i="12"/>
  <c r="G330" i="12"/>
  <c r="M330" i="12" s="1"/>
  <c r="I330" i="12"/>
  <c r="K330" i="12"/>
  <c r="O330" i="12"/>
  <c r="Q330" i="12"/>
  <c r="U330" i="12"/>
  <c r="G338" i="12"/>
  <c r="I338" i="12"/>
  <c r="K338" i="12"/>
  <c r="M338" i="12"/>
  <c r="O338" i="12"/>
  <c r="Q338" i="12"/>
  <c r="U338" i="12"/>
  <c r="G346" i="12"/>
  <c r="M346" i="12" s="1"/>
  <c r="I346" i="12"/>
  <c r="K346" i="12"/>
  <c r="O346" i="12"/>
  <c r="Q346" i="12"/>
  <c r="U346" i="12"/>
  <c r="G354" i="12"/>
  <c r="M354" i="12" s="1"/>
  <c r="I354" i="12"/>
  <c r="K354" i="12"/>
  <c r="O354" i="12"/>
  <c r="Q354" i="12"/>
  <c r="U354" i="12"/>
  <c r="G356" i="12"/>
  <c r="M356" i="12" s="1"/>
  <c r="I356" i="12"/>
  <c r="K356" i="12"/>
  <c r="O356" i="12"/>
  <c r="Q356" i="12"/>
  <c r="U356" i="12"/>
  <c r="G357" i="12"/>
  <c r="I357" i="12"/>
  <c r="K357" i="12"/>
  <c r="M357" i="12"/>
  <c r="O357" i="12"/>
  <c r="Q357" i="12"/>
  <c r="U357" i="12"/>
  <c r="G359" i="12"/>
  <c r="M359" i="12" s="1"/>
  <c r="I359" i="12"/>
  <c r="K359" i="12"/>
  <c r="O359" i="12"/>
  <c r="Q359" i="12"/>
  <c r="U359" i="12"/>
  <c r="G369" i="12"/>
  <c r="M369" i="12" s="1"/>
  <c r="I369" i="12"/>
  <c r="K369" i="12"/>
  <c r="O369" i="12"/>
  <c r="Q369" i="12"/>
  <c r="U369" i="12"/>
  <c r="G370" i="12"/>
  <c r="I370" i="12"/>
  <c r="K370" i="12"/>
  <c r="M370" i="12"/>
  <c r="O370" i="12"/>
  <c r="Q370" i="12"/>
  <c r="U370" i="12"/>
  <c r="G371" i="12"/>
  <c r="M371" i="12" s="1"/>
  <c r="I371" i="12"/>
  <c r="K371" i="12"/>
  <c r="O371" i="12"/>
  <c r="Q371" i="12"/>
  <c r="U371" i="12"/>
  <c r="G372" i="12"/>
  <c r="M372" i="12" s="1"/>
  <c r="I372" i="12"/>
  <c r="K372" i="12"/>
  <c r="O372" i="12"/>
  <c r="Q372" i="12"/>
  <c r="U372" i="12"/>
  <c r="G373" i="12"/>
  <c r="M373" i="12" s="1"/>
  <c r="I373" i="12"/>
  <c r="K373" i="12"/>
  <c r="O373" i="12"/>
  <c r="Q373" i="12"/>
  <c r="U373" i="12"/>
  <c r="G374" i="12"/>
  <c r="I374" i="12"/>
  <c r="K374" i="12"/>
  <c r="M374" i="12"/>
  <c r="O374" i="12"/>
  <c r="Q374" i="12"/>
  <c r="U374" i="12"/>
  <c r="G375" i="12"/>
  <c r="M375" i="12" s="1"/>
  <c r="I375" i="12"/>
  <c r="K375" i="12"/>
  <c r="O375" i="12"/>
  <c r="Q375" i="12"/>
  <c r="U375" i="12"/>
  <c r="G376" i="12"/>
  <c r="M376" i="12" s="1"/>
  <c r="I376" i="12"/>
  <c r="K376" i="12"/>
  <c r="O376" i="12"/>
  <c r="Q376" i="12"/>
  <c r="U376" i="12"/>
  <c r="G377" i="12"/>
  <c r="M377" i="12" s="1"/>
  <c r="I377" i="12"/>
  <c r="K377" i="12"/>
  <c r="O377" i="12"/>
  <c r="Q377" i="12"/>
  <c r="U377" i="12"/>
  <c r="G378" i="12"/>
  <c r="I378" i="12"/>
  <c r="K378" i="12"/>
  <c r="M378" i="12"/>
  <c r="O378" i="12"/>
  <c r="Q378" i="12"/>
  <c r="U378" i="12"/>
  <c r="G381" i="12"/>
  <c r="M381" i="12" s="1"/>
  <c r="I381" i="12"/>
  <c r="K381" i="12"/>
  <c r="O381" i="12"/>
  <c r="Q381" i="12"/>
  <c r="U381" i="12"/>
  <c r="G382" i="12"/>
  <c r="M382" i="12" s="1"/>
  <c r="I382" i="12"/>
  <c r="K382" i="12"/>
  <c r="O382" i="12"/>
  <c r="Q382" i="12"/>
  <c r="U382" i="12"/>
  <c r="G384" i="12"/>
  <c r="I384" i="12"/>
  <c r="K384" i="12"/>
  <c r="M384" i="12"/>
  <c r="O384" i="12"/>
  <c r="Q384" i="12"/>
  <c r="U384" i="12"/>
  <c r="G387" i="12"/>
  <c r="M387" i="12" s="1"/>
  <c r="I387" i="12"/>
  <c r="K387" i="12"/>
  <c r="O387" i="12"/>
  <c r="Q387" i="12"/>
  <c r="U387" i="12"/>
  <c r="G390" i="12"/>
  <c r="M390" i="12" s="1"/>
  <c r="I390" i="12"/>
  <c r="K390" i="12"/>
  <c r="O390" i="12"/>
  <c r="Q390" i="12"/>
  <c r="U390" i="12"/>
  <c r="G393" i="12"/>
  <c r="M393" i="12" s="1"/>
  <c r="I393" i="12"/>
  <c r="K393" i="12"/>
  <c r="O393" i="12"/>
  <c r="Q393" i="12"/>
  <c r="U393" i="12"/>
  <c r="G397" i="12"/>
  <c r="I397" i="12"/>
  <c r="K397" i="12"/>
  <c r="M397" i="12"/>
  <c r="O397" i="12"/>
  <c r="Q397" i="12"/>
  <c r="U397" i="12"/>
  <c r="G398" i="12"/>
  <c r="M398" i="12" s="1"/>
  <c r="I398" i="12"/>
  <c r="K398" i="12"/>
  <c r="O398" i="12"/>
  <c r="Q398" i="12"/>
  <c r="U398" i="12"/>
  <c r="G399" i="12"/>
  <c r="M399" i="12" s="1"/>
  <c r="I399" i="12"/>
  <c r="K399" i="12"/>
  <c r="O399" i="12"/>
  <c r="Q399" i="12"/>
  <c r="U399" i="12"/>
  <c r="G402" i="12"/>
  <c r="M402" i="12" s="1"/>
  <c r="I402" i="12"/>
  <c r="K402" i="12"/>
  <c r="O402" i="12"/>
  <c r="Q402" i="12"/>
  <c r="U402" i="12"/>
  <c r="G404" i="12"/>
  <c r="I404" i="12"/>
  <c r="K404" i="12"/>
  <c r="O404" i="12"/>
  <c r="Q404" i="12"/>
  <c r="U404" i="12"/>
  <c r="G411" i="12"/>
  <c r="I411" i="12"/>
  <c r="K411" i="12"/>
  <c r="M411" i="12"/>
  <c r="O411" i="12"/>
  <c r="Q411" i="12"/>
  <c r="U411" i="12"/>
  <c r="G412" i="12"/>
  <c r="M412" i="12" s="1"/>
  <c r="I412" i="12"/>
  <c r="K412" i="12"/>
  <c r="O412" i="12"/>
  <c r="Q412" i="12"/>
  <c r="U412" i="12"/>
  <c r="G413" i="12"/>
  <c r="M413" i="12" s="1"/>
  <c r="I413" i="12"/>
  <c r="K413" i="12"/>
  <c r="O413" i="12"/>
  <c r="Q413" i="12"/>
  <c r="U413" i="12"/>
  <c r="G414" i="12"/>
  <c r="M414" i="12" s="1"/>
  <c r="I414" i="12"/>
  <c r="K414" i="12"/>
  <c r="O414" i="12"/>
  <c r="Q414" i="12"/>
  <c r="U414" i="12"/>
  <c r="G415" i="12"/>
  <c r="I415" i="12"/>
  <c r="K415" i="12"/>
  <c r="M415" i="12"/>
  <c r="O415" i="12"/>
  <c r="Q415" i="12"/>
  <c r="U415" i="12"/>
  <c r="G416" i="12"/>
  <c r="M416" i="12" s="1"/>
  <c r="I416" i="12"/>
  <c r="K416" i="12"/>
  <c r="O416" i="12"/>
  <c r="Q416" i="12"/>
  <c r="U416" i="12"/>
  <c r="G417" i="12"/>
  <c r="M417" i="12" s="1"/>
  <c r="I417" i="12"/>
  <c r="K417" i="12"/>
  <c r="O417" i="12"/>
  <c r="Q417" i="12"/>
  <c r="U417" i="12"/>
  <c r="G418" i="12"/>
  <c r="M418" i="12" s="1"/>
  <c r="I418" i="12"/>
  <c r="K418" i="12"/>
  <c r="O418" i="12"/>
  <c r="Q418" i="12"/>
  <c r="U418" i="12"/>
  <c r="G424" i="12"/>
  <c r="I424" i="12"/>
  <c r="K424" i="12"/>
  <c r="M424" i="12"/>
  <c r="O424" i="12"/>
  <c r="Q424" i="12"/>
  <c r="U424" i="12"/>
  <c r="G434" i="12"/>
  <c r="M434" i="12" s="1"/>
  <c r="I434" i="12"/>
  <c r="K434" i="12"/>
  <c r="O434" i="12"/>
  <c r="Q434" i="12"/>
  <c r="U434" i="12"/>
  <c r="G435" i="12"/>
  <c r="M435" i="12" s="1"/>
  <c r="I435" i="12"/>
  <c r="K435" i="12"/>
  <c r="O435" i="12"/>
  <c r="Q435" i="12"/>
  <c r="U435" i="12"/>
  <c r="G436" i="12"/>
  <c r="M436" i="12" s="1"/>
  <c r="I436" i="12"/>
  <c r="K436" i="12"/>
  <c r="O436" i="12"/>
  <c r="Q436" i="12"/>
  <c r="U436" i="12"/>
  <c r="G437" i="12"/>
  <c r="I437" i="12"/>
  <c r="K437" i="12"/>
  <c r="M437" i="12"/>
  <c r="O437" i="12"/>
  <c r="Q437" i="12"/>
  <c r="U437" i="12"/>
  <c r="G438" i="12"/>
  <c r="M438" i="12" s="1"/>
  <c r="I438" i="12"/>
  <c r="K438" i="12"/>
  <c r="O438" i="12"/>
  <c r="Q438" i="12"/>
  <c r="U438" i="12"/>
  <c r="G439" i="12"/>
  <c r="M439" i="12" s="1"/>
  <c r="I439" i="12"/>
  <c r="K439" i="12"/>
  <c r="O439" i="12"/>
  <c r="Q439" i="12"/>
  <c r="U439" i="12"/>
  <c r="K442" i="12"/>
  <c r="U442" i="12"/>
  <c r="G443" i="12"/>
  <c r="G442" i="12" s="1"/>
  <c r="I70" i="1" s="1"/>
  <c r="I443" i="12"/>
  <c r="I442" i="12" s="1"/>
  <c r="K443" i="12"/>
  <c r="M443" i="12"/>
  <c r="M442" i="12" s="1"/>
  <c r="O443" i="12"/>
  <c r="O442" i="12" s="1"/>
  <c r="Q443" i="12"/>
  <c r="Q442" i="12" s="1"/>
  <c r="U443" i="12"/>
  <c r="G450" i="12"/>
  <c r="I71" i="1" s="1"/>
  <c r="O450" i="12"/>
  <c r="G451" i="12"/>
  <c r="M451" i="12" s="1"/>
  <c r="M450" i="12" s="1"/>
  <c r="I451" i="12"/>
  <c r="I450" i="12" s="1"/>
  <c r="K451" i="12"/>
  <c r="K450" i="12" s="1"/>
  <c r="O451" i="12"/>
  <c r="Q451" i="12"/>
  <c r="Q450" i="12" s="1"/>
  <c r="U451" i="12"/>
  <c r="U450" i="12" s="1"/>
  <c r="G466" i="12"/>
  <c r="I466" i="12"/>
  <c r="I465" i="12" s="1"/>
  <c r="K466" i="12"/>
  <c r="K465" i="12" s="1"/>
  <c r="M466" i="12"/>
  <c r="O466" i="12"/>
  <c r="Q466" i="12"/>
  <c r="Q465" i="12" s="1"/>
  <c r="U466" i="12"/>
  <c r="G475" i="12"/>
  <c r="M475" i="12" s="1"/>
  <c r="I475" i="12"/>
  <c r="K475" i="12"/>
  <c r="O475" i="12"/>
  <c r="Q475" i="12"/>
  <c r="U475" i="12"/>
  <c r="G476" i="12"/>
  <c r="M476" i="12" s="1"/>
  <c r="I476" i="12"/>
  <c r="K476" i="12"/>
  <c r="O476" i="12"/>
  <c r="Q476" i="12"/>
  <c r="U476" i="12"/>
  <c r="U465" i="12" s="1"/>
  <c r="K479" i="12"/>
  <c r="U479" i="12"/>
  <c r="G480" i="12"/>
  <c r="G479" i="12" s="1"/>
  <c r="I73" i="1" s="1"/>
  <c r="I18" i="1" s="1"/>
  <c r="I480" i="12"/>
  <c r="I479" i="12" s="1"/>
  <c r="K480" i="12"/>
  <c r="M480" i="12"/>
  <c r="M479" i="12" s="1"/>
  <c r="O480" i="12"/>
  <c r="O479" i="12" s="1"/>
  <c r="Q480" i="12"/>
  <c r="Q479" i="12" s="1"/>
  <c r="U480" i="12"/>
  <c r="O481" i="12"/>
  <c r="G482" i="12"/>
  <c r="M482" i="12" s="1"/>
  <c r="M481" i="12" s="1"/>
  <c r="I482" i="12"/>
  <c r="I481" i="12" s="1"/>
  <c r="K482" i="12"/>
  <c r="K481" i="12" s="1"/>
  <c r="O482" i="12"/>
  <c r="Q482" i="12"/>
  <c r="Q481" i="12" s="1"/>
  <c r="U482" i="12"/>
  <c r="U481" i="12" s="1"/>
  <c r="I20" i="1"/>
  <c r="AZ50" i="1"/>
  <c r="AZ48" i="1"/>
  <c r="AZ47" i="1"/>
  <c r="AZ46" i="1"/>
  <c r="AZ44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K298" i="12" l="1"/>
  <c r="U403" i="12"/>
  <c r="Q383" i="12"/>
  <c r="K358" i="12"/>
  <c r="F40" i="1"/>
  <c r="G23" i="1" s="1"/>
  <c r="G24" i="1" s="1"/>
  <c r="Q403" i="12"/>
  <c r="I403" i="12"/>
  <c r="G403" i="12"/>
  <c r="I69" i="1" s="1"/>
  <c r="U383" i="12"/>
  <c r="U358" i="12"/>
  <c r="Q358" i="12"/>
  <c r="I358" i="12"/>
  <c r="M329" i="12"/>
  <c r="U298" i="12"/>
  <c r="Q282" i="12"/>
  <c r="I282" i="12"/>
  <c r="O282" i="12"/>
  <c r="K146" i="12"/>
  <c r="O8" i="12"/>
  <c r="AD484" i="12"/>
  <c r="G39" i="1" s="1"/>
  <c r="G40" i="1" s="1"/>
  <c r="G25" i="1" s="1"/>
  <c r="G26" i="1" s="1"/>
  <c r="K383" i="12"/>
  <c r="Q302" i="12"/>
  <c r="I302" i="12"/>
  <c r="O194" i="12"/>
  <c r="O403" i="12"/>
  <c r="O383" i="12"/>
  <c r="O329" i="12"/>
  <c r="M298" i="12"/>
  <c r="K282" i="12"/>
  <c r="K194" i="12"/>
  <c r="Q194" i="12"/>
  <c r="I194" i="12"/>
  <c r="G192" i="12"/>
  <c r="I60" i="1" s="1"/>
  <c r="U146" i="12"/>
  <c r="K8" i="12"/>
  <c r="I56" i="1"/>
  <c r="I383" i="12"/>
  <c r="O358" i="12"/>
  <c r="U329" i="12"/>
  <c r="U302" i="12"/>
  <c r="O146" i="12"/>
  <c r="I8" i="12"/>
  <c r="G481" i="12"/>
  <c r="I74" i="1" s="1"/>
  <c r="I19" i="1" s="1"/>
  <c r="Q329" i="12"/>
  <c r="I329" i="12"/>
  <c r="O465" i="12"/>
  <c r="K403" i="12"/>
  <c r="K329" i="12"/>
  <c r="K302" i="12"/>
  <c r="O302" i="12"/>
  <c r="Q298" i="12"/>
  <c r="I298" i="12"/>
  <c r="O298" i="12"/>
  <c r="U282" i="12"/>
  <c r="U194" i="12"/>
  <c r="U8" i="12"/>
  <c r="M465" i="12"/>
  <c r="M383" i="12"/>
  <c r="M302" i="12"/>
  <c r="M358" i="12"/>
  <c r="M146" i="12"/>
  <c r="M282" i="12"/>
  <c r="M194" i="12"/>
  <c r="G465" i="12"/>
  <c r="I72" i="1" s="1"/>
  <c r="G358" i="12"/>
  <c r="I67" i="1" s="1"/>
  <c r="G302" i="12"/>
  <c r="I65" i="1" s="1"/>
  <c r="M404" i="12"/>
  <c r="M403" i="12" s="1"/>
  <c r="G329" i="12"/>
  <c r="I66" i="1" s="1"/>
  <c r="G298" i="12"/>
  <c r="I64" i="1" s="1"/>
  <c r="M297" i="12"/>
  <c r="M296" i="12" s="1"/>
  <c r="G282" i="12"/>
  <c r="I62" i="1" s="1"/>
  <c r="G146" i="12"/>
  <c r="I58" i="1" s="1"/>
  <c r="M141" i="12"/>
  <c r="M140" i="12" s="1"/>
  <c r="M9" i="12"/>
  <c r="M8" i="12" s="1"/>
  <c r="G383" i="12"/>
  <c r="I68" i="1" s="1"/>
  <c r="G194" i="12"/>
  <c r="I61" i="1" s="1"/>
  <c r="I16" i="1" l="1"/>
  <c r="I21" i="1" s="1"/>
  <c r="I75" i="1"/>
  <c r="I17" i="1"/>
  <c r="G28" i="1"/>
  <c r="G484" i="12"/>
  <c r="G29" i="1"/>
  <c r="H39" i="1"/>
  <c r="H40" i="1" l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<sst xmlns="http://schemas.openxmlformats.org/spreadsheetml/2006/main" count="1382" uniqueCount="554">
  <si>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</si>
  <si>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</si>
  <si>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</si>
  <si>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</si>
  <si>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</si>
  <si>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</si>
  <si>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</si>
  <si>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</si>
  <si>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</si>
  <si>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</si>
  <si>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</si>
  <si>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</si>
  <si>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</si>
  <si>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</si>
  <si>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</si>
  <si>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</si>
  <si>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</si>
  <si>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</si>
  <si>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</si>
  <si>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</si>
  <si>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</si>
  <si>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</si>
  <si>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</si>
  <si>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</si>
  <si>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</si>
  <si>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</si>
  <si>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</si>
  <si>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</si>
  <si>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</si>
  <si>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</si>
  <si>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</si>
  <si>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</si>
  <si>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</si>
  <si>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</si>
  <si>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</si>
  <si>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</si>
  <si>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</si>
  <si>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</si>
  <si>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</si>
  <si>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</si>
  <si>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</si>
  <si>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</si>
  <si>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</si>
  <si>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Krnov</t>
  </si>
  <si>
    <t>Rozpočet:</t>
  </si>
  <si>
    <t>Misto</t>
  </si>
  <si>
    <t>Marcela Heiserová</t>
  </si>
  <si>
    <t>Město Krnov</t>
  </si>
  <si>
    <t>Hlavní náměstí 1</t>
  </si>
  <si>
    <t>79401</t>
  </si>
  <si>
    <t>00296139</t>
  </si>
  <si>
    <t>Celkem za stavbu</t>
  </si>
  <si>
    <t>CZK</t>
  </si>
  <si>
    <t xml:space="preserve">Popis rozpočtu:  - </t>
  </si>
  <si>
    <t>.</t>
  </si>
  <si>
    <t>Cenová nabídka neobsahuje náklady na:</t>
  </si>
  <si>
    <t>- opravy fasády kolem okenních otvorů (předpokládá se výměna oken zevnitř objektu)</t>
  </si>
  <si>
    <t>- nové oplechování vnějších parapetů u oken z uliční části  (předpokládá se zachování původních)</t>
  </si>
  <si>
    <t>- kompletní vymalování vnitřních prostor - předpokládá se jen vyspravení maleb kolem okenních otvorů</t>
  </si>
  <si>
    <t>Vnitřní keramický obklad parapetů a ostění bude proveden obkladem bílým.</t>
  </si>
  <si>
    <t>Rekapitulace dílů</t>
  </si>
  <si>
    <t>Typ dílu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</si>
  <si>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</si>
  <si>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</si>
  <si>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</si>
  <si>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</si>
  <si>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</si>
  <si>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</si>
  <si>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</si>
  <si>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</si>
  <si>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</si>
  <si>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</si>
  <si>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</si>
  <si>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</si>
  <si>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</si>
  <si>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Odvoz a uložení suti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</si>
  <si>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</si>
  <si>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</si>
  <si>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</si>
  <si>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</si>
  <si>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</si>
  <si>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</si>
  <si>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</si>
  <si>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</si>
  <si>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</si>
  <si>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</si>
  <si>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</si>
  <si>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</si>
  <si>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</si>
  <si>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</si>
  <si>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</si>
  <si>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</si>
  <si>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</si>
  <si>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</si>
  <si>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787</t>
  </si>
  <si>
    <t>Zasklívání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</si>
  <si>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</si>
  <si>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</si>
  <si>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</si>
  <si>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</si>
  <si>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</si>
  <si>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</si>
  <si>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</si>
  <si>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</si>
  <si>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</si>
  <si>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</si>
  <si>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</si>
  <si>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</si>
  <si>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</si>
  <si>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</si>
  <si>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</si>
  <si>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</si>
  <si>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</si>
  <si>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</si>
  <si>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</si>
  <si>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</si>
  <si>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</si>
  <si>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</si>
  <si>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</si>
  <si>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</si>
  <si>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</si>
  <si>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</si>
  <si>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</si>
  <si>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</si>
  <si>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</si>
  <si>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</si>
  <si>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</si>
  <si>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610991111R00</t>
  </si>
  <si>
    <t>Zakrývání výplní vnitřních otvorů</t>
  </si>
  <si>
    <t>m2</t>
  </si>
  <si>
    <t>POL1_0</t>
  </si>
  <si>
    <t>OKNA dřevěná REPAS:</t>
  </si>
  <si>
    <t>VV</t>
  </si>
  <si>
    <t>A - 2 kusy:1,28*1,17*2</t>
  </si>
  <si>
    <t/>
  </si>
  <si>
    <t>OKNA dřevěná VÝMĚNA:</t>
  </si>
  <si>
    <t>B - 2 kusy:1,83*2,24*2</t>
  </si>
  <si>
    <t>C - 6 kusů:1,3*2,24*6</t>
  </si>
  <si>
    <t>D - 2 kusy:1,83*2,24*2</t>
  </si>
  <si>
    <t>E - 1 kus:1,83*2,24</t>
  </si>
  <si>
    <t>F - 3 kusy:1,3*2,3*3</t>
  </si>
  <si>
    <t>Okna PLASTOVÁ:</t>
  </si>
  <si>
    <t>K - 1 kus:1,18*1,19</t>
  </si>
  <si>
    <t>L - 2 kusy:1,18*2,15*2</t>
  </si>
  <si>
    <t>M - 1 kus:2,3*2,15</t>
  </si>
  <si>
    <t>N - 2 kusy:2,58*1,8*2</t>
  </si>
  <si>
    <t>O - 5 kusů:1,13*2,15*5</t>
  </si>
  <si>
    <t>P - 2 kusy:2,3*2,15*2</t>
  </si>
  <si>
    <t>Q - 6 kusů:0,55*0,9*6</t>
  </si>
  <si>
    <t>S - 1 kus:2,3*2,15</t>
  </si>
  <si>
    <t>OKNA ocelová:</t>
  </si>
  <si>
    <t>H - 3 kusy:0,83*0,35*3</t>
  </si>
  <si>
    <t>I - 1 kus:1,25*0,35</t>
  </si>
  <si>
    <t>V - 3 kusy:0,8*0,3*3</t>
  </si>
  <si>
    <t>W - 1 kus:1,1*0,3</t>
  </si>
  <si>
    <t>VRATA dřevěná:</t>
  </si>
  <si>
    <t>G - dvoukřídlové:2,8*3,37</t>
  </si>
  <si>
    <t>T - dvoukřídlové:2,8*3,43</t>
  </si>
  <si>
    <t>DVEŘE dřevěné:</t>
  </si>
  <si>
    <t>J - dvoukřídlové:1,4*2,5</t>
  </si>
  <si>
    <t>DVEŘE plast:</t>
  </si>
  <si>
    <t>U - jednokřídlové:1,05*2,02</t>
  </si>
  <si>
    <t>610991111R01</t>
  </si>
  <si>
    <t>Zakrývání ostatních konstrukcí před znečištěním, podlahy, topná tělesa apod.</t>
  </si>
  <si>
    <t>předpoklad 5 m2 před každým oknem:</t>
  </si>
  <si>
    <t>celkem oken 45:45*5</t>
  </si>
  <si>
    <t>před dveřmi 5 m2  na každou stranu:2*5*2</t>
  </si>
  <si>
    <t>612425921R00</t>
  </si>
  <si>
    <t>Omítka vápenná vnitřního ostění - hladká</t>
  </si>
  <si>
    <t>předpoklad 2/3 plochy štuku - nový podklad:77,782*0,66666</t>
  </si>
  <si>
    <t>612425931R00</t>
  </si>
  <si>
    <t>Omítka vápenná vnitřního ostění - štuková</t>
  </si>
  <si>
    <t>A - 2 kusy:(1,28+1,17*2)*0,45*2</t>
  </si>
  <si>
    <t>B - 2 kusy:(1,83+2,24*2)*0,4*2</t>
  </si>
  <si>
    <t>C - 6 kusů:(1,3+2,24*2)*0,25*6</t>
  </si>
  <si>
    <t>D - 2 kusy:(1,83+2,24*2)*0,4*2</t>
  </si>
  <si>
    <t>E - 1 kus:(1,83+2,24*2)*0,4</t>
  </si>
  <si>
    <t>F - 3 kusy:(1,3+2,3*2)*0,4*3</t>
  </si>
  <si>
    <t>K - 1 kus:(1,18+1,19*2)*0,25</t>
  </si>
  <si>
    <t>L - 2 kusy:(1,18+2,15*2)*0,3*2</t>
  </si>
  <si>
    <t>M - 1 kus:(2,3+2,15*2)*0,4</t>
  </si>
  <si>
    <t>N - 2 kusy:(2,58+1,8*2)*0,2*2</t>
  </si>
  <si>
    <t>O - 5 kusů:(1,13+2,15*2)*0,3*5</t>
  </si>
  <si>
    <t>P - 2 kusy:(2,3+2,15*2)*0,3*2</t>
  </si>
  <si>
    <t>Q - 6 kusů:(0,55+0,9*2)*0,3*6</t>
  </si>
  <si>
    <t>S - 1 kus:(2,3+2,15*2)*0,3</t>
  </si>
  <si>
    <t>H - 3 kusy:(0,83*2+0,35*2)*0,4*3</t>
  </si>
  <si>
    <t>I - 1 kus:(1,25*2+0,35*2)*0,4</t>
  </si>
  <si>
    <t>V - 3 kusy:(0,8*2+0,3*2)*0,4*3</t>
  </si>
  <si>
    <t>W - 1 kus:(1,1*2+0,3*2)*0,4</t>
  </si>
  <si>
    <t>G - dvoukřídlové:(2,8+3,37*2)*0,3</t>
  </si>
  <si>
    <t>T - dvoukřídlové:(2,8+3,43*2)*0,3</t>
  </si>
  <si>
    <t>J - dvoukřídlové:(1,4+2,5*2)*0,3</t>
  </si>
  <si>
    <t>Dveře PLAST:</t>
  </si>
  <si>
    <t>U - jednokřídlové:(1,05+2,02*2)*0,3</t>
  </si>
  <si>
    <t>612409991RT2</t>
  </si>
  <si>
    <t>Začištění omítek kolem oken,dveří apod., s použitím suché maltové směsi</t>
  </si>
  <si>
    <t>m</t>
  </si>
  <si>
    <t>ostění + nadpraží:</t>
  </si>
  <si>
    <t>A - 2 kusy:(1,28+1,17*2)*2</t>
  </si>
  <si>
    <t>B - 2 kusy:(1,83+2,24*2)*2</t>
  </si>
  <si>
    <t>C - 6 kusů:(1,3+2,24*2)*6</t>
  </si>
  <si>
    <t>D - 2 kusy:(1,83+2,24*2)*2</t>
  </si>
  <si>
    <t>E - 1 kus:(1,83+2,24*2)</t>
  </si>
  <si>
    <t>F - 3 kusy:(1,3+2,3*2)*3</t>
  </si>
  <si>
    <t>K - 1 kus:(1,18+1,19*2)</t>
  </si>
  <si>
    <t>L - 2 kusy:(1,18+2,15*2)*2</t>
  </si>
  <si>
    <t>M - 1 kus:(2,3+2,15*2)</t>
  </si>
  <si>
    <t>N - 2 kusy:(2,58+1,8*2)*2</t>
  </si>
  <si>
    <t>O - 5 kusů:(1,13+2,15*2)*5</t>
  </si>
  <si>
    <t>P - 2 kusy:(2,3+2,15*2)*2</t>
  </si>
  <si>
    <t>Q - 6 kusů:(0,55+0,9*2)*6</t>
  </si>
  <si>
    <t>S - 1 kus:(2,3+2,15*2)</t>
  </si>
  <si>
    <t>H - 3 kusy:(0,83*2+0,35*2)*3</t>
  </si>
  <si>
    <t>I - 1 kus:(1,25*2+0,35*2)</t>
  </si>
  <si>
    <t>V - 3 kusy:(0,8*2+0,3*2)*3</t>
  </si>
  <si>
    <t>W - 1 kus:(1,1*2+0,3*2)</t>
  </si>
  <si>
    <t>G - dvoukřídlové:(2,8+3,37*2)</t>
  </si>
  <si>
    <t>T - dvoukřídlové:(2,8+3,43*2)</t>
  </si>
  <si>
    <t>J - dvoukřídlové:(1,4+2,5*2)</t>
  </si>
  <si>
    <t>U - jednokřídlové:(1,05+2,02*2)</t>
  </si>
  <si>
    <t>610991004R00</t>
  </si>
  <si>
    <t>Začišťovací okenní lišta pro omítku tl. 15 mm</t>
  </si>
  <si>
    <t>APU lišta nadpraží + ostění - dle výměry "Začištění oken":240,97</t>
  </si>
  <si>
    <t>+ parapety:1,28*2+1,83*2+1,3*6+1,83*2+1,83+1,3*3</t>
  </si>
  <si>
    <t>1,18*3+2,3+2,58*2+1,13*5+2,3*2+0,55*6</t>
  </si>
  <si>
    <t>0,6+2,3</t>
  </si>
  <si>
    <t>rohová lišta kolem ostění:240,97+23,41+24,55+2,9</t>
  </si>
  <si>
    <t>612401391R00</t>
  </si>
  <si>
    <t>Omítka malých ploch vnitřních stěn do 1 m2, opravy omítek</t>
  </si>
  <si>
    <t>kus</t>
  </si>
  <si>
    <t>celkem oken 45:45</t>
  </si>
  <si>
    <t>celkem dveří 2 ks:2</t>
  </si>
  <si>
    <t>celkem vrat 2 ks:2</t>
  </si>
  <si>
    <t>631311131R00</t>
  </si>
  <si>
    <t>Doplnění mazanin betonem do 1 m2, nad tl. 8 cm</t>
  </si>
  <si>
    <t>m3</t>
  </si>
  <si>
    <t>oprava podlahy kolem vyměněných dveří:</t>
  </si>
  <si>
    <t>cca 0,5 m na každou stranu:</t>
  </si>
  <si>
    <t>J dvoukřídlové:1,4*0,5*2*0,08</t>
  </si>
  <si>
    <t>U jednokřídlové:1,05*0,5*2*0,08</t>
  </si>
  <si>
    <t>632451022R00</t>
  </si>
  <si>
    <t>Vyrovnávací potěr MC 15, v pásu, tl. 30 mm,  pod parapety vnitřní</t>
  </si>
  <si>
    <t>včetně oken s keramickým parapetem:</t>
  </si>
  <si>
    <t>A - 2 kusy:1,28*2</t>
  </si>
  <si>
    <t>OKNA  VÝMĚNA:</t>
  </si>
  <si>
    <t>B - 2 kusy:1,83*2</t>
  </si>
  <si>
    <t>C - 6 kusů:1,3*6</t>
  </si>
  <si>
    <t>D - 2 kusy:1,83*2</t>
  </si>
  <si>
    <t>E - 1 kus:1,83</t>
  </si>
  <si>
    <t>F - 3 kusy:1,3*3</t>
  </si>
  <si>
    <t>K - 1 kus:1,18</t>
  </si>
  <si>
    <t>L - 2 kusy:1,18*2</t>
  </si>
  <si>
    <t>M - 1 kus:2,3</t>
  </si>
  <si>
    <t>N - 2 kusy:2,58*2</t>
  </si>
  <si>
    <t>O - 5 kusů:1,13*5</t>
  </si>
  <si>
    <t>P - 2 kusy:2,3*2</t>
  </si>
  <si>
    <t>Q - 6 kusů:0,55*6</t>
  </si>
  <si>
    <t>S - 1 kus:2,3</t>
  </si>
  <si>
    <t>648991113R00</t>
  </si>
  <si>
    <t>Osazení parapet.desek plast. a lamin. š.nad 20cm</t>
  </si>
  <si>
    <t>607755</t>
  </si>
  <si>
    <t>Parapet interiér PVC šíře 250-450 mm, dekor dřeva</t>
  </si>
  <si>
    <t>POL3_0</t>
  </si>
  <si>
    <t>celkem:45,2</t>
  </si>
  <si>
    <t>ztrátné, prořez 10%:45,2*0,1</t>
  </si>
  <si>
    <t>60775550.AR</t>
  </si>
  <si>
    <t>Krytka boční pro PVC parapety barevná</t>
  </si>
  <si>
    <t>(2+2+6+2+4+1+1+2+5+2+1+1)*2</t>
  </si>
  <si>
    <t>941955001R00</t>
  </si>
  <si>
    <t>Lešení lehké pomocné, výška podlahy do 1,2 m</t>
  </si>
  <si>
    <t>pro vrata a dveře:(2,8+1,4+2,8)*3*2</t>
  </si>
  <si>
    <t>952901114R00</t>
  </si>
  <si>
    <t>Vyčištění budov o výšce podlaží nad 4 m</t>
  </si>
  <si>
    <t>968061112R00</t>
  </si>
  <si>
    <t>Vyvěšení dřevěných okenních křídel pl. do 1,5 m2</t>
  </si>
  <si>
    <t>OKNA:</t>
  </si>
  <si>
    <t>A - 2 kusy:2*2</t>
  </si>
  <si>
    <t>B - 2 kusy:5*2</t>
  </si>
  <si>
    <t>C - 6 kusů:3*6</t>
  </si>
  <si>
    <t>D - 2 kusy:5*2</t>
  </si>
  <si>
    <t>E - 1 kus:5</t>
  </si>
  <si>
    <t>F - 3 kusy:3*3</t>
  </si>
  <si>
    <t>K - 1 kus:2</t>
  </si>
  <si>
    <t>L - 2 kusy:4*2</t>
  </si>
  <si>
    <t>M - 1 kus:5</t>
  </si>
  <si>
    <t>N - 2 kusy:6*2</t>
  </si>
  <si>
    <t>O - 5 kusů:3*5</t>
  </si>
  <si>
    <t>P - 2 kusy:5*2</t>
  </si>
  <si>
    <t>Q - 6 kusů:1*6</t>
  </si>
  <si>
    <t>R - 1 kus:2</t>
  </si>
  <si>
    <t>S - 1 kus:5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</si>
  <si>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</si>
  <si>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</si>
  <si>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</si>
  <si>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</si>
  <si>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</si>
  <si>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</si>
  <si>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968062357R00</t>
  </si>
  <si>
    <t>Vybourání dřevěných rámů oken dvojitých nad  4 m2</t>
  </si>
  <si>
    <t>968061125R00</t>
  </si>
  <si>
    <t>Vyvěšení dřevěných dveřních křídel pl. do 2 m2</t>
  </si>
  <si>
    <t>J  dvoukřídlé:2</t>
  </si>
  <si>
    <t>U  jednokřídlé:1</t>
  </si>
  <si>
    <t>968062456R00</t>
  </si>
  <si>
    <t>Vybourání dřevěných dveřních zárubní pl. nad 2 m2</t>
  </si>
  <si>
    <t>968061137R00</t>
  </si>
  <si>
    <t>Vyvěšení dřevěných křídel vrat plochy nad 4 m2</t>
  </si>
  <si>
    <t>G - dvoukřídlé:2</t>
  </si>
  <si>
    <t>T - dvoukřídlé:2</t>
  </si>
  <si>
    <t>968071112R00</t>
  </si>
  <si>
    <t>Vyvěšení kovových křídel oken pl. 1,5 m2</t>
  </si>
  <si>
    <t>okna sklepní:</t>
  </si>
  <si>
    <t>H - 3 kusy:3</t>
  </si>
  <si>
    <t>I - 1 kus:1</t>
  </si>
  <si>
    <t>V - 3 kusy:3</t>
  </si>
  <si>
    <t>W - 1 kus:1</t>
  </si>
  <si>
    <t>965043321R00</t>
  </si>
  <si>
    <t>Bourání podkladů bet., potěr, tl, 10 cm, pl. 1 m2</t>
  </si>
  <si>
    <t>bourání podlahy pro výměnu dveří:</t>
  </si>
  <si>
    <t>978013191R00</t>
  </si>
  <si>
    <t>Otlučení omítek vnitřních stěn</t>
  </si>
  <si>
    <t>dle předpokladu následných oprav:</t>
  </si>
  <si>
    <t>ostění:77,782</t>
  </si>
  <si>
    <t>opravy omítek v ploše:49*1</t>
  </si>
  <si>
    <t>978059511R00</t>
  </si>
  <si>
    <t>Odsekání vnitřních obkladů stěn do 1 m2</t>
  </si>
  <si>
    <t>L - 2 kusy:(1,18*0,3+1*0,3*2)*2</t>
  </si>
  <si>
    <t>Q - 6 kusů:(0,55*0,3+0,5*0,3*2)*6</t>
  </si>
  <si>
    <t>navazující obklad stěn - cca 1 m2 kolem každého okna:2+6</t>
  </si>
  <si>
    <t>967031132R00</t>
  </si>
  <si>
    <t>Přisekání rovných ostění cihelných na MVC</t>
  </si>
  <si>
    <t>dle výměry "Omítka vápenná vnitř,ostění štuková":77,782</t>
  </si>
  <si>
    <t>968095002R00</t>
  </si>
  <si>
    <t>Bourání parapetů dřevěných š. do 50 cm</t>
  </si>
  <si>
    <t>979011211R00</t>
  </si>
  <si>
    <t>Svislá doprava suti a vybour. hmot za 2.NP nošením</t>
  </si>
  <si>
    <t>t</t>
  </si>
  <si>
    <t>celkem 25 t / 4 patra   = příplatek uplatněn na 2/4 množství:25*0,5</t>
  </si>
  <si>
    <t>979011221R00</t>
  </si>
  <si>
    <t>Svislá doprava suti a vybour. hmot za 1.PP nošením</t>
  </si>
  <si>
    <t>celkem 25 t / 4 patra   = příplatek uplatněn na 1/4 množství:25*0,25</t>
  </si>
  <si>
    <t>979082111R00</t>
  </si>
  <si>
    <t>Vnitrostaveništní doprava suti do 10 m</t>
  </si>
  <si>
    <t>979082121R00</t>
  </si>
  <si>
    <t>Příplatek k vnitrost. dopravě suti za dalších 5 m</t>
  </si>
  <si>
    <t>25*5</t>
  </si>
  <si>
    <t>979087212R00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</si>
  <si>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</si>
  <si>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</si>
  <si>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</si>
  <si>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</si>
  <si>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</si>
  <si>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25*35</t>
  </si>
  <si>
    <t>979093111R00</t>
  </si>
  <si>
    <t>Uložení suti na skládku bez zhutnění</t>
  </si>
  <si>
    <t>979999999R00</t>
  </si>
  <si>
    <t>Poplatek za skládku - směsná suť</t>
  </si>
  <si>
    <t>999281111R00</t>
  </si>
  <si>
    <t>Přesun hmot pro opravy a údržbu do výšky 25 m</t>
  </si>
  <si>
    <t>76495</t>
  </si>
  <si>
    <t>Úprava klempířských prvků , napojení stávajících parapetů apod.</t>
  </si>
  <si>
    <t>celkem oken:45</t>
  </si>
  <si>
    <t>998764202R00</t>
  </si>
  <si>
    <t>Přesun hmot pro klempířské konstr., výšky do 12 m</t>
  </si>
  <si>
    <t>7666239</t>
  </si>
  <si>
    <t xml:space="preserve">Repase okna A dřevěného atypického dobového, jednoduchého se dvěmi křídly, vč. rámu, </t>
  </si>
  <si>
    <t>soubor</t>
  </si>
  <si>
    <t>okno A - 2 kusy:2</t>
  </si>
  <si>
    <t>7666201R</t>
  </si>
  <si>
    <t>MT oken dřevěných z lepených profilů, na komprimační pásku a montážní pěnu</t>
  </si>
  <si>
    <t>okna dřevěná:</t>
  </si>
  <si>
    <t>B - 2 kusy:(1,83*2+2,24*2)*2</t>
  </si>
  <si>
    <t>C - 6 kusů:(1,3*2+2,24*2)*6</t>
  </si>
  <si>
    <t>D - 2 kusy:(1,83*2+2,24*2)*2</t>
  </si>
  <si>
    <t>E - 1 kus:(1,83*2+2,24*2)</t>
  </si>
  <si>
    <t>F - 3 kusy:(1,3*2+2,3*2)*3</t>
  </si>
  <si>
    <t>okno B</t>
  </si>
  <si>
    <t>Okno z dřev.lepeného profilu, oblé, 1830x2240 mm, dvojsklo Ug=1,1W/m2K, celoobv.kování, kliky mosaz</t>
  </si>
  <si>
    <t>okno C</t>
  </si>
  <si>
    <t>Okno z dřev.lepeného profilu, oblé, 1300x2240 mm, dvojsklo Ug=1,1W/m2K, celoobv.kování, kliky mosaz</t>
  </si>
  <si>
    <t>okno D</t>
  </si>
  <si>
    <t>okno E</t>
  </si>
  <si>
    <t>okno F</t>
  </si>
  <si>
    <t>Okno z dřev.lepeného profilu, oblé, 1300x2300 mm, dvojsklo Ug=1,1W/m2K, celoobv.kování, kliky mosaz</t>
  </si>
  <si>
    <t>MTdveří dřevěných z lepených profilů, na komprimační pásku a montážní pěnu</t>
  </si>
  <si>
    <t>dveře J:1,4*2+2,5*2</t>
  </si>
  <si>
    <t>dveře J</t>
  </si>
  <si>
    <t>Dveře z dřev.lepeného profilu,1400x2500 mm, výplň U=0,6W/m2K, celoobv.kování, kliky mosaz</t>
  </si>
  <si>
    <t>7666679.1</t>
  </si>
  <si>
    <t>Repas vratových křídel výšky 3370 mm, odstr.nátěrů, nový nátěr, nové těsnění, opr./výměna kování</t>
  </si>
  <si>
    <t>vrata G dvě křídla:2</t>
  </si>
  <si>
    <t>7666679.2</t>
  </si>
  <si>
    <t>Repas vratových křídel výšky 3430 mm, odstr.nátěrů, nový nátěr, nové těsnění, opr./výměna kování</t>
  </si>
  <si>
    <t>vrata T dvě křídla:2</t>
  </si>
  <si>
    <t>7666679.3</t>
  </si>
  <si>
    <t>Repas vratového rámu výšky 3370 mm, odstr.nátěrů, nový nátěr, výměny poškčástí, opr./výměna kování</t>
  </si>
  <si>
    <t>7666679.4</t>
  </si>
  <si>
    <t>Repas vratového rámu výšky 3430 mm, odstr.nátěrů, nový nátěr, výměny poškčástí, opr./výměna kování</t>
  </si>
  <si>
    <t>766695233R00</t>
  </si>
  <si>
    <t>Montáž prahů dveří dvoukřídlových š. nad 10 cm</t>
  </si>
  <si>
    <t>6118719</t>
  </si>
  <si>
    <t>Prah dubový délka 140 cm</t>
  </si>
  <si>
    <t>998766202R00</t>
  </si>
  <si>
    <t>Přesun hmot pro truhlářské konstr., výšky do 12 m</t>
  </si>
  <si>
    <t>767991</t>
  </si>
  <si>
    <t>Demontáž mříží z ostění oken, pro zpětnou montáž</t>
  </si>
  <si>
    <t>okno E 1 kus:1,83*2,24</t>
  </si>
  <si>
    <t>okno F 1 kus:1,3*2,3</t>
  </si>
  <si>
    <t>okno L 1 kus:1,18*2,15</t>
  </si>
  <si>
    <t>okno N 1 kus:2,58*1,8</t>
  </si>
  <si>
    <t>okno O 2 kusy:1,13*2,15*2</t>
  </si>
  <si>
    <t>okno Q 4 kusy:0,55*0,9*4</t>
  </si>
  <si>
    <t>okno V a W - bez demontáže:</t>
  </si>
  <si>
    <t>7676611</t>
  </si>
  <si>
    <t xml:space="preserve">Oprava kotvení mříží ve zdivu, příprava pro zpětnou montáž </t>
  </si>
  <si>
    <t>okno E 1 kus:1</t>
  </si>
  <si>
    <t>okno F 1 kus:1</t>
  </si>
  <si>
    <t>okno L 1 kus:1</t>
  </si>
  <si>
    <t>okno N 1 kus:1</t>
  </si>
  <si>
    <t>okno O 2 kusy:2</t>
  </si>
  <si>
    <t>okno Q 4 kusy:4</t>
  </si>
  <si>
    <t>okno V a W - bez demontáže:0</t>
  </si>
  <si>
    <t>767662110R00</t>
  </si>
  <si>
    <t>Montáž mříží pevných</t>
  </si>
  <si>
    <t>okno V a W - bez demontáže a montáže:</t>
  </si>
  <si>
    <t>953981304R00</t>
  </si>
  <si>
    <t>Chemické kotvy, cihly, hl. 125 mm, M16, malta POLY</t>
  </si>
  <si>
    <t>10 x mříž x 4x2 kotvy:10*4*2</t>
  </si>
  <si>
    <t>971033122R00</t>
  </si>
  <si>
    <t>Vrtání otvorů, zeď cihelná, do 3 cm, hl. do 30 cm, pro chemickou kotvu</t>
  </si>
  <si>
    <t>998767202R00</t>
  </si>
  <si>
    <t>Přesun hmot pro zámečnické konstr., výšky do 12 m</t>
  </si>
  <si>
    <t>7696201R</t>
  </si>
  <si>
    <t>MT oken plastových na komprimační pásku, a montážní pěnu</t>
  </si>
  <si>
    <t>K - 1 kus:(1,18*2+1,19*2)</t>
  </si>
  <si>
    <t>L - 2 kusy:(1,18*2+2,15*2)*2</t>
  </si>
  <si>
    <t>M - 1 kus:(2,3*2+2,15*2)</t>
  </si>
  <si>
    <t>N - 2 kusy:(2,58*2+1,8*2)*2</t>
  </si>
  <si>
    <t>O - 5 kusů:(1,13*2+2,15*2)*5</t>
  </si>
  <si>
    <t>P - 2 kusy:(2,3*2+2,15*2)*2</t>
  </si>
  <si>
    <t>Q - 6 kusů:(0,55*2+0,9*2)*6</t>
  </si>
  <si>
    <t>S - 1 kus:(2,3*2+2,15*2)</t>
  </si>
  <si>
    <t>okno K</t>
  </si>
  <si>
    <t>Okno plastové, oblý profil, 1180x1190 mm, dvojsklo Ug=1,1W/m2K, celoobv.kování, klika bílá</t>
  </si>
  <si>
    <t>okno L</t>
  </si>
  <si>
    <t>Okno plastové, oblý profil, 1180x2150 mm, dvojsklo Ug=1,1W/m2K, celoobv.kování, klika bílá</t>
  </si>
  <si>
    <t>okno M</t>
  </si>
  <si>
    <t>Okno plastové, oblý profil, 2300x2150 mm, dvojsklo Ug=1,1W/m2K, celoobv.kování, klika bílá</t>
  </si>
  <si>
    <t>okno N</t>
  </si>
  <si>
    <t>Okno plastové, oblý profil, 2580x1800 mm, dvojsklo Ug=1,1W/m2K, celoobv.kování, klika bílá</t>
  </si>
  <si>
    <t>okno O</t>
  </si>
  <si>
    <t>Okno plastové, oblý profil, 1130x2150 mm, dvojsklo Ug=1,1W/m2K, celoobv.kování, klika bílá</t>
  </si>
  <si>
    <t>okno P</t>
  </si>
  <si>
    <t>okno Q</t>
  </si>
  <si>
    <t>Okno plastové, oblý profil, 550x900 mm, dvojsklo Ug=1,1W/m2K, celoobv.kování, klika bílá</t>
  </si>
  <si>
    <t>okno R</t>
  </si>
  <si>
    <t>okno S</t>
  </si>
  <si>
    <t>MT dveří plastových na komprimační pásku, a montážní pěnu</t>
  </si>
  <si>
    <t>U - jednokřídlové:1,05*2+2,02*2</t>
  </si>
  <si>
    <t>dveře U</t>
  </si>
  <si>
    <t>Dveře plast, jednokřídlé, 2300x2150 mm, dekor/bílá, PU výplň, U=0,6W/m2K, celoobv.kování, klika nerez</t>
  </si>
  <si>
    <t>998769202R00</t>
  </si>
  <si>
    <t>Přesun hmot pro otvor.prvky z plastu výšky do 12 m</t>
  </si>
  <si>
    <t>781310121R00</t>
  </si>
  <si>
    <t>Obkládání ostění do tmele šířky do 300 mm</t>
  </si>
  <si>
    <t>L - 2 kusy:(1*2)*2</t>
  </si>
  <si>
    <t>Q - 6 kusů:(0,5*2)*6</t>
  </si>
  <si>
    <t>781320121R00</t>
  </si>
  <si>
    <t>Obkládání parapetů do tmele šířky do 300 mm</t>
  </si>
  <si>
    <t>okno L:1,18*2</t>
  </si>
  <si>
    <t>okno Q:0,55*6</t>
  </si>
  <si>
    <t>781230121R00</t>
  </si>
  <si>
    <t>Obkládání stěn vnitř.keram. do tmele do 300x300 mm</t>
  </si>
  <si>
    <t>vyspravení obkladu kolem oken:</t>
  </si>
  <si>
    <t>781479711R00</t>
  </si>
  <si>
    <t>Příplatek k obkladu stěn keram.,za plochu do 10 m2</t>
  </si>
  <si>
    <t>781497132R00</t>
  </si>
  <si>
    <t xml:space="preserve">Lišta nerezová rohová k obkladům </t>
  </si>
  <si>
    <t>781419706R00</t>
  </si>
  <si>
    <t>Příplatek za spárovací vodotěsnou hmotu - plošně</t>
  </si>
  <si>
    <t>59781346R</t>
  </si>
  <si>
    <t>Obkládačka 15x15 bílá lesk, Color One</t>
  </si>
  <si>
    <t>plocha obkladu:12,698</t>
  </si>
  <si>
    <t>x 5% prořez:12,698*0,05</t>
  </si>
  <si>
    <t>998781202R00</t>
  </si>
  <si>
    <t>Přesun hmot pro obklady keramické, výšky do 12 m</t>
  </si>
  <si>
    <t>783201821R00</t>
  </si>
  <si>
    <t>Odstranění nátěrů z kovových konstrukcí opálením</t>
  </si>
  <si>
    <t>sklepní okna ocelová:</t>
  </si>
  <si>
    <t>H - 3 kusy:0,83*0,35*3*2</t>
  </si>
  <si>
    <t>I - 1 kus:1,25*0,35*2</t>
  </si>
  <si>
    <t>V - 3 kusy:0,8*0,3*3*2</t>
  </si>
  <si>
    <t>W - 1 kus:1,1*0,3*2</t>
  </si>
  <si>
    <t>dle ustanovení ceníku "Nátěry" se při kalkulaci nátěrů oken ocelových s jednoduchým zasklením použije pro výpočet 2x plocha celého okna:</t>
  </si>
  <si>
    <t>783201831R00</t>
  </si>
  <si>
    <t>Odstr. nátěrů z kovových konstr. chem.odstraňovači</t>
  </si>
  <si>
    <t>783903811R00</t>
  </si>
  <si>
    <t>Odmaštění chemickými rozpouštědly</t>
  </si>
  <si>
    <t>783904811R00</t>
  </si>
  <si>
    <t>Odrezivění kovových konstrukcí</t>
  </si>
  <si>
    <t>783226100R00</t>
  </si>
  <si>
    <t>Nátěr syntetický kovových konstrukcí základní</t>
  </si>
  <si>
    <t>783224900R00</t>
  </si>
  <si>
    <t>Údržba, nátěr syntetický kov. konstr.1x + 1x email</t>
  </si>
  <si>
    <t>783991910R00</t>
  </si>
  <si>
    <t>Údržba, přemíst. křídel oken/dveří vodor. do 50 m</t>
  </si>
  <si>
    <t>783991930R00</t>
  </si>
  <si>
    <t>Údržba, přemístění křídel svisle za jedno podlaží</t>
  </si>
  <si>
    <t>783992910R00</t>
  </si>
  <si>
    <t>Údržba, přípl. za zavěš. oken.křídel</t>
  </si>
  <si>
    <t>okenní mříže 2x plocha:</t>
  </si>
  <si>
    <t>okno E 1 kus:1,83*2,24*2</t>
  </si>
  <si>
    <t>okno F 1 kus:1,3*2,3*2</t>
  </si>
  <si>
    <t>okno L 1 kus:1,18*2,15*2</t>
  </si>
  <si>
    <t>okno N 1 kus:2,58*1,8*2</t>
  </si>
  <si>
    <t>okno O 2 kusy:1,13*2,15*2*2</t>
  </si>
  <si>
    <t>okno Q 4 kusy:0,55*0,9*4*2</t>
  </si>
  <si>
    <t>okno V 3 kusy:0,8*0,3*3*2</t>
  </si>
  <si>
    <t>okno W 1 kus:1,1*0,3*2</t>
  </si>
  <si>
    <t>783228990R00</t>
  </si>
  <si>
    <t>Údržba, příplatek za syntetický nátěr, pevné mříže</t>
  </si>
  <si>
    <t>784452941R00</t>
  </si>
  <si>
    <t>Oprava,směs tekut.2x, 1bar+strop, oškr. míst. 3,8m</t>
  </si>
  <si>
    <t>oprava maleb, cca 5 m2 / 1 okno:</t>
  </si>
  <si>
    <t>cca 10 m2 dveře:</t>
  </si>
  <si>
    <t>celkem dveří 2 ks:2*10</t>
  </si>
  <si>
    <t>celkem vrat 2 ks:2*10</t>
  </si>
  <si>
    <t>786621122R00</t>
  </si>
  <si>
    <t>Žaluzie lamelové interiérové předokenní , manuálně ovládané řetízkem, D+MT</t>
  </si>
  <si>
    <t>787600801R00</t>
  </si>
  <si>
    <t xml:space="preserve">Vysklívání oken skla plochého </t>
  </si>
  <si>
    <t>vrata DŘEVĚNÁ , ozn. G:</t>
  </si>
  <si>
    <t>4 x skleněná výplň:0,6*1*4</t>
  </si>
  <si>
    <t>787642230R00</t>
  </si>
  <si>
    <t>Zasklívání oken pevn.,tmelení, válcované sklo s drátěnou vložkou 6 mm</t>
  </si>
  <si>
    <t>787600901R00</t>
  </si>
  <si>
    <t>Oprava - zasklívání oken - přetmelení, okýnka ve vratech</t>
  </si>
  <si>
    <t>210291</t>
  </si>
  <si>
    <t>Elektroinstalace - úpravy, elektrický vrátný apod. - ODHAD</t>
  </si>
  <si>
    <t xml:space="preserve">VRN1 </t>
  </si>
  <si>
    <t>Kompletační činnost zhotovitele</t>
  </si>
  <si>
    <t>SUM</t>
  </si>
  <si>
    <t>POPUZIV</t>
  </si>
  <si>
    <t>END</t>
  </si>
  <si>
    <t>OKNA dřevěná</t>
  </si>
  <si>
    <t xml:space="preserve"> PČR Krnov - výměna oken</t>
  </si>
  <si>
    <t>PČR Krnov - výměna oken</t>
  </si>
  <si>
    <t>R - 1 kus:0,73*2,15</t>
  </si>
  <si>
    <t>R - 1 kus:(0,73+2,15*2)*0,3</t>
  </si>
  <si>
    <t>R - 1 kus:(0,73+2,15*2)</t>
  </si>
  <si>
    <t>R - 1 kus:0,73</t>
  </si>
  <si>
    <t>R - 1 kus:(0,73*2+2,15*2)</t>
  </si>
  <si>
    <t>Okno plastové, oblý profil, 730x2150 mm, dvojsklo Ug=1,1W/m2K, celoobv.kování, klika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</si>
</sst>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C20" sqref="C20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8"/>
  <sheetViews>
    <sheetView showGridLines="0" topLeftCell="B1" zoomScaleNormal="100" zoomScaleSheetLayoutView="75" workbookViewId="0">
      <selection activeCell="M22" sqref="M2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04" t="s">
        <v>42</v>
      </c>
      <c r="C1" s="205"/>
      <c r="D1" s="205"/>
      <c r="E1" s="205"/>
      <c r="F1" s="205"/>
      <c r="G1" s="205"/>
      <c r="H1" s="205"/>
      <c r="I1" s="205"/>
      <c r="J1" s="206"/>
    </row>
    <row r="2" spans="1:15" ht="23.25" customHeight="1" x14ac:dyDescent="0.2">
      <c r="A2" s="4"/>
      <c r="B2" s="81" t="s">
        <v>40</v>
      </c>
      <c r="C2" s="82"/>
      <c r="D2" s="230" t="s">
        <v>546</v>
      </c>
      <c r="E2" s="231"/>
      <c r="F2" s="231"/>
      <c r="G2" s="231"/>
      <c r="H2" s="231"/>
      <c r="I2" s="231"/>
      <c r="J2" s="232"/>
      <c r="O2" s="2"/>
    </row>
    <row r="3" spans="1:15" ht="23.25" customHeight="1" x14ac:dyDescent="0.2">
      <c r="A3" s="4"/>
      <c r="B3" s="83" t="s">
        <v>45</v>
      </c>
      <c r="C3" s="84"/>
      <c r="D3" s="223" t="s">
        <v>43</v>
      </c>
      <c r="E3" s="224"/>
      <c r="F3" s="224"/>
      <c r="G3" s="224"/>
      <c r="H3" s="224"/>
      <c r="I3" s="224"/>
      <c r="J3" s="225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4"/>
      <c r="E11" s="234"/>
      <c r="F11" s="234"/>
      <c r="G11" s="234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21"/>
      <c r="E12" s="221"/>
      <c r="F12" s="221"/>
      <c r="G12" s="221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2"/>
      <c r="E13" s="222"/>
      <c r="F13" s="222"/>
      <c r="G13" s="22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3"/>
      <c r="F15" s="233"/>
      <c r="G15" s="218"/>
      <c r="H15" s="218"/>
      <c r="I15" s="218" t="s">
        <v>28</v>
      </c>
      <c r="J15" s="219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13"/>
      <c r="F16" s="220"/>
      <c r="G16" s="213"/>
      <c r="H16" s="220"/>
      <c r="I16" s="213">
        <f>SUMIF(F56:F74,A16,I56:I74)+SUMIF(F56:F74,"PSU",I56:I74)</f>
        <v>0</v>
      </c>
      <c r="J16" s="214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13"/>
      <c r="F17" s="220"/>
      <c r="G17" s="213"/>
      <c r="H17" s="220"/>
      <c r="I17" s="213">
        <f>SUMIF(F56:F74,A17,I56:I74)</f>
        <v>0</v>
      </c>
      <c r="J17" s="214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13"/>
      <c r="F18" s="220"/>
      <c r="G18" s="213"/>
      <c r="H18" s="220"/>
      <c r="I18" s="213">
        <f>SUMIF(F56:F74,A18,I56:I74)</f>
        <v>0</v>
      </c>
      <c r="J18" s="214"/>
    </row>
    <row r="19" spans="1:10" ht="23.25" customHeight="1" x14ac:dyDescent="0.2">
      <c r="A19" s="142" t="s">
        <v>98</v>
      </c>
      <c r="B19" s="143" t="s">
        <v>26</v>
      </c>
      <c r="C19" s="58"/>
      <c r="D19" s="59"/>
      <c r="E19" s="213"/>
      <c r="F19" s="220"/>
      <c r="G19" s="213"/>
      <c r="H19" s="220"/>
      <c r="I19" s="213">
        <f>SUMIF(F56:F74,A19,I56:I74)</f>
        <v>0</v>
      </c>
      <c r="J19" s="214"/>
    </row>
    <row r="20" spans="1:10" ht="23.25" customHeight="1" x14ac:dyDescent="0.2">
      <c r="A20" s="142" t="s">
        <v>99</v>
      </c>
      <c r="B20" s="143" t="s">
        <v>27</v>
      </c>
      <c r="C20" s="58"/>
      <c r="D20" s="59"/>
      <c r="E20" s="213"/>
      <c r="F20" s="220"/>
      <c r="G20" s="213"/>
      <c r="H20" s="220"/>
      <c r="I20" s="213">
        <f>SUMIF(F56:F74,A20,I56:I74)</f>
        <v>0</v>
      </c>
      <c r="J20" s="214"/>
    </row>
    <row r="21" spans="1:10" ht="23.25" customHeight="1" x14ac:dyDescent="0.2">
      <c r="A21" s="4"/>
      <c r="B21" s="74" t="s">
        <v>28</v>
      </c>
      <c r="C21" s="75"/>
      <c r="D21" s="76"/>
      <c r="E21" s="215"/>
      <c r="F21" s="216"/>
      <c r="G21" s="215"/>
      <c r="H21" s="216"/>
      <c r="I21" s="215">
        <f>SUM(I16:J20)</f>
        <v>0</v>
      </c>
      <c r="J21" s="22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1">
        <f>ZakladDPHSniVypocet</f>
        <v>0</v>
      </c>
      <c r="H23" s="212"/>
      <c r="I23" s="21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ZakladDPHSni*SazbaDPH1/100</f>
        <v>0</v>
      </c>
      <c r="H24" s="228"/>
      <c r="I24" s="22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1">
        <f>ZakladDPHZaklVypocet</f>
        <v>0</v>
      </c>
      <c r="H25" s="212"/>
      <c r="I25" s="21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7">
        <f>ZakladDPHZakl*SazbaDPH2/100</f>
        <v>0</v>
      </c>
      <c r="H26" s="208"/>
      <c r="I26" s="20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9">
        <f>0</f>
        <v>0</v>
      </c>
      <c r="H27" s="209"/>
      <c r="I27" s="209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7">
        <f>ZakladDPHSniVypocet+ZakladDPHZaklVypocet</f>
        <v>0</v>
      </c>
      <c r="H28" s="217"/>
      <c r="I28" s="217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10">
        <f>ZakladDPHSni+DPHSni+ZakladDPHZakl+DPHZakl+Zaokrouhleni</f>
        <v>0</v>
      </c>
      <c r="H29" s="210"/>
      <c r="I29" s="210"/>
      <c r="J29" s="119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42950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/>
      <c r="C39" s="238"/>
      <c r="D39" s="239"/>
      <c r="E39" s="239"/>
      <c r="F39" s="108">
        <f>' Pol'!AC484</f>
        <v>0</v>
      </c>
      <c r="G39" s="109">
        <f>' Pol'!AD484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40" t="s">
        <v>51</v>
      </c>
      <c r="C40" s="241"/>
      <c r="D40" s="241"/>
      <c r="E40" s="242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53</v>
      </c>
    </row>
    <row r="43" spans="1:52" x14ac:dyDescent="0.2">
      <c r="B43" s="243" t="s">
        <v>54</v>
      </c>
      <c r="C43" s="243"/>
      <c r="D43" s="243"/>
      <c r="E43" s="243"/>
      <c r="F43" s="243"/>
      <c r="G43" s="243"/>
      <c r="H43" s="243"/>
      <c r="I43" s="243"/>
      <c r="J43" s="243"/>
      <c r="AZ43" s="120" t="str">
        <f>B43</f>
        <v>.</v>
      </c>
    </row>
    <row r="44" spans="1:52" x14ac:dyDescent="0.2">
      <c r="B44" s="243" t="s">
        <v>55</v>
      </c>
      <c r="C44" s="243"/>
      <c r="D44" s="243"/>
      <c r="E44" s="243"/>
      <c r="F44" s="243"/>
      <c r="G44" s="243"/>
      <c r="H44" s="243"/>
      <c r="I44" s="243"/>
      <c r="J44" s="243"/>
      <c r="AZ44" s="120" t="str">
        <f>B44</f>
        <v>Cenová nabídka neobsahuje náklady na:</v>
      </c>
    </row>
    <row r="46" spans="1:52" x14ac:dyDescent="0.2">
      <c r="B46" s="243" t="s">
        <v>56</v>
      </c>
      <c r="C46" s="243"/>
      <c r="D46" s="243"/>
      <c r="E46" s="243"/>
      <c r="F46" s="243"/>
      <c r="G46" s="243"/>
      <c r="H46" s="243"/>
      <c r="I46" s="243"/>
      <c r="J46" s="243"/>
      <c r="AZ46" s="120" t="str">
        <f>B46</f>
        <v>- opravy fasády kolem okenních otvorů (předpokládá se výměna oken zevnitř objektu)</v>
      </c>
    </row>
    <row r="47" spans="1:52" x14ac:dyDescent="0.2">
      <c r="B47" s="243" t="s">
        <v>57</v>
      </c>
      <c r="C47" s="243"/>
      <c r="D47" s="243"/>
      <c r="E47" s="243"/>
      <c r="F47" s="243"/>
      <c r="G47" s="243"/>
      <c r="H47" s="243"/>
      <c r="I47" s="243"/>
      <c r="J47" s="243"/>
      <c r="AZ47" s="120" t="str">
        <f>B47</f>
        <v>- nové oplechování vnějších parapetů u oken z uliční části  (předpokládá se zachování původních)</v>
      </c>
    </row>
    <row r="48" spans="1:52" x14ac:dyDescent="0.2">
      <c r="B48" s="243" t="s">
        <v>58</v>
      </c>
      <c r="C48" s="243"/>
      <c r="D48" s="243"/>
      <c r="E48" s="243"/>
      <c r="F48" s="243"/>
      <c r="G48" s="243"/>
      <c r="H48" s="243"/>
      <c r="I48" s="243"/>
      <c r="J48" s="243"/>
      <c r="AZ48" s="120" t="str">
        <f>B48</f>
        <v>- kompletní vymalování vnitřních prostor - předpokládá se jen vyspravení maleb kolem okenních otvorů</v>
      </c>
    </row>
    <row r="50" spans="1:52" x14ac:dyDescent="0.2">
      <c r="B50" s="243" t="s">
        <v>59</v>
      </c>
      <c r="C50" s="243"/>
      <c r="D50" s="243"/>
      <c r="E50" s="243"/>
      <c r="F50" s="243"/>
      <c r="G50" s="243"/>
      <c r="H50" s="243"/>
      <c r="I50" s="243"/>
      <c r="J50" s="243"/>
      <c r="AZ50" s="120" t="str">
        <f>B50</f>
        <v>Vnitřní keramický obklad parapetů a ostění bude proveden obkladem bílým.</v>
      </c>
    </row>
    <row r="53" spans="1:52" ht="15.75" x14ac:dyDescent="0.25">
      <c r="B53" s="121" t="s">
        <v>60</v>
      </c>
    </row>
    <row r="55" spans="1:52" ht="25.5" customHeight="1" x14ac:dyDescent="0.2">
      <c r="A55" s="122"/>
      <c r="B55" s="126" t="s">
        <v>16</v>
      </c>
      <c r="C55" s="126" t="s">
        <v>5</v>
      </c>
      <c r="D55" s="127"/>
      <c r="E55" s="127"/>
      <c r="F55" s="130" t="s">
        <v>61</v>
      </c>
      <c r="G55" s="130"/>
      <c r="H55" s="130"/>
      <c r="I55" s="244" t="s">
        <v>28</v>
      </c>
      <c r="J55" s="244"/>
    </row>
    <row r="56" spans="1:52" ht="25.5" customHeight="1" x14ac:dyDescent="0.2">
      <c r="A56" s="123"/>
      <c r="B56" s="131" t="s">
        <v>62</v>
      </c>
      <c r="C56" s="246" t="s">
        <v>63</v>
      </c>
      <c r="D56" s="247"/>
      <c r="E56" s="247"/>
      <c r="F56" s="133" t="s">
        <v>23</v>
      </c>
      <c r="G56" s="134"/>
      <c r="H56" s="134"/>
      <c r="I56" s="245">
        <f>' Pol'!G8</f>
        <v>0</v>
      </c>
      <c r="J56" s="245"/>
    </row>
    <row r="57" spans="1:52" ht="25.5" customHeight="1" x14ac:dyDescent="0.2">
      <c r="A57" s="123"/>
      <c r="B57" s="125" t="s">
        <v>64</v>
      </c>
      <c r="C57" s="236" t="s">
        <v>65</v>
      </c>
      <c r="D57" s="237"/>
      <c r="E57" s="237"/>
      <c r="F57" s="135" t="s">
        <v>23</v>
      </c>
      <c r="G57" s="136"/>
      <c r="H57" s="136"/>
      <c r="I57" s="235">
        <f>' Pol'!G140</f>
        <v>0</v>
      </c>
      <c r="J57" s="235"/>
    </row>
    <row r="58" spans="1:52" ht="25.5" customHeight="1" x14ac:dyDescent="0.2">
      <c r="A58" s="123"/>
      <c r="B58" s="125" t="s">
        <v>66</v>
      </c>
      <c r="C58" s="236" t="s">
        <v>67</v>
      </c>
      <c r="D58" s="237"/>
      <c r="E58" s="237"/>
      <c r="F58" s="135" t="s">
        <v>23</v>
      </c>
      <c r="G58" s="136"/>
      <c r="H58" s="136"/>
      <c r="I58" s="235">
        <f>' Pol'!G146</f>
        <v>0</v>
      </c>
      <c r="J58" s="235"/>
    </row>
    <row r="59" spans="1:52" ht="25.5" customHeight="1" x14ac:dyDescent="0.2">
      <c r="A59" s="123"/>
      <c r="B59" s="125" t="s">
        <v>68</v>
      </c>
      <c r="C59" s="236" t="s">
        <v>69</v>
      </c>
      <c r="D59" s="237"/>
      <c r="E59" s="237"/>
      <c r="F59" s="135" t="s">
        <v>23</v>
      </c>
      <c r="G59" s="136"/>
      <c r="H59" s="136"/>
      <c r="I59" s="235">
        <f>' Pol'!G189</f>
        <v>0</v>
      </c>
      <c r="J59" s="235"/>
    </row>
    <row r="60" spans="1:52" ht="25.5" customHeight="1" x14ac:dyDescent="0.2">
      <c r="A60" s="123"/>
      <c r="B60" s="125" t="s">
        <v>70</v>
      </c>
      <c r="C60" s="236" t="s">
        <v>71</v>
      </c>
      <c r="D60" s="237"/>
      <c r="E60" s="237"/>
      <c r="F60" s="135" t="s">
        <v>23</v>
      </c>
      <c r="G60" s="136"/>
      <c r="H60" s="136"/>
      <c r="I60" s="235">
        <f>' Pol'!G192</f>
        <v>0</v>
      </c>
      <c r="J60" s="235"/>
    </row>
    <row r="61" spans="1:52" ht="25.5" customHeight="1" x14ac:dyDescent="0.2">
      <c r="A61" s="123"/>
      <c r="B61" s="125" t="s">
        <v>72</v>
      </c>
      <c r="C61" s="236" t="s">
        <v>73</v>
      </c>
      <c r="D61" s="237"/>
      <c r="E61" s="237"/>
      <c r="F61" s="135" t="s">
        <v>23</v>
      </c>
      <c r="G61" s="136"/>
      <c r="H61" s="136"/>
      <c r="I61" s="235">
        <f>' Pol'!G194</f>
        <v>0</v>
      </c>
      <c r="J61" s="235"/>
    </row>
    <row r="62" spans="1:52" ht="25.5" customHeight="1" x14ac:dyDescent="0.2">
      <c r="A62" s="123"/>
      <c r="B62" s="125" t="s">
        <v>74</v>
      </c>
      <c r="C62" s="236" t="s">
        <v>75</v>
      </c>
      <c r="D62" s="237"/>
      <c r="E62" s="237"/>
      <c r="F62" s="135" t="s">
        <v>23</v>
      </c>
      <c r="G62" s="136"/>
      <c r="H62" s="136"/>
      <c r="I62" s="235">
        <f>' Pol'!G282</f>
        <v>0</v>
      </c>
      <c r="J62" s="235"/>
    </row>
    <row r="63" spans="1:52" ht="25.5" customHeight="1" x14ac:dyDescent="0.2">
      <c r="A63" s="123"/>
      <c r="B63" s="125" t="s">
        <v>76</v>
      </c>
      <c r="C63" s="236" t="s">
        <v>77</v>
      </c>
      <c r="D63" s="237"/>
      <c r="E63" s="237"/>
      <c r="F63" s="135" t="s">
        <v>23</v>
      </c>
      <c r="G63" s="136"/>
      <c r="H63" s="136"/>
      <c r="I63" s="235">
        <f>' Pol'!G296</f>
        <v>0</v>
      </c>
      <c r="J63" s="235"/>
    </row>
    <row r="64" spans="1:52" ht="25.5" customHeight="1" x14ac:dyDescent="0.2">
      <c r="A64" s="123"/>
      <c r="B64" s="125" t="s">
        <v>78</v>
      </c>
      <c r="C64" s="236" t="s">
        <v>79</v>
      </c>
      <c r="D64" s="237"/>
      <c r="E64" s="237"/>
      <c r="F64" s="135" t="s">
        <v>24</v>
      </c>
      <c r="G64" s="136"/>
      <c r="H64" s="136"/>
      <c r="I64" s="235">
        <f>' Pol'!G298</f>
        <v>0</v>
      </c>
      <c r="J64" s="235"/>
    </row>
    <row r="65" spans="1:10" ht="25.5" customHeight="1" x14ac:dyDescent="0.2">
      <c r="A65" s="123"/>
      <c r="B65" s="125" t="s">
        <v>80</v>
      </c>
      <c r="C65" s="236" t="s">
        <v>81</v>
      </c>
      <c r="D65" s="237"/>
      <c r="E65" s="237"/>
      <c r="F65" s="135" t="s">
        <v>24</v>
      </c>
      <c r="G65" s="136"/>
      <c r="H65" s="136"/>
      <c r="I65" s="235">
        <f>' Pol'!G302</f>
        <v>0</v>
      </c>
      <c r="J65" s="235"/>
    </row>
    <row r="66" spans="1:10" ht="25.5" customHeight="1" x14ac:dyDescent="0.2">
      <c r="A66" s="123"/>
      <c r="B66" s="125" t="s">
        <v>82</v>
      </c>
      <c r="C66" s="236" t="s">
        <v>83</v>
      </c>
      <c r="D66" s="237"/>
      <c r="E66" s="237"/>
      <c r="F66" s="135" t="s">
        <v>24</v>
      </c>
      <c r="G66" s="136"/>
      <c r="H66" s="136"/>
      <c r="I66" s="235">
        <f>' Pol'!G329</f>
        <v>0</v>
      </c>
      <c r="J66" s="235"/>
    </row>
    <row r="67" spans="1:10" ht="25.5" customHeight="1" x14ac:dyDescent="0.2">
      <c r="A67" s="123"/>
      <c r="B67" s="125" t="s">
        <v>84</v>
      </c>
      <c r="C67" s="236" t="s">
        <v>85</v>
      </c>
      <c r="D67" s="237"/>
      <c r="E67" s="237"/>
      <c r="F67" s="135" t="s">
        <v>24</v>
      </c>
      <c r="G67" s="136"/>
      <c r="H67" s="136"/>
      <c r="I67" s="235">
        <f>' Pol'!G358</f>
        <v>0</v>
      </c>
      <c r="J67" s="235"/>
    </row>
    <row r="68" spans="1:10" ht="25.5" customHeight="1" x14ac:dyDescent="0.2">
      <c r="A68" s="123"/>
      <c r="B68" s="125" t="s">
        <v>86</v>
      </c>
      <c r="C68" s="236" t="s">
        <v>87</v>
      </c>
      <c r="D68" s="237"/>
      <c r="E68" s="237"/>
      <c r="F68" s="135" t="s">
        <v>24</v>
      </c>
      <c r="G68" s="136"/>
      <c r="H68" s="136"/>
      <c r="I68" s="235">
        <f>' Pol'!G383</f>
        <v>0</v>
      </c>
      <c r="J68" s="235"/>
    </row>
    <row r="69" spans="1:10" ht="25.5" customHeight="1" x14ac:dyDescent="0.2">
      <c r="A69" s="123"/>
      <c r="B69" s="125" t="s">
        <v>88</v>
      </c>
      <c r="C69" s="236" t="s">
        <v>89</v>
      </c>
      <c r="D69" s="237"/>
      <c r="E69" s="237"/>
      <c r="F69" s="135" t="s">
        <v>24</v>
      </c>
      <c r="G69" s="136"/>
      <c r="H69" s="136"/>
      <c r="I69" s="235">
        <f>' Pol'!G403</f>
        <v>0</v>
      </c>
      <c r="J69" s="235"/>
    </row>
    <row r="70" spans="1:10" ht="25.5" customHeight="1" x14ac:dyDescent="0.2">
      <c r="A70" s="123"/>
      <c r="B70" s="125" t="s">
        <v>90</v>
      </c>
      <c r="C70" s="236" t="s">
        <v>91</v>
      </c>
      <c r="D70" s="237"/>
      <c r="E70" s="237"/>
      <c r="F70" s="135" t="s">
        <v>24</v>
      </c>
      <c r="G70" s="136"/>
      <c r="H70" s="136"/>
      <c r="I70" s="235">
        <f>' Pol'!G442</f>
        <v>0</v>
      </c>
      <c r="J70" s="235"/>
    </row>
    <row r="71" spans="1:10" ht="25.5" customHeight="1" x14ac:dyDescent="0.2">
      <c r="A71" s="123"/>
      <c r="B71" s="125" t="s">
        <v>92</v>
      </c>
      <c r="C71" s="236" t="s">
        <v>93</v>
      </c>
      <c r="D71" s="237"/>
      <c r="E71" s="237"/>
      <c r="F71" s="135" t="s">
        <v>24</v>
      </c>
      <c r="G71" s="136"/>
      <c r="H71" s="136"/>
      <c r="I71" s="235">
        <f>' Pol'!G450</f>
        <v>0</v>
      </c>
      <c r="J71" s="235"/>
    </row>
    <row r="72" spans="1:10" ht="25.5" customHeight="1" x14ac:dyDescent="0.2">
      <c r="A72" s="123"/>
      <c r="B72" s="125" t="s">
        <v>94</v>
      </c>
      <c r="C72" s="236" t="s">
        <v>95</v>
      </c>
      <c r="D72" s="237"/>
      <c r="E72" s="237"/>
      <c r="F72" s="135" t="s">
        <v>24</v>
      </c>
      <c r="G72" s="136"/>
      <c r="H72" s="136"/>
      <c r="I72" s="235">
        <f>' Pol'!G465</f>
        <v>0</v>
      </c>
      <c r="J72" s="235"/>
    </row>
    <row r="73" spans="1:10" ht="25.5" customHeight="1" x14ac:dyDescent="0.2">
      <c r="A73" s="123"/>
      <c r="B73" s="125" t="s">
        <v>96</v>
      </c>
      <c r="C73" s="236" t="s">
        <v>97</v>
      </c>
      <c r="D73" s="237"/>
      <c r="E73" s="237"/>
      <c r="F73" s="135" t="s">
        <v>25</v>
      </c>
      <c r="G73" s="136"/>
      <c r="H73" s="136"/>
      <c r="I73" s="235">
        <f>' Pol'!G479</f>
        <v>0</v>
      </c>
      <c r="J73" s="235"/>
    </row>
    <row r="74" spans="1:10" ht="25.5" customHeight="1" x14ac:dyDescent="0.2">
      <c r="A74" s="123"/>
      <c r="B74" s="132" t="s">
        <v>98</v>
      </c>
      <c r="C74" s="249" t="s">
        <v>26</v>
      </c>
      <c r="D74" s="250"/>
      <c r="E74" s="250"/>
      <c r="F74" s="137" t="s">
        <v>98</v>
      </c>
      <c r="G74" s="138"/>
      <c r="H74" s="138"/>
      <c r="I74" s="248">
        <f>' Pol'!G481</f>
        <v>0</v>
      </c>
      <c r="J74" s="248"/>
    </row>
    <row r="75" spans="1:10" ht="25.5" customHeight="1" x14ac:dyDescent="0.2">
      <c r="A75" s="124"/>
      <c r="B75" s="128" t="s">
        <v>1</v>
      </c>
      <c r="C75" s="128"/>
      <c r="D75" s="129"/>
      <c r="E75" s="129"/>
      <c r="F75" s="139"/>
      <c r="G75" s="140"/>
      <c r="H75" s="140"/>
      <c r="I75" s="251">
        <f>SUM(I56:I74)</f>
        <v>0</v>
      </c>
      <c r="J75" s="251"/>
    </row>
    <row r="76" spans="1:10" x14ac:dyDescent="0.2">
      <c r="F76" s="141"/>
      <c r="G76" s="96"/>
      <c r="H76" s="141"/>
      <c r="I76" s="96"/>
      <c r="J76" s="96"/>
    </row>
    <row r="77" spans="1:10" x14ac:dyDescent="0.2">
      <c r="F77" s="141"/>
      <c r="G77" s="96"/>
      <c r="H77" s="141"/>
      <c r="I77" s="96"/>
      <c r="J77" s="96"/>
    </row>
    <row r="78" spans="1:10" x14ac:dyDescent="0.2">
      <c r="F78" s="141"/>
      <c r="G78" s="96"/>
      <c r="H78" s="141"/>
      <c r="I78" s="96"/>
      <c r="J78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I73:J73"/>
    <mergeCell ref="C73:E73"/>
    <mergeCell ref="I74:J74"/>
    <mergeCell ref="C74:E74"/>
    <mergeCell ref="I75:J75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7:J57"/>
    <mergeCell ref="C57:E57"/>
    <mergeCell ref="C39:E39"/>
    <mergeCell ref="B40:E40"/>
    <mergeCell ref="B43:J43"/>
    <mergeCell ref="B44:J44"/>
    <mergeCell ref="B46:J46"/>
    <mergeCell ref="B47:J47"/>
    <mergeCell ref="B48:J48"/>
    <mergeCell ref="B50:J50"/>
    <mergeCell ref="I55:J55"/>
    <mergeCell ref="I56:J56"/>
    <mergeCell ref="C56:E56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79" t="s">
        <v>41</v>
      </c>
      <c r="B2" s="78"/>
      <c r="C2" s="254"/>
      <c r="D2" s="254"/>
      <c r="E2" s="254"/>
      <c r="F2" s="254"/>
      <c r="G2" s="255"/>
    </row>
    <row r="3" spans="1:7" ht="24.95" hidden="1" customHeight="1" x14ac:dyDescent="0.2">
      <c r="A3" s="79" t="s">
        <v>7</v>
      </c>
      <c r="B3" s="78"/>
      <c r="C3" s="254"/>
      <c r="D3" s="254"/>
      <c r="E3" s="254"/>
      <c r="F3" s="254"/>
      <c r="G3" s="255"/>
    </row>
    <row r="4" spans="1:7" ht="24.95" hidden="1" customHeight="1" x14ac:dyDescent="0.2">
      <c r="A4" s="79" t="s">
        <v>8</v>
      </c>
      <c r="B4" s="78"/>
      <c r="C4" s="254"/>
      <c r="D4" s="254"/>
      <c r="E4" s="254"/>
      <c r="F4" s="254"/>
      <c r="G4" s="25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4"/>
  <sheetViews>
    <sheetView tabSelected="1" workbookViewId="0">
      <selection activeCell="E464" sqref="E464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9.140625" hidden="1" customWidth="1"/>
    <col min="29" max="39" width="0" hidden="1" customWidth="1"/>
  </cols>
  <sheetData>
    <row r="1" spans="1:60" ht="15.75" customHeight="1" x14ac:dyDescent="0.25">
      <c r="A1" s="268" t="s">
        <v>6</v>
      </c>
      <c r="B1" s="268"/>
      <c r="C1" s="268"/>
      <c r="D1" s="268"/>
      <c r="E1" s="268"/>
      <c r="F1" s="268"/>
      <c r="G1" s="268"/>
      <c r="AE1" t="s">
        <v>101</v>
      </c>
    </row>
    <row r="2" spans="1:60" ht="24.95" customHeight="1" x14ac:dyDescent="0.2">
      <c r="A2" s="146" t="s">
        <v>100</v>
      </c>
      <c r="B2" s="144"/>
      <c r="C2" s="269" t="s">
        <v>547</v>
      </c>
      <c r="D2" s="270"/>
      <c r="E2" s="270"/>
      <c r="F2" s="270"/>
      <c r="G2" s="271"/>
      <c r="AE2" t="s">
        <v>102</v>
      </c>
    </row>
    <row r="3" spans="1:60" ht="24.95" customHeight="1" x14ac:dyDescent="0.2">
      <c r="A3" s="147" t="s">
        <v>7</v>
      </c>
      <c r="B3" s="145"/>
      <c r="C3" s="272" t="s">
        <v>43</v>
      </c>
      <c r="D3" s="273"/>
      <c r="E3" s="273"/>
      <c r="F3" s="273"/>
      <c r="G3" s="274"/>
      <c r="AE3" t="s">
        <v>103</v>
      </c>
    </row>
    <row r="4" spans="1:60" ht="24.95" hidden="1" customHeight="1" x14ac:dyDescent="0.2">
      <c r="A4" s="147" t="s">
        <v>8</v>
      </c>
      <c r="B4" s="145"/>
      <c r="C4" s="272"/>
      <c r="D4" s="273"/>
      <c r="E4" s="273"/>
      <c r="F4" s="273"/>
      <c r="G4" s="274"/>
      <c r="AE4" t="s">
        <v>104</v>
      </c>
    </row>
    <row r="5" spans="1:60" hidden="1" x14ac:dyDescent="0.2">
      <c r="A5" s="148" t="s">
        <v>105</v>
      </c>
      <c r="B5" s="149"/>
      <c r="C5" s="150"/>
      <c r="D5" s="151"/>
      <c r="E5" s="151"/>
      <c r="F5" s="151"/>
      <c r="G5" s="152"/>
      <c r="AE5" t="s">
        <v>106</v>
      </c>
    </row>
    <row r="7" spans="1:60" ht="38.25" x14ac:dyDescent="0.2">
      <c r="A7" s="157" t="s">
        <v>107</v>
      </c>
      <c r="B7" s="158" t="s">
        <v>108</v>
      </c>
      <c r="C7" s="158" t="s">
        <v>109</v>
      </c>
      <c r="D7" s="157" t="s">
        <v>110</v>
      </c>
      <c r="E7" s="157" t="s">
        <v>111</v>
      </c>
      <c r="F7" s="153" t="s">
        <v>112</v>
      </c>
      <c r="G7" s="176" t="s">
        <v>28</v>
      </c>
      <c r="H7" s="177" t="s">
        <v>29</v>
      </c>
      <c r="I7" s="177" t="s">
        <v>113</v>
      </c>
      <c r="J7" s="177" t="s">
        <v>30</v>
      </c>
      <c r="K7" s="177" t="s">
        <v>114</v>
      </c>
      <c r="L7" s="177" t="s">
        <v>115</v>
      </c>
      <c r="M7" s="177" t="s">
        <v>116</v>
      </c>
      <c r="N7" s="177" t="s">
        <v>117</v>
      </c>
      <c r="O7" s="177" t="s">
        <v>118</v>
      </c>
      <c r="P7" s="177" t="s">
        <v>119</v>
      </c>
      <c r="Q7" s="177" t="s">
        <v>120</v>
      </c>
      <c r="R7" s="177" t="s">
        <v>121</v>
      </c>
      <c r="S7" s="177" t="s">
        <v>122</v>
      </c>
      <c r="T7" s="177" t="s">
        <v>123</v>
      </c>
      <c r="U7" s="160" t="s">
        <v>124</v>
      </c>
    </row>
    <row r="8" spans="1:60" x14ac:dyDescent="0.2">
      <c r="A8" s="178" t="s">
        <v>125</v>
      </c>
      <c r="B8" s="179" t="s">
        <v>62</v>
      </c>
      <c r="C8" s="180" t="s">
        <v>63</v>
      </c>
      <c r="D8" s="181"/>
      <c r="E8" s="182"/>
      <c r="F8" s="183"/>
      <c r="G8" s="183">
        <f>SUMIF(AE9:AE139,"&lt;&gt;NOR",G9:G139)</f>
        <v>0</v>
      </c>
      <c r="H8" s="183"/>
      <c r="I8" s="183">
        <f>SUM(I9:I139)</f>
        <v>0</v>
      </c>
      <c r="J8" s="183"/>
      <c r="K8" s="183">
        <f>SUM(K9:K139)</f>
        <v>0</v>
      </c>
      <c r="L8" s="183"/>
      <c r="M8" s="183">
        <f>SUM(M9:M139)</f>
        <v>0</v>
      </c>
      <c r="N8" s="159"/>
      <c r="O8" s="159">
        <f>SUM(O9:O139)</f>
        <v>9.7384500000000003</v>
      </c>
      <c r="P8" s="159"/>
      <c r="Q8" s="159">
        <f>SUM(Q9:Q139)</f>
        <v>0</v>
      </c>
      <c r="R8" s="159"/>
      <c r="S8" s="159"/>
      <c r="T8" s="178"/>
      <c r="U8" s="159">
        <f>SUM(U9:U139)</f>
        <v>272.56</v>
      </c>
      <c r="AE8" t="s">
        <v>126</v>
      </c>
    </row>
    <row r="9" spans="1:60" outlineLevel="1" x14ac:dyDescent="0.2">
      <c r="A9" s="155">
        <v>1</v>
      </c>
      <c r="B9" s="161" t="s">
        <v>127</v>
      </c>
      <c r="C9" s="196" t="s">
        <v>128</v>
      </c>
      <c r="D9" s="163" t="s">
        <v>129</v>
      </c>
      <c r="E9" s="170">
        <v>128.90689999999998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64">
        <v>4.0000000000000003E-5</v>
      </c>
      <c r="O9" s="164">
        <f>ROUND(E9*N9,5)</f>
        <v>5.1599999999999997E-3</v>
      </c>
      <c r="P9" s="164">
        <v>0</v>
      </c>
      <c r="Q9" s="164">
        <f>ROUND(E9*P9,5)</f>
        <v>0</v>
      </c>
      <c r="R9" s="164"/>
      <c r="S9" s="164"/>
      <c r="T9" s="165">
        <v>7.8E-2</v>
      </c>
      <c r="U9" s="164">
        <f>ROUND(E9*T9,2)</f>
        <v>10.050000000000001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130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/>
      <c r="B10" s="161"/>
      <c r="C10" s="197" t="s">
        <v>131</v>
      </c>
      <c r="D10" s="166"/>
      <c r="E10" s="171"/>
      <c r="F10" s="174"/>
      <c r="G10" s="174"/>
      <c r="H10" s="174"/>
      <c r="I10" s="174"/>
      <c r="J10" s="174"/>
      <c r="K10" s="174"/>
      <c r="L10" s="174"/>
      <c r="M10" s="174"/>
      <c r="N10" s="164"/>
      <c r="O10" s="164"/>
      <c r="P10" s="164"/>
      <c r="Q10" s="164"/>
      <c r="R10" s="164"/>
      <c r="S10" s="164"/>
      <c r="T10" s="165"/>
      <c r="U10" s="164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132</v>
      </c>
      <c r="AF10" s="154">
        <v>0</v>
      </c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55"/>
      <c r="B11" s="161"/>
      <c r="C11" s="197" t="s">
        <v>133</v>
      </c>
      <c r="D11" s="166"/>
      <c r="E11" s="171">
        <v>2.9952000000000001</v>
      </c>
      <c r="F11" s="174"/>
      <c r="G11" s="174"/>
      <c r="H11" s="174"/>
      <c r="I11" s="174"/>
      <c r="J11" s="174"/>
      <c r="K11" s="174"/>
      <c r="L11" s="174"/>
      <c r="M11" s="174"/>
      <c r="N11" s="164"/>
      <c r="O11" s="164"/>
      <c r="P11" s="164"/>
      <c r="Q11" s="164"/>
      <c r="R11" s="164"/>
      <c r="S11" s="164"/>
      <c r="T11" s="165"/>
      <c r="U11" s="164"/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132</v>
      </c>
      <c r="AF11" s="154">
        <v>0</v>
      </c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/>
      <c r="B12" s="161"/>
      <c r="C12" s="197" t="s">
        <v>134</v>
      </c>
      <c r="D12" s="166"/>
      <c r="E12" s="171"/>
      <c r="F12" s="174"/>
      <c r="G12" s="174"/>
      <c r="H12" s="174"/>
      <c r="I12" s="174"/>
      <c r="J12" s="174"/>
      <c r="K12" s="174"/>
      <c r="L12" s="174"/>
      <c r="M12" s="174"/>
      <c r="N12" s="164"/>
      <c r="O12" s="164"/>
      <c r="P12" s="164"/>
      <c r="Q12" s="164"/>
      <c r="R12" s="164"/>
      <c r="S12" s="164"/>
      <c r="T12" s="165"/>
      <c r="U12" s="164"/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132</v>
      </c>
      <c r="AF12" s="154">
        <v>0</v>
      </c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/>
      <c r="B13" s="161"/>
      <c r="C13" s="197" t="s">
        <v>135</v>
      </c>
      <c r="D13" s="166"/>
      <c r="E13" s="171"/>
      <c r="F13" s="174"/>
      <c r="G13" s="174"/>
      <c r="H13" s="174"/>
      <c r="I13" s="174"/>
      <c r="J13" s="174"/>
      <c r="K13" s="174"/>
      <c r="L13" s="174"/>
      <c r="M13" s="174"/>
      <c r="N13" s="164"/>
      <c r="O13" s="164"/>
      <c r="P13" s="164"/>
      <c r="Q13" s="164"/>
      <c r="R13" s="164"/>
      <c r="S13" s="164"/>
      <c r="T13" s="165"/>
      <c r="U13" s="164"/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132</v>
      </c>
      <c r="AF13" s="154">
        <v>0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55"/>
      <c r="B14" s="161"/>
      <c r="C14" s="197" t="s">
        <v>136</v>
      </c>
      <c r="D14" s="166"/>
      <c r="E14" s="171">
        <v>8.1983999999999995</v>
      </c>
      <c r="F14" s="174"/>
      <c r="G14" s="174"/>
      <c r="H14" s="174"/>
      <c r="I14" s="174"/>
      <c r="J14" s="174"/>
      <c r="K14" s="174"/>
      <c r="L14" s="174"/>
      <c r="M14" s="174"/>
      <c r="N14" s="164"/>
      <c r="O14" s="164"/>
      <c r="P14" s="164"/>
      <c r="Q14" s="164"/>
      <c r="R14" s="164"/>
      <c r="S14" s="164"/>
      <c r="T14" s="165"/>
      <c r="U14" s="164"/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132</v>
      </c>
      <c r="AF14" s="154">
        <v>0</v>
      </c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/>
      <c r="B15" s="161"/>
      <c r="C15" s="197" t="s">
        <v>137</v>
      </c>
      <c r="D15" s="166"/>
      <c r="E15" s="171">
        <v>17.472000000000001</v>
      </c>
      <c r="F15" s="174"/>
      <c r="G15" s="174"/>
      <c r="H15" s="174"/>
      <c r="I15" s="174"/>
      <c r="J15" s="174"/>
      <c r="K15" s="174"/>
      <c r="L15" s="174"/>
      <c r="M15" s="174"/>
      <c r="N15" s="164"/>
      <c r="O15" s="164"/>
      <c r="P15" s="164"/>
      <c r="Q15" s="164"/>
      <c r="R15" s="164"/>
      <c r="S15" s="164"/>
      <c r="T15" s="165"/>
      <c r="U15" s="164"/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132</v>
      </c>
      <c r="AF15" s="154">
        <v>0</v>
      </c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/>
      <c r="B16" s="161"/>
      <c r="C16" s="197" t="s">
        <v>138</v>
      </c>
      <c r="D16" s="166"/>
      <c r="E16" s="171">
        <v>8.1983999999999995</v>
      </c>
      <c r="F16" s="174"/>
      <c r="G16" s="174"/>
      <c r="H16" s="174"/>
      <c r="I16" s="174"/>
      <c r="J16" s="174"/>
      <c r="K16" s="174"/>
      <c r="L16" s="174"/>
      <c r="M16" s="174"/>
      <c r="N16" s="164"/>
      <c r="O16" s="164"/>
      <c r="P16" s="164"/>
      <c r="Q16" s="164"/>
      <c r="R16" s="164"/>
      <c r="S16" s="164"/>
      <c r="T16" s="165"/>
      <c r="U16" s="164"/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132</v>
      </c>
      <c r="AF16" s="154">
        <v>0</v>
      </c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/>
      <c r="B17" s="161"/>
      <c r="C17" s="197" t="s">
        <v>139</v>
      </c>
      <c r="D17" s="166"/>
      <c r="E17" s="171">
        <v>4.0991999999999997</v>
      </c>
      <c r="F17" s="174"/>
      <c r="G17" s="174"/>
      <c r="H17" s="174"/>
      <c r="I17" s="174"/>
      <c r="J17" s="174"/>
      <c r="K17" s="174"/>
      <c r="L17" s="174"/>
      <c r="M17" s="174"/>
      <c r="N17" s="164"/>
      <c r="O17" s="164"/>
      <c r="P17" s="164"/>
      <c r="Q17" s="164"/>
      <c r="R17" s="164"/>
      <c r="S17" s="164"/>
      <c r="T17" s="165"/>
      <c r="U17" s="164"/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132</v>
      </c>
      <c r="AF17" s="154">
        <v>0</v>
      </c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/>
      <c r="B18" s="161"/>
      <c r="C18" s="197" t="s">
        <v>140</v>
      </c>
      <c r="D18" s="166"/>
      <c r="E18" s="171">
        <v>8.9700000000000006</v>
      </c>
      <c r="F18" s="174"/>
      <c r="G18" s="174"/>
      <c r="H18" s="174"/>
      <c r="I18" s="174"/>
      <c r="J18" s="174"/>
      <c r="K18" s="174"/>
      <c r="L18" s="174"/>
      <c r="M18" s="174"/>
      <c r="N18" s="164"/>
      <c r="O18" s="164"/>
      <c r="P18" s="164"/>
      <c r="Q18" s="164"/>
      <c r="R18" s="164"/>
      <c r="S18" s="164"/>
      <c r="T18" s="165"/>
      <c r="U18" s="164"/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132</v>
      </c>
      <c r="AF18" s="154">
        <v>0</v>
      </c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/>
      <c r="B19" s="161"/>
      <c r="C19" s="197" t="s">
        <v>134</v>
      </c>
      <c r="D19" s="166"/>
      <c r="E19" s="171"/>
      <c r="F19" s="174"/>
      <c r="G19" s="174"/>
      <c r="H19" s="174"/>
      <c r="I19" s="174"/>
      <c r="J19" s="174"/>
      <c r="K19" s="174"/>
      <c r="L19" s="174"/>
      <c r="M19" s="174"/>
      <c r="N19" s="164"/>
      <c r="O19" s="164"/>
      <c r="P19" s="164"/>
      <c r="Q19" s="164"/>
      <c r="R19" s="164"/>
      <c r="S19" s="164"/>
      <c r="T19" s="165"/>
      <c r="U19" s="164"/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132</v>
      </c>
      <c r="AF19" s="154">
        <v>0</v>
      </c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/>
      <c r="B20" s="161"/>
      <c r="C20" s="197" t="s">
        <v>141</v>
      </c>
      <c r="D20" s="166"/>
      <c r="E20" s="171"/>
      <c r="F20" s="174"/>
      <c r="G20" s="174"/>
      <c r="H20" s="174"/>
      <c r="I20" s="174"/>
      <c r="J20" s="174"/>
      <c r="K20" s="174"/>
      <c r="L20" s="174"/>
      <c r="M20" s="174"/>
      <c r="N20" s="164"/>
      <c r="O20" s="164"/>
      <c r="P20" s="164"/>
      <c r="Q20" s="164"/>
      <c r="R20" s="164"/>
      <c r="S20" s="164"/>
      <c r="T20" s="165"/>
      <c r="U20" s="164"/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132</v>
      </c>
      <c r="AF20" s="154">
        <v>0</v>
      </c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/>
      <c r="B21" s="161"/>
      <c r="C21" s="197" t="s">
        <v>142</v>
      </c>
      <c r="D21" s="166"/>
      <c r="E21" s="171">
        <v>1.4041999999999999</v>
      </c>
      <c r="F21" s="174"/>
      <c r="G21" s="174"/>
      <c r="H21" s="174"/>
      <c r="I21" s="174"/>
      <c r="J21" s="174"/>
      <c r="K21" s="174"/>
      <c r="L21" s="174"/>
      <c r="M21" s="174"/>
      <c r="N21" s="164"/>
      <c r="O21" s="164"/>
      <c r="P21" s="164"/>
      <c r="Q21" s="164"/>
      <c r="R21" s="164"/>
      <c r="S21" s="164"/>
      <c r="T21" s="165"/>
      <c r="U21" s="164"/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132</v>
      </c>
      <c r="AF21" s="154">
        <v>0</v>
      </c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/>
      <c r="B22" s="161"/>
      <c r="C22" s="197" t="s">
        <v>143</v>
      </c>
      <c r="D22" s="166"/>
      <c r="E22" s="171">
        <v>5.0739999999999998</v>
      </c>
      <c r="F22" s="174"/>
      <c r="G22" s="174"/>
      <c r="H22" s="174"/>
      <c r="I22" s="174"/>
      <c r="J22" s="174"/>
      <c r="K22" s="174"/>
      <c r="L22" s="174"/>
      <c r="M22" s="174"/>
      <c r="N22" s="164"/>
      <c r="O22" s="164"/>
      <c r="P22" s="164"/>
      <c r="Q22" s="164"/>
      <c r="R22" s="164"/>
      <c r="S22" s="164"/>
      <c r="T22" s="165"/>
      <c r="U22" s="164"/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132</v>
      </c>
      <c r="AF22" s="154">
        <v>0</v>
      </c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/>
      <c r="B23" s="161"/>
      <c r="C23" s="197" t="s">
        <v>144</v>
      </c>
      <c r="D23" s="166"/>
      <c r="E23" s="171">
        <v>4.9450000000000003</v>
      </c>
      <c r="F23" s="174"/>
      <c r="G23" s="174"/>
      <c r="H23" s="174"/>
      <c r="I23" s="174"/>
      <c r="J23" s="174"/>
      <c r="K23" s="174"/>
      <c r="L23" s="174"/>
      <c r="M23" s="174"/>
      <c r="N23" s="164"/>
      <c r="O23" s="164"/>
      <c r="P23" s="164"/>
      <c r="Q23" s="164"/>
      <c r="R23" s="164"/>
      <c r="S23" s="164"/>
      <c r="T23" s="165"/>
      <c r="U23" s="164"/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132</v>
      </c>
      <c r="AF23" s="154">
        <v>0</v>
      </c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/>
      <c r="B24" s="161"/>
      <c r="C24" s="197" t="s">
        <v>145</v>
      </c>
      <c r="D24" s="166"/>
      <c r="E24" s="171">
        <v>9.2880000000000003</v>
      </c>
      <c r="F24" s="174"/>
      <c r="G24" s="174"/>
      <c r="H24" s="174"/>
      <c r="I24" s="174"/>
      <c r="J24" s="174"/>
      <c r="K24" s="174"/>
      <c r="L24" s="174"/>
      <c r="M24" s="174"/>
      <c r="N24" s="164"/>
      <c r="O24" s="164"/>
      <c r="P24" s="164"/>
      <c r="Q24" s="164"/>
      <c r="R24" s="164"/>
      <c r="S24" s="164"/>
      <c r="T24" s="165"/>
      <c r="U24" s="164"/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132</v>
      </c>
      <c r="AF24" s="154">
        <v>0</v>
      </c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/>
      <c r="B25" s="161"/>
      <c r="C25" s="197" t="s">
        <v>146</v>
      </c>
      <c r="D25" s="166"/>
      <c r="E25" s="171">
        <v>12.147500000000001</v>
      </c>
      <c r="F25" s="174"/>
      <c r="G25" s="174"/>
      <c r="H25" s="174"/>
      <c r="I25" s="174"/>
      <c r="J25" s="174"/>
      <c r="K25" s="174"/>
      <c r="L25" s="174"/>
      <c r="M25" s="174"/>
      <c r="N25" s="164"/>
      <c r="O25" s="164"/>
      <c r="P25" s="164"/>
      <c r="Q25" s="164"/>
      <c r="R25" s="164"/>
      <c r="S25" s="164"/>
      <c r="T25" s="165"/>
      <c r="U25" s="164"/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132</v>
      </c>
      <c r="AF25" s="154">
        <v>0</v>
      </c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/>
      <c r="B26" s="161"/>
      <c r="C26" s="197" t="s">
        <v>147</v>
      </c>
      <c r="D26" s="166"/>
      <c r="E26" s="171">
        <v>9.89</v>
      </c>
      <c r="F26" s="174"/>
      <c r="G26" s="174"/>
      <c r="H26" s="174"/>
      <c r="I26" s="174"/>
      <c r="J26" s="174"/>
      <c r="K26" s="174"/>
      <c r="L26" s="174"/>
      <c r="M26" s="174"/>
      <c r="N26" s="164"/>
      <c r="O26" s="164"/>
      <c r="P26" s="164"/>
      <c r="Q26" s="164"/>
      <c r="R26" s="164"/>
      <c r="S26" s="164"/>
      <c r="T26" s="165"/>
      <c r="U26" s="164"/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132</v>
      </c>
      <c r="AF26" s="154">
        <v>0</v>
      </c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/>
      <c r="B27" s="161"/>
      <c r="C27" s="197" t="s">
        <v>148</v>
      </c>
      <c r="D27" s="166"/>
      <c r="E27" s="171">
        <v>2.97</v>
      </c>
      <c r="F27" s="174"/>
      <c r="G27" s="174"/>
      <c r="H27" s="174"/>
      <c r="I27" s="174"/>
      <c r="J27" s="174"/>
      <c r="K27" s="174"/>
      <c r="L27" s="174"/>
      <c r="M27" s="174"/>
      <c r="N27" s="164"/>
      <c r="O27" s="164"/>
      <c r="P27" s="164"/>
      <c r="Q27" s="164"/>
      <c r="R27" s="164"/>
      <c r="S27" s="164"/>
      <c r="T27" s="165"/>
      <c r="U27" s="164"/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132</v>
      </c>
      <c r="AF27" s="154">
        <v>0</v>
      </c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/>
      <c r="B28" s="161"/>
      <c r="C28" s="197" t="s">
        <v>548</v>
      </c>
      <c r="D28" s="166"/>
      <c r="E28" s="171">
        <v>1.5694999999999999</v>
      </c>
      <c r="F28" s="174"/>
      <c r="G28" s="174"/>
      <c r="H28" s="174"/>
      <c r="I28" s="174"/>
      <c r="J28" s="174"/>
      <c r="K28" s="174"/>
      <c r="L28" s="174"/>
      <c r="M28" s="174"/>
      <c r="N28" s="164"/>
      <c r="O28" s="164"/>
      <c r="P28" s="164"/>
      <c r="Q28" s="164"/>
      <c r="R28" s="164"/>
      <c r="S28" s="164"/>
      <c r="T28" s="165"/>
      <c r="U28" s="164"/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132</v>
      </c>
      <c r="AF28" s="154">
        <v>0</v>
      </c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55"/>
      <c r="B29" s="161"/>
      <c r="C29" s="197" t="s">
        <v>149</v>
      </c>
      <c r="D29" s="166"/>
      <c r="E29" s="171">
        <v>4.9450000000000003</v>
      </c>
      <c r="F29" s="174"/>
      <c r="G29" s="174"/>
      <c r="H29" s="174"/>
      <c r="I29" s="174"/>
      <c r="J29" s="174"/>
      <c r="K29" s="174"/>
      <c r="L29" s="174"/>
      <c r="M29" s="174"/>
      <c r="N29" s="164"/>
      <c r="O29" s="164"/>
      <c r="P29" s="164"/>
      <c r="Q29" s="164"/>
      <c r="R29" s="164"/>
      <c r="S29" s="164"/>
      <c r="T29" s="165"/>
      <c r="U29" s="164"/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132</v>
      </c>
      <c r="AF29" s="154">
        <v>0</v>
      </c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/>
      <c r="B30" s="161"/>
      <c r="C30" s="197" t="s">
        <v>134</v>
      </c>
      <c r="D30" s="166"/>
      <c r="E30" s="171"/>
      <c r="F30" s="174"/>
      <c r="G30" s="174"/>
      <c r="H30" s="174"/>
      <c r="I30" s="174"/>
      <c r="J30" s="174"/>
      <c r="K30" s="174"/>
      <c r="L30" s="174"/>
      <c r="M30" s="174"/>
      <c r="N30" s="164"/>
      <c r="O30" s="164"/>
      <c r="P30" s="164"/>
      <c r="Q30" s="164"/>
      <c r="R30" s="164"/>
      <c r="S30" s="164"/>
      <c r="T30" s="165"/>
      <c r="U30" s="164"/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132</v>
      </c>
      <c r="AF30" s="154">
        <v>0</v>
      </c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/>
      <c r="B31" s="161"/>
      <c r="C31" s="197" t="s">
        <v>150</v>
      </c>
      <c r="D31" s="166"/>
      <c r="E31" s="171"/>
      <c r="F31" s="174"/>
      <c r="G31" s="174"/>
      <c r="H31" s="174"/>
      <c r="I31" s="174"/>
      <c r="J31" s="174"/>
      <c r="K31" s="174"/>
      <c r="L31" s="174"/>
      <c r="M31" s="174"/>
      <c r="N31" s="164"/>
      <c r="O31" s="164"/>
      <c r="P31" s="164"/>
      <c r="Q31" s="164"/>
      <c r="R31" s="164"/>
      <c r="S31" s="164"/>
      <c r="T31" s="165"/>
      <c r="U31" s="164"/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132</v>
      </c>
      <c r="AF31" s="154">
        <v>0</v>
      </c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/>
      <c r="B32" s="161"/>
      <c r="C32" s="197" t="s">
        <v>151</v>
      </c>
      <c r="D32" s="166"/>
      <c r="E32" s="171">
        <v>0.87150000000000005</v>
      </c>
      <c r="F32" s="174"/>
      <c r="G32" s="174"/>
      <c r="H32" s="174"/>
      <c r="I32" s="174"/>
      <c r="J32" s="174"/>
      <c r="K32" s="174"/>
      <c r="L32" s="174"/>
      <c r="M32" s="174"/>
      <c r="N32" s="164"/>
      <c r="O32" s="164"/>
      <c r="P32" s="164"/>
      <c r="Q32" s="164"/>
      <c r="R32" s="164"/>
      <c r="S32" s="164"/>
      <c r="T32" s="165"/>
      <c r="U32" s="164"/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132</v>
      </c>
      <c r="AF32" s="154">
        <v>0</v>
      </c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/>
      <c r="B33" s="161"/>
      <c r="C33" s="197" t="s">
        <v>152</v>
      </c>
      <c r="D33" s="166"/>
      <c r="E33" s="171">
        <v>0.4375</v>
      </c>
      <c r="F33" s="174"/>
      <c r="G33" s="174"/>
      <c r="H33" s="174"/>
      <c r="I33" s="174"/>
      <c r="J33" s="174"/>
      <c r="K33" s="174"/>
      <c r="L33" s="174"/>
      <c r="M33" s="174"/>
      <c r="N33" s="164"/>
      <c r="O33" s="164"/>
      <c r="P33" s="164"/>
      <c r="Q33" s="164"/>
      <c r="R33" s="164"/>
      <c r="S33" s="164"/>
      <c r="T33" s="165"/>
      <c r="U33" s="164"/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132</v>
      </c>
      <c r="AF33" s="154">
        <v>0</v>
      </c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/>
      <c r="B34" s="161"/>
      <c r="C34" s="197" t="s">
        <v>153</v>
      </c>
      <c r="D34" s="166"/>
      <c r="E34" s="171">
        <v>0.72</v>
      </c>
      <c r="F34" s="174"/>
      <c r="G34" s="174"/>
      <c r="H34" s="174"/>
      <c r="I34" s="174"/>
      <c r="J34" s="174"/>
      <c r="K34" s="174"/>
      <c r="L34" s="174"/>
      <c r="M34" s="174"/>
      <c r="N34" s="164"/>
      <c r="O34" s="164"/>
      <c r="P34" s="164"/>
      <c r="Q34" s="164"/>
      <c r="R34" s="164"/>
      <c r="S34" s="164"/>
      <c r="T34" s="165"/>
      <c r="U34" s="164"/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132</v>
      </c>
      <c r="AF34" s="154">
        <v>0</v>
      </c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/>
      <c r="B35" s="161"/>
      <c r="C35" s="197" t="s">
        <v>154</v>
      </c>
      <c r="D35" s="166"/>
      <c r="E35" s="171">
        <v>0.33</v>
      </c>
      <c r="F35" s="174"/>
      <c r="G35" s="174"/>
      <c r="H35" s="174"/>
      <c r="I35" s="174"/>
      <c r="J35" s="174"/>
      <c r="K35" s="174"/>
      <c r="L35" s="174"/>
      <c r="M35" s="174"/>
      <c r="N35" s="164"/>
      <c r="O35" s="164"/>
      <c r="P35" s="164"/>
      <c r="Q35" s="164"/>
      <c r="R35" s="164"/>
      <c r="S35" s="164"/>
      <c r="T35" s="165"/>
      <c r="U35" s="164"/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132</v>
      </c>
      <c r="AF35" s="154">
        <v>0</v>
      </c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/>
      <c r="B36" s="161"/>
      <c r="C36" s="197" t="s">
        <v>134</v>
      </c>
      <c r="D36" s="166"/>
      <c r="E36" s="171"/>
      <c r="F36" s="174"/>
      <c r="G36" s="174"/>
      <c r="H36" s="174"/>
      <c r="I36" s="174"/>
      <c r="J36" s="174"/>
      <c r="K36" s="174"/>
      <c r="L36" s="174"/>
      <c r="M36" s="174"/>
      <c r="N36" s="164"/>
      <c r="O36" s="164"/>
      <c r="P36" s="164"/>
      <c r="Q36" s="164"/>
      <c r="R36" s="164"/>
      <c r="S36" s="164"/>
      <c r="T36" s="165"/>
      <c r="U36" s="164"/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132</v>
      </c>
      <c r="AF36" s="154">
        <v>0</v>
      </c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/>
      <c r="B37" s="161"/>
      <c r="C37" s="197" t="s">
        <v>155</v>
      </c>
      <c r="D37" s="166"/>
      <c r="E37" s="171"/>
      <c r="F37" s="174"/>
      <c r="G37" s="174"/>
      <c r="H37" s="174"/>
      <c r="I37" s="174"/>
      <c r="J37" s="174"/>
      <c r="K37" s="174"/>
      <c r="L37" s="174"/>
      <c r="M37" s="174"/>
      <c r="N37" s="164"/>
      <c r="O37" s="164"/>
      <c r="P37" s="164"/>
      <c r="Q37" s="164"/>
      <c r="R37" s="164"/>
      <c r="S37" s="164"/>
      <c r="T37" s="165"/>
      <c r="U37" s="164"/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132</v>
      </c>
      <c r="AF37" s="154">
        <v>0</v>
      </c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55"/>
      <c r="B38" s="161"/>
      <c r="C38" s="197" t="s">
        <v>156</v>
      </c>
      <c r="D38" s="166"/>
      <c r="E38" s="171">
        <v>9.4359999999999999</v>
      </c>
      <c r="F38" s="174"/>
      <c r="G38" s="174"/>
      <c r="H38" s="174"/>
      <c r="I38" s="174"/>
      <c r="J38" s="174"/>
      <c r="K38" s="174"/>
      <c r="L38" s="174"/>
      <c r="M38" s="174"/>
      <c r="N38" s="164"/>
      <c r="O38" s="164"/>
      <c r="P38" s="164"/>
      <c r="Q38" s="164"/>
      <c r="R38" s="164"/>
      <c r="S38" s="164"/>
      <c r="T38" s="165"/>
      <c r="U38" s="164"/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132</v>
      </c>
      <c r="AF38" s="154">
        <v>0</v>
      </c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55"/>
      <c r="B39" s="161"/>
      <c r="C39" s="197" t="s">
        <v>157</v>
      </c>
      <c r="D39" s="166"/>
      <c r="E39" s="171">
        <v>9.6039999999999992</v>
      </c>
      <c r="F39" s="174"/>
      <c r="G39" s="174"/>
      <c r="H39" s="174"/>
      <c r="I39" s="174"/>
      <c r="J39" s="174"/>
      <c r="K39" s="174"/>
      <c r="L39" s="174"/>
      <c r="M39" s="174"/>
      <c r="N39" s="164"/>
      <c r="O39" s="164"/>
      <c r="P39" s="164"/>
      <c r="Q39" s="164"/>
      <c r="R39" s="164"/>
      <c r="S39" s="164"/>
      <c r="T39" s="165"/>
      <c r="U39" s="164"/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132</v>
      </c>
      <c r="AF39" s="154">
        <v>0</v>
      </c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/>
      <c r="B40" s="161"/>
      <c r="C40" s="197" t="s">
        <v>134</v>
      </c>
      <c r="D40" s="166"/>
      <c r="E40" s="171"/>
      <c r="F40" s="174"/>
      <c r="G40" s="174"/>
      <c r="H40" s="174"/>
      <c r="I40" s="174"/>
      <c r="J40" s="174"/>
      <c r="K40" s="174"/>
      <c r="L40" s="174"/>
      <c r="M40" s="174"/>
      <c r="N40" s="164"/>
      <c r="O40" s="164"/>
      <c r="P40" s="164"/>
      <c r="Q40" s="164"/>
      <c r="R40" s="164"/>
      <c r="S40" s="164"/>
      <c r="T40" s="165"/>
      <c r="U40" s="164"/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132</v>
      </c>
      <c r="AF40" s="154">
        <v>0</v>
      </c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/>
      <c r="B41" s="161"/>
      <c r="C41" s="197" t="s">
        <v>158</v>
      </c>
      <c r="D41" s="166"/>
      <c r="E41" s="171"/>
      <c r="F41" s="174"/>
      <c r="G41" s="174"/>
      <c r="H41" s="174"/>
      <c r="I41" s="174"/>
      <c r="J41" s="174"/>
      <c r="K41" s="174"/>
      <c r="L41" s="174"/>
      <c r="M41" s="174"/>
      <c r="N41" s="164"/>
      <c r="O41" s="164"/>
      <c r="P41" s="164"/>
      <c r="Q41" s="164"/>
      <c r="R41" s="164"/>
      <c r="S41" s="164"/>
      <c r="T41" s="165"/>
      <c r="U41" s="164"/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132</v>
      </c>
      <c r="AF41" s="154">
        <v>0</v>
      </c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/>
      <c r="B42" s="161"/>
      <c r="C42" s="197" t="s">
        <v>159</v>
      </c>
      <c r="D42" s="166"/>
      <c r="E42" s="171">
        <v>3.5</v>
      </c>
      <c r="F42" s="174"/>
      <c r="G42" s="174"/>
      <c r="H42" s="174"/>
      <c r="I42" s="174"/>
      <c r="J42" s="174"/>
      <c r="K42" s="174"/>
      <c r="L42" s="174"/>
      <c r="M42" s="174"/>
      <c r="N42" s="164"/>
      <c r="O42" s="164"/>
      <c r="P42" s="164"/>
      <c r="Q42" s="164"/>
      <c r="R42" s="164"/>
      <c r="S42" s="164"/>
      <c r="T42" s="165"/>
      <c r="U42" s="164"/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132</v>
      </c>
      <c r="AF42" s="154">
        <v>0</v>
      </c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/>
      <c r="B43" s="161"/>
      <c r="C43" s="197" t="s">
        <v>134</v>
      </c>
      <c r="D43" s="166"/>
      <c r="E43" s="171"/>
      <c r="F43" s="174"/>
      <c r="G43" s="174"/>
      <c r="H43" s="174"/>
      <c r="I43" s="174"/>
      <c r="J43" s="174"/>
      <c r="K43" s="174"/>
      <c r="L43" s="174"/>
      <c r="M43" s="174"/>
      <c r="N43" s="164"/>
      <c r="O43" s="164"/>
      <c r="P43" s="164"/>
      <c r="Q43" s="164"/>
      <c r="R43" s="164"/>
      <c r="S43" s="164"/>
      <c r="T43" s="165"/>
      <c r="U43" s="164"/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132</v>
      </c>
      <c r="AF43" s="154">
        <v>0</v>
      </c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55"/>
      <c r="B44" s="161"/>
      <c r="C44" s="197" t="s">
        <v>160</v>
      </c>
      <c r="D44" s="166"/>
      <c r="E44" s="171"/>
      <c r="F44" s="174"/>
      <c r="G44" s="174"/>
      <c r="H44" s="174"/>
      <c r="I44" s="174"/>
      <c r="J44" s="174"/>
      <c r="K44" s="174"/>
      <c r="L44" s="174"/>
      <c r="M44" s="174"/>
      <c r="N44" s="164"/>
      <c r="O44" s="164"/>
      <c r="P44" s="164"/>
      <c r="Q44" s="164"/>
      <c r="R44" s="164"/>
      <c r="S44" s="164"/>
      <c r="T44" s="165"/>
      <c r="U44" s="164"/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132</v>
      </c>
      <c r="AF44" s="154">
        <v>0</v>
      </c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/>
      <c r="B45" s="161"/>
      <c r="C45" s="197" t="s">
        <v>161</v>
      </c>
      <c r="D45" s="166"/>
      <c r="E45" s="171">
        <v>2.121</v>
      </c>
      <c r="F45" s="174"/>
      <c r="G45" s="174"/>
      <c r="H45" s="174"/>
      <c r="I45" s="174"/>
      <c r="J45" s="174"/>
      <c r="K45" s="174"/>
      <c r="L45" s="174"/>
      <c r="M45" s="174"/>
      <c r="N45" s="164"/>
      <c r="O45" s="164"/>
      <c r="P45" s="164"/>
      <c r="Q45" s="164"/>
      <c r="R45" s="164"/>
      <c r="S45" s="164"/>
      <c r="T45" s="165"/>
      <c r="U45" s="164"/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132</v>
      </c>
      <c r="AF45" s="154">
        <v>0</v>
      </c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2.5" outlineLevel="1" x14ac:dyDescent="0.2">
      <c r="A46" s="155">
        <v>2</v>
      </c>
      <c r="B46" s="161" t="s">
        <v>162</v>
      </c>
      <c r="C46" s="196" t="s">
        <v>163</v>
      </c>
      <c r="D46" s="163" t="s">
        <v>129</v>
      </c>
      <c r="E46" s="170">
        <v>245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64">
        <v>0</v>
      </c>
      <c r="O46" s="164">
        <f>ROUND(E46*N46,5)</f>
        <v>0</v>
      </c>
      <c r="P46" s="164">
        <v>0</v>
      </c>
      <c r="Q46" s="164">
        <f>ROUND(E46*P46,5)</f>
        <v>0</v>
      </c>
      <c r="R46" s="164"/>
      <c r="S46" s="164"/>
      <c r="T46" s="165">
        <v>0</v>
      </c>
      <c r="U46" s="164">
        <f>ROUND(E46*T46,2)</f>
        <v>0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130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55"/>
      <c r="B47" s="161"/>
      <c r="C47" s="197" t="s">
        <v>164</v>
      </c>
      <c r="D47" s="166"/>
      <c r="E47" s="171"/>
      <c r="F47" s="174"/>
      <c r="G47" s="174"/>
      <c r="H47" s="174"/>
      <c r="I47" s="174"/>
      <c r="J47" s="174"/>
      <c r="K47" s="174"/>
      <c r="L47" s="174"/>
      <c r="M47" s="174"/>
      <c r="N47" s="164"/>
      <c r="O47" s="164"/>
      <c r="P47" s="164"/>
      <c r="Q47" s="164"/>
      <c r="R47" s="164"/>
      <c r="S47" s="164"/>
      <c r="T47" s="165"/>
      <c r="U47" s="164"/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132</v>
      </c>
      <c r="AF47" s="154">
        <v>0</v>
      </c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/>
      <c r="B48" s="161"/>
      <c r="C48" s="197" t="s">
        <v>165</v>
      </c>
      <c r="D48" s="166"/>
      <c r="E48" s="171">
        <v>225</v>
      </c>
      <c r="F48" s="174"/>
      <c r="G48" s="174"/>
      <c r="H48" s="174"/>
      <c r="I48" s="174"/>
      <c r="J48" s="174"/>
      <c r="K48" s="174"/>
      <c r="L48" s="174"/>
      <c r="M48" s="174"/>
      <c r="N48" s="164"/>
      <c r="O48" s="164"/>
      <c r="P48" s="164"/>
      <c r="Q48" s="164"/>
      <c r="R48" s="164"/>
      <c r="S48" s="164"/>
      <c r="T48" s="165"/>
      <c r="U48" s="164"/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132</v>
      </c>
      <c r="AF48" s="154">
        <v>0</v>
      </c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55"/>
      <c r="B49" s="161"/>
      <c r="C49" s="197" t="s">
        <v>134</v>
      </c>
      <c r="D49" s="166"/>
      <c r="E49" s="171"/>
      <c r="F49" s="174"/>
      <c r="G49" s="174"/>
      <c r="H49" s="174"/>
      <c r="I49" s="174"/>
      <c r="J49" s="174"/>
      <c r="K49" s="174"/>
      <c r="L49" s="174"/>
      <c r="M49" s="174"/>
      <c r="N49" s="164"/>
      <c r="O49" s="164"/>
      <c r="P49" s="164"/>
      <c r="Q49" s="164"/>
      <c r="R49" s="164"/>
      <c r="S49" s="164"/>
      <c r="T49" s="165"/>
      <c r="U49" s="164"/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132</v>
      </c>
      <c r="AF49" s="154">
        <v>0</v>
      </c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/>
      <c r="B50" s="161"/>
      <c r="C50" s="197" t="s">
        <v>166</v>
      </c>
      <c r="D50" s="166"/>
      <c r="E50" s="171">
        <v>20</v>
      </c>
      <c r="F50" s="174"/>
      <c r="G50" s="174"/>
      <c r="H50" s="174"/>
      <c r="I50" s="174"/>
      <c r="J50" s="174"/>
      <c r="K50" s="174"/>
      <c r="L50" s="174"/>
      <c r="M50" s="174"/>
      <c r="N50" s="164"/>
      <c r="O50" s="164"/>
      <c r="P50" s="164"/>
      <c r="Q50" s="164"/>
      <c r="R50" s="164"/>
      <c r="S50" s="164"/>
      <c r="T50" s="165"/>
      <c r="U50" s="164"/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132</v>
      </c>
      <c r="AF50" s="154">
        <v>0</v>
      </c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55">
        <v>3</v>
      </c>
      <c r="B51" s="161" t="s">
        <v>167</v>
      </c>
      <c r="C51" s="196" t="s">
        <v>168</v>
      </c>
      <c r="D51" s="163" t="s">
        <v>129</v>
      </c>
      <c r="E51" s="170">
        <v>51.854148119999998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64">
        <v>5.2839999999999998E-2</v>
      </c>
      <c r="O51" s="164">
        <f>ROUND(E51*N51,5)</f>
        <v>2.73997</v>
      </c>
      <c r="P51" s="164">
        <v>0</v>
      </c>
      <c r="Q51" s="164">
        <f>ROUND(E51*P51,5)</f>
        <v>0</v>
      </c>
      <c r="R51" s="164"/>
      <c r="S51" s="164"/>
      <c r="T51" s="165">
        <v>1.0569999999999999</v>
      </c>
      <c r="U51" s="164">
        <f>ROUND(E51*T51,2)</f>
        <v>54.81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130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ht="22.5" outlineLevel="1" x14ac:dyDescent="0.2">
      <c r="A52" s="155"/>
      <c r="B52" s="161"/>
      <c r="C52" s="197" t="s">
        <v>169</v>
      </c>
      <c r="D52" s="166"/>
      <c r="E52" s="171">
        <v>51.854148119999998</v>
      </c>
      <c r="F52" s="174"/>
      <c r="G52" s="174"/>
      <c r="H52" s="174"/>
      <c r="I52" s="174"/>
      <c r="J52" s="174"/>
      <c r="K52" s="174"/>
      <c r="L52" s="174"/>
      <c r="M52" s="174"/>
      <c r="N52" s="164"/>
      <c r="O52" s="164"/>
      <c r="P52" s="164"/>
      <c r="Q52" s="164"/>
      <c r="R52" s="164"/>
      <c r="S52" s="164"/>
      <c r="T52" s="165"/>
      <c r="U52" s="164"/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132</v>
      </c>
      <c r="AF52" s="154">
        <v>0</v>
      </c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55">
        <v>4</v>
      </c>
      <c r="B53" s="161" t="s">
        <v>170</v>
      </c>
      <c r="C53" s="196" t="s">
        <v>171</v>
      </c>
      <c r="D53" s="163" t="s">
        <v>129</v>
      </c>
      <c r="E53" s="170">
        <v>77.781999999999996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64">
        <v>5.3690000000000002E-2</v>
      </c>
      <c r="O53" s="164">
        <f>ROUND(E53*N53,5)</f>
        <v>4.1761200000000001</v>
      </c>
      <c r="P53" s="164">
        <v>0</v>
      </c>
      <c r="Q53" s="164">
        <f>ROUND(E53*P53,5)</f>
        <v>0</v>
      </c>
      <c r="R53" s="164"/>
      <c r="S53" s="164"/>
      <c r="T53" s="165">
        <v>1.17717</v>
      </c>
      <c r="U53" s="164">
        <f>ROUND(E53*T53,2)</f>
        <v>91.56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130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55"/>
      <c r="B54" s="161"/>
      <c r="C54" s="197" t="s">
        <v>131</v>
      </c>
      <c r="D54" s="166"/>
      <c r="E54" s="171"/>
      <c r="F54" s="174"/>
      <c r="G54" s="174"/>
      <c r="H54" s="174"/>
      <c r="I54" s="174"/>
      <c r="J54" s="174"/>
      <c r="K54" s="174"/>
      <c r="L54" s="174"/>
      <c r="M54" s="174"/>
      <c r="N54" s="164"/>
      <c r="O54" s="164"/>
      <c r="P54" s="164"/>
      <c r="Q54" s="164"/>
      <c r="R54" s="164"/>
      <c r="S54" s="164"/>
      <c r="T54" s="165"/>
      <c r="U54" s="164"/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132</v>
      </c>
      <c r="AF54" s="154">
        <v>0</v>
      </c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/>
      <c r="B55" s="161"/>
      <c r="C55" s="197" t="s">
        <v>172</v>
      </c>
      <c r="D55" s="166"/>
      <c r="E55" s="171">
        <v>3.258</v>
      </c>
      <c r="F55" s="174"/>
      <c r="G55" s="174"/>
      <c r="H55" s="174"/>
      <c r="I55" s="174"/>
      <c r="J55" s="174"/>
      <c r="K55" s="174"/>
      <c r="L55" s="174"/>
      <c r="M55" s="174"/>
      <c r="N55" s="164"/>
      <c r="O55" s="164"/>
      <c r="P55" s="164"/>
      <c r="Q55" s="164"/>
      <c r="R55" s="164"/>
      <c r="S55" s="164"/>
      <c r="T55" s="165"/>
      <c r="U55" s="164"/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132</v>
      </c>
      <c r="AF55" s="154">
        <v>0</v>
      </c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55"/>
      <c r="B56" s="161"/>
      <c r="C56" s="197" t="s">
        <v>134</v>
      </c>
      <c r="D56" s="166"/>
      <c r="E56" s="171"/>
      <c r="F56" s="174"/>
      <c r="G56" s="174"/>
      <c r="H56" s="174"/>
      <c r="I56" s="174"/>
      <c r="J56" s="174"/>
      <c r="K56" s="174"/>
      <c r="L56" s="174"/>
      <c r="M56" s="174"/>
      <c r="N56" s="164"/>
      <c r="O56" s="164"/>
      <c r="P56" s="164"/>
      <c r="Q56" s="164"/>
      <c r="R56" s="164"/>
      <c r="S56" s="164"/>
      <c r="T56" s="165"/>
      <c r="U56" s="164"/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132</v>
      </c>
      <c r="AF56" s="154">
        <v>0</v>
      </c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55"/>
      <c r="B57" s="161"/>
      <c r="C57" s="197" t="s">
        <v>135</v>
      </c>
      <c r="D57" s="166"/>
      <c r="E57" s="171"/>
      <c r="F57" s="174"/>
      <c r="G57" s="174"/>
      <c r="H57" s="174"/>
      <c r="I57" s="174"/>
      <c r="J57" s="174"/>
      <c r="K57" s="174"/>
      <c r="L57" s="174"/>
      <c r="M57" s="174"/>
      <c r="N57" s="164"/>
      <c r="O57" s="164"/>
      <c r="P57" s="164"/>
      <c r="Q57" s="164"/>
      <c r="R57" s="164"/>
      <c r="S57" s="164"/>
      <c r="T57" s="165"/>
      <c r="U57" s="164"/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132</v>
      </c>
      <c r="AF57" s="154">
        <v>0</v>
      </c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/>
      <c r="B58" s="161"/>
      <c r="C58" s="197" t="s">
        <v>173</v>
      </c>
      <c r="D58" s="166"/>
      <c r="E58" s="171">
        <v>5.048</v>
      </c>
      <c r="F58" s="174"/>
      <c r="G58" s="174"/>
      <c r="H58" s="174"/>
      <c r="I58" s="174"/>
      <c r="J58" s="174"/>
      <c r="K58" s="174"/>
      <c r="L58" s="174"/>
      <c r="M58" s="174"/>
      <c r="N58" s="164"/>
      <c r="O58" s="164"/>
      <c r="P58" s="164"/>
      <c r="Q58" s="164"/>
      <c r="R58" s="164"/>
      <c r="S58" s="164"/>
      <c r="T58" s="165"/>
      <c r="U58" s="164"/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132</v>
      </c>
      <c r="AF58" s="154">
        <v>0</v>
      </c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55"/>
      <c r="B59" s="161"/>
      <c r="C59" s="197" t="s">
        <v>174</v>
      </c>
      <c r="D59" s="166"/>
      <c r="E59" s="171">
        <v>8.67</v>
      </c>
      <c r="F59" s="174"/>
      <c r="G59" s="174"/>
      <c r="H59" s="174"/>
      <c r="I59" s="174"/>
      <c r="J59" s="174"/>
      <c r="K59" s="174"/>
      <c r="L59" s="174"/>
      <c r="M59" s="174"/>
      <c r="N59" s="164"/>
      <c r="O59" s="164"/>
      <c r="P59" s="164"/>
      <c r="Q59" s="164"/>
      <c r="R59" s="164"/>
      <c r="S59" s="164"/>
      <c r="T59" s="165"/>
      <c r="U59" s="164"/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132</v>
      </c>
      <c r="AF59" s="154">
        <v>0</v>
      </c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/>
      <c r="B60" s="161"/>
      <c r="C60" s="197" t="s">
        <v>175</v>
      </c>
      <c r="D60" s="166"/>
      <c r="E60" s="171">
        <v>5.048</v>
      </c>
      <c r="F60" s="174"/>
      <c r="G60" s="174"/>
      <c r="H60" s="174"/>
      <c r="I60" s="174"/>
      <c r="J60" s="174"/>
      <c r="K60" s="174"/>
      <c r="L60" s="174"/>
      <c r="M60" s="174"/>
      <c r="N60" s="164"/>
      <c r="O60" s="164"/>
      <c r="P60" s="164"/>
      <c r="Q60" s="164"/>
      <c r="R60" s="164"/>
      <c r="S60" s="164"/>
      <c r="T60" s="165"/>
      <c r="U60" s="164"/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132</v>
      </c>
      <c r="AF60" s="154">
        <v>0</v>
      </c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/>
      <c r="B61" s="161"/>
      <c r="C61" s="197" t="s">
        <v>176</v>
      </c>
      <c r="D61" s="166"/>
      <c r="E61" s="171">
        <v>2.524</v>
      </c>
      <c r="F61" s="174"/>
      <c r="G61" s="174"/>
      <c r="H61" s="174"/>
      <c r="I61" s="174"/>
      <c r="J61" s="174"/>
      <c r="K61" s="174"/>
      <c r="L61" s="174"/>
      <c r="M61" s="174"/>
      <c r="N61" s="164"/>
      <c r="O61" s="164"/>
      <c r="P61" s="164"/>
      <c r="Q61" s="164"/>
      <c r="R61" s="164"/>
      <c r="S61" s="164"/>
      <c r="T61" s="165"/>
      <c r="U61" s="164"/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132</v>
      </c>
      <c r="AF61" s="154">
        <v>0</v>
      </c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/>
      <c r="B62" s="161"/>
      <c r="C62" s="197" t="s">
        <v>177</v>
      </c>
      <c r="D62" s="166"/>
      <c r="E62" s="171">
        <v>7.08</v>
      </c>
      <c r="F62" s="174"/>
      <c r="G62" s="174"/>
      <c r="H62" s="174"/>
      <c r="I62" s="174"/>
      <c r="J62" s="174"/>
      <c r="K62" s="174"/>
      <c r="L62" s="174"/>
      <c r="M62" s="174"/>
      <c r="N62" s="164"/>
      <c r="O62" s="164"/>
      <c r="P62" s="164"/>
      <c r="Q62" s="164"/>
      <c r="R62" s="164"/>
      <c r="S62" s="164"/>
      <c r="T62" s="165"/>
      <c r="U62" s="164"/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132</v>
      </c>
      <c r="AF62" s="154">
        <v>0</v>
      </c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/>
      <c r="B63" s="161"/>
      <c r="C63" s="197" t="s">
        <v>134</v>
      </c>
      <c r="D63" s="166"/>
      <c r="E63" s="171"/>
      <c r="F63" s="174"/>
      <c r="G63" s="174"/>
      <c r="H63" s="174"/>
      <c r="I63" s="174"/>
      <c r="J63" s="174"/>
      <c r="K63" s="174"/>
      <c r="L63" s="174"/>
      <c r="M63" s="174"/>
      <c r="N63" s="164"/>
      <c r="O63" s="164"/>
      <c r="P63" s="164"/>
      <c r="Q63" s="164"/>
      <c r="R63" s="164"/>
      <c r="S63" s="164"/>
      <c r="T63" s="165"/>
      <c r="U63" s="164"/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132</v>
      </c>
      <c r="AF63" s="154">
        <v>0</v>
      </c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55"/>
      <c r="B64" s="161"/>
      <c r="C64" s="197" t="s">
        <v>141</v>
      </c>
      <c r="D64" s="166"/>
      <c r="E64" s="171"/>
      <c r="F64" s="174"/>
      <c r="G64" s="174"/>
      <c r="H64" s="174"/>
      <c r="I64" s="174"/>
      <c r="J64" s="174"/>
      <c r="K64" s="174"/>
      <c r="L64" s="174"/>
      <c r="M64" s="174"/>
      <c r="N64" s="164"/>
      <c r="O64" s="164"/>
      <c r="P64" s="164"/>
      <c r="Q64" s="164"/>
      <c r="R64" s="164"/>
      <c r="S64" s="164"/>
      <c r="T64" s="165"/>
      <c r="U64" s="164"/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132</v>
      </c>
      <c r="AF64" s="154">
        <v>0</v>
      </c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55"/>
      <c r="B65" s="161"/>
      <c r="C65" s="197" t="s">
        <v>178</v>
      </c>
      <c r="D65" s="166"/>
      <c r="E65" s="171">
        <v>0.89</v>
      </c>
      <c r="F65" s="174"/>
      <c r="G65" s="174"/>
      <c r="H65" s="174"/>
      <c r="I65" s="174"/>
      <c r="J65" s="174"/>
      <c r="K65" s="174"/>
      <c r="L65" s="174"/>
      <c r="M65" s="174"/>
      <c r="N65" s="164"/>
      <c r="O65" s="164"/>
      <c r="P65" s="164"/>
      <c r="Q65" s="164"/>
      <c r="R65" s="164"/>
      <c r="S65" s="164"/>
      <c r="T65" s="165"/>
      <c r="U65" s="164"/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132</v>
      </c>
      <c r="AF65" s="154">
        <v>0</v>
      </c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55"/>
      <c r="B66" s="161"/>
      <c r="C66" s="197" t="s">
        <v>179</v>
      </c>
      <c r="D66" s="166"/>
      <c r="E66" s="171">
        <v>3.2879999999999998</v>
      </c>
      <c r="F66" s="174"/>
      <c r="G66" s="174"/>
      <c r="H66" s="174"/>
      <c r="I66" s="174"/>
      <c r="J66" s="174"/>
      <c r="K66" s="174"/>
      <c r="L66" s="174"/>
      <c r="M66" s="174"/>
      <c r="N66" s="164"/>
      <c r="O66" s="164"/>
      <c r="P66" s="164"/>
      <c r="Q66" s="164"/>
      <c r="R66" s="164"/>
      <c r="S66" s="164"/>
      <c r="T66" s="165"/>
      <c r="U66" s="164"/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132</v>
      </c>
      <c r="AF66" s="154">
        <v>0</v>
      </c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55"/>
      <c r="B67" s="161"/>
      <c r="C67" s="197" t="s">
        <v>180</v>
      </c>
      <c r="D67" s="166"/>
      <c r="E67" s="171">
        <v>2.64</v>
      </c>
      <c r="F67" s="174"/>
      <c r="G67" s="174"/>
      <c r="H67" s="174"/>
      <c r="I67" s="174"/>
      <c r="J67" s="174"/>
      <c r="K67" s="174"/>
      <c r="L67" s="174"/>
      <c r="M67" s="174"/>
      <c r="N67" s="164"/>
      <c r="O67" s="164"/>
      <c r="P67" s="164"/>
      <c r="Q67" s="164"/>
      <c r="R67" s="164"/>
      <c r="S67" s="164"/>
      <c r="T67" s="165"/>
      <c r="U67" s="164"/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132</v>
      </c>
      <c r="AF67" s="154">
        <v>0</v>
      </c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55"/>
      <c r="B68" s="161"/>
      <c r="C68" s="197" t="s">
        <v>181</v>
      </c>
      <c r="D68" s="166"/>
      <c r="E68" s="171">
        <v>2.472</v>
      </c>
      <c r="F68" s="174"/>
      <c r="G68" s="174"/>
      <c r="H68" s="174"/>
      <c r="I68" s="174"/>
      <c r="J68" s="174"/>
      <c r="K68" s="174"/>
      <c r="L68" s="174"/>
      <c r="M68" s="174"/>
      <c r="N68" s="164"/>
      <c r="O68" s="164"/>
      <c r="P68" s="164"/>
      <c r="Q68" s="164"/>
      <c r="R68" s="164"/>
      <c r="S68" s="164"/>
      <c r="T68" s="165"/>
      <c r="U68" s="164"/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132</v>
      </c>
      <c r="AF68" s="154">
        <v>0</v>
      </c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55"/>
      <c r="B69" s="161"/>
      <c r="C69" s="197" t="s">
        <v>182</v>
      </c>
      <c r="D69" s="166"/>
      <c r="E69" s="171">
        <v>8.1449999999999996</v>
      </c>
      <c r="F69" s="174"/>
      <c r="G69" s="174"/>
      <c r="H69" s="174"/>
      <c r="I69" s="174"/>
      <c r="J69" s="174"/>
      <c r="K69" s="174"/>
      <c r="L69" s="174"/>
      <c r="M69" s="174"/>
      <c r="N69" s="164"/>
      <c r="O69" s="164"/>
      <c r="P69" s="164"/>
      <c r="Q69" s="164"/>
      <c r="R69" s="164"/>
      <c r="S69" s="164"/>
      <c r="T69" s="165"/>
      <c r="U69" s="164"/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132</v>
      </c>
      <c r="AF69" s="154">
        <v>0</v>
      </c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55"/>
      <c r="B70" s="161"/>
      <c r="C70" s="197" t="s">
        <v>183</v>
      </c>
      <c r="D70" s="166"/>
      <c r="E70" s="171">
        <v>3.96</v>
      </c>
      <c r="F70" s="174"/>
      <c r="G70" s="174"/>
      <c r="H70" s="174"/>
      <c r="I70" s="174"/>
      <c r="J70" s="174"/>
      <c r="K70" s="174"/>
      <c r="L70" s="174"/>
      <c r="M70" s="174"/>
      <c r="N70" s="164"/>
      <c r="O70" s="164"/>
      <c r="P70" s="164"/>
      <c r="Q70" s="164"/>
      <c r="R70" s="164"/>
      <c r="S70" s="164"/>
      <c r="T70" s="165"/>
      <c r="U70" s="164"/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132</v>
      </c>
      <c r="AF70" s="154">
        <v>0</v>
      </c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55"/>
      <c r="B71" s="161"/>
      <c r="C71" s="197" t="s">
        <v>184</v>
      </c>
      <c r="D71" s="166"/>
      <c r="E71" s="171">
        <v>4.2300000000000004</v>
      </c>
      <c r="F71" s="174"/>
      <c r="G71" s="174"/>
      <c r="H71" s="174"/>
      <c r="I71" s="174"/>
      <c r="J71" s="174"/>
      <c r="K71" s="174"/>
      <c r="L71" s="174"/>
      <c r="M71" s="174"/>
      <c r="N71" s="164"/>
      <c r="O71" s="164"/>
      <c r="P71" s="164"/>
      <c r="Q71" s="164"/>
      <c r="R71" s="164"/>
      <c r="S71" s="164"/>
      <c r="T71" s="165"/>
      <c r="U71" s="164"/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132</v>
      </c>
      <c r="AF71" s="154">
        <v>0</v>
      </c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55"/>
      <c r="B72" s="161"/>
      <c r="C72" s="197" t="s">
        <v>549</v>
      </c>
      <c r="D72" s="166"/>
      <c r="E72" s="171">
        <v>1.5089999999999999</v>
      </c>
      <c r="F72" s="174"/>
      <c r="G72" s="174"/>
      <c r="H72" s="174"/>
      <c r="I72" s="174"/>
      <c r="J72" s="174"/>
      <c r="K72" s="174"/>
      <c r="L72" s="174"/>
      <c r="M72" s="174"/>
      <c r="N72" s="164"/>
      <c r="O72" s="164"/>
      <c r="P72" s="164"/>
      <c r="Q72" s="164"/>
      <c r="R72" s="164"/>
      <c r="S72" s="164"/>
      <c r="T72" s="165"/>
      <c r="U72" s="164"/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132</v>
      </c>
      <c r="AF72" s="154">
        <v>0</v>
      </c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55"/>
      <c r="B73" s="161"/>
      <c r="C73" s="197" t="s">
        <v>185</v>
      </c>
      <c r="D73" s="166"/>
      <c r="E73" s="171">
        <v>1.98</v>
      </c>
      <c r="F73" s="174"/>
      <c r="G73" s="174"/>
      <c r="H73" s="174"/>
      <c r="I73" s="174"/>
      <c r="J73" s="174"/>
      <c r="K73" s="174"/>
      <c r="L73" s="174"/>
      <c r="M73" s="174"/>
      <c r="N73" s="164"/>
      <c r="O73" s="164"/>
      <c r="P73" s="164"/>
      <c r="Q73" s="164"/>
      <c r="R73" s="164"/>
      <c r="S73" s="164"/>
      <c r="T73" s="165"/>
      <c r="U73" s="164"/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132</v>
      </c>
      <c r="AF73" s="154">
        <v>0</v>
      </c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55"/>
      <c r="B74" s="161"/>
      <c r="C74" s="197" t="s">
        <v>134</v>
      </c>
      <c r="D74" s="166"/>
      <c r="E74" s="171"/>
      <c r="F74" s="174"/>
      <c r="G74" s="174"/>
      <c r="H74" s="174"/>
      <c r="I74" s="174"/>
      <c r="J74" s="174"/>
      <c r="K74" s="174"/>
      <c r="L74" s="174"/>
      <c r="M74" s="174"/>
      <c r="N74" s="164"/>
      <c r="O74" s="164"/>
      <c r="P74" s="164"/>
      <c r="Q74" s="164"/>
      <c r="R74" s="164"/>
      <c r="S74" s="164"/>
      <c r="T74" s="165"/>
      <c r="U74" s="164"/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132</v>
      </c>
      <c r="AF74" s="154">
        <v>0</v>
      </c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55"/>
      <c r="B75" s="161"/>
      <c r="C75" s="197" t="s">
        <v>150</v>
      </c>
      <c r="D75" s="166"/>
      <c r="E75" s="171"/>
      <c r="F75" s="174"/>
      <c r="G75" s="174"/>
      <c r="H75" s="174"/>
      <c r="I75" s="174"/>
      <c r="J75" s="174"/>
      <c r="K75" s="174"/>
      <c r="L75" s="174"/>
      <c r="M75" s="174"/>
      <c r="N75" s="164"/>
      <c r="O75" s="164"/>
      <c r="P75" s="164"/>
      <c r="Q75" s="164"/>
      <c r="R75" s="164"/>
      <c r="S75" s="164"/>
      <c r="T75" s="165"/>
      <c r="U75" s="164"/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132</v>
      </c>
      <c r="AF75" s="154">
        <v>0</v>
      </c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55"/>
      <c r="B76" s="161"/>
      <c r="C76" s="197" t="s">
        <v>186</v>
      </c>
      <c r="D76" s="166"/>
      <c r="E76" s="171">
        <v>2.8319999999999999</v>
      </c>
      <c r="F76" s="174"/>
      <c r="G76" s="174"/>
      <c r="H76" s="174"/>
      <c r="I76" s="174"/>
      <c r="J76" s="174"/>
      <c r="K76" s="174"/>
      <c r="L76" s="174"/>
      <c r="M76" s="174"/>
      <c r="N76" s="164"/>
      <c r="O76" s="164"/>
      <c r="P76" s="164"/>
      <c r="Q76" s="164"/>
      <c r="R76" s="164"/>
      <c r="S76" s="164"/>
      <c r="T76" s="165"/>
      <c r="U76" s="164"/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132</v>
      </c>
      <c r="AF76" s="154">
        <v>0</v>
      </c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55"/>
      <c r="B77" s="161"/>
      <c r="C77" s="197" t="s">
        <v>187</v>
      </c>
      <c r="D77" s="166"/>
      <c r="E77" s="171">
        <v>1.28</v>
      </c>
      <c r="F77" s="174"/>
      <c r="G77" s="174"/>
      <c r="H77" s="174"/>
      <c r="I77" s="174"/>
      <c r="J77" s="174"/>
      <c r="K77" s="174"/>
      <c r="L77" s="174"/>
      <c r="M77" s="174"/>
      <c r="N77" s="164"/>
      <c r="O77" s="164"/>
      <c r="P77" s="164"/>
      <c r="Q77" s="164"/>
      <c r="R77" s="164"/>
      <c r="S77" s="164"/>
      <c r="T77" s="165"/>
      <c r="U77" s="164"/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132</v>
      </c>
      <c r="AF77" s="154">
        <v>0</v>
      </c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55"/>
      <c r="B78" s="161"/>
      <c r="C78" s="197" t="s">
        <v>188</v>
      </c>
      <c r="D78" s="166"/>
      <c r="E78" s="171">
        <v>2.64</v>
      </c>
      <c r="F78" s="174"/>
      <c r="G78" s="174"/>
      <c r="H78" s="174"/>
      <c r="I78" s="174"/>
      <c r="J78" s="174"/>
      <c r="K78" s="174"/>
      <c r="L78" s="174"/>
      <c r="M78" s="174"/>
      <c r="N78" s="164"/>
      <c r="O78" s="164"/>
      <c r="P78" s="164"/>
      <c r="Q78" s="164"/>
      <c r="R78" s="164"/>
      <c r="S78" s="164"/>
      <c r="T78" s="165"/>
      <c r="U78" s="164"/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132</v>
      </c>
      <c r="AF78" s="154">
        <v>0</v>
      </c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55"/>
      <c r="B79" s="161"/>
      <c r="C79" s="197" t="s">
        <v>189</v>
      </c>
      <c r="D79" s="166"/>
      <c r="E79" s="171">
        <v>1.1200000000000001</v>
      </c>
      <c r="F79" s="174"/>
      <c r="G79" s="174"/>
      <c r="H79" s="174"/>
      <c r="I79" s="174"/>
      <c r="J79" s="174"/>
      <c r="K79" s="174"/>
      <c r="L79" s="174"/>
      <c r="M79" s="174"/>
      <c r="N79" s="164"/>
      <c r="O79" s="164"/>
      <c r="P79" s="164"/>
      <c r="Q79" s="164"/>
      <c r="R79" s="164"/>
      <c r="S79" s="164"/>
      <c r="T79" s="165"/>
      <c r="U79" s="164"/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132</v>
      </c>
      <c r="AF79" s="154">
        <v>0</v>
      </c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55"/>
      <c r="B80" s="161"/>
      <c r="C80" s="197" t="s">
        <v>134</v>
      </c>
      <c r="D80" s="166"/>
      <c r="E80" s="171"/>
      <c r="F80" s="174"/>
      <c r="G80" s="174"/>
      <c r="H80" s="174"/>
      <c r="I80" s="174"/>
      <c r="J80" s="174"/>
      <c r="K80" s="174"/>
      <c r="L80" s="174"/>
      <c r="M80" s="174"/>
      <c r="N80" s="164"/>
      <c r="O80" s="164"/>
      <c r="P80" s="164"/>
      <c r="Q80" s="164"/>
      <c r="R80" s="164"/>
      <c r="S80" s="164"/>
      <c r="T80" s="165"/>
      <c r="U80" s="164"/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132</v>
      </c>
      <c r="AF80" s="154">
        <v>0</v>
      </c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55"/>
      <c r="B81" s="161"/>
      <c r="C81" s="197" t="s">
        <v>155</v>
      </c>
      <c r="D81" s="166"/>
      <c r="E81" s="171"/>
      <c r="F81" s="174"/>
      <c r="G81" s="174"/>
      <c r="H81" s="174"/>
      <c r="I81" s="174"/>
      <c r="J81" s="174"/>
      <c r="K81" s="174"/>
      <c r="L81" s="174"/>
      <c r="M81" s="174"/>
      <c r="N81" s="164"/>
      <c r="O81" s="164"/>
      <c r="P81" s="164"/>
      <c r="Q81" s="164"/>
      <c r="R81" s="164"/>
      <c r="S81" s="164"/>
      <c r="T81" s="165"/>
      <c r="U81" s="164"/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132</v>
      </c>
      <c r="AF81" s="154">
        <v>0</v>
      </c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55"/>
      <c r="B82" s="161"/>
      <c r="C82" s="197" t="s">
        <v>190</v>
      </c>
      <c r="D82" s="166"/>
      <c r="E82" s="171">
        <v>2.8620000000000001</v>
      </c>
      <c r="F82" s="174"/>
      <c r="G82" s="174"/>
      <c r="H82" s="174"/>
      <c r="I82" s="174"/>
      <c r="J82" s="174"/>
      <c r="K82" s="174"/>
      <c r="L82" s="174"/>
      <c r="M82" s="174"/>
      <c r="N82" s="164"/>
      <c r="O82" s="164"/>
      <c r="P82" s="164"/>
      <c r="Q82" s="164"/>
      <c r="R82" s="164"/>
      <c r="S82" s="164"/>
      <c r="T82" s="165"/>
      <c r="U82" s="164"/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132</v>
      </c>
      <c r="AF82" s="154">
        <v>0</v>
      </c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55"/>
      <c r="B83" s="161"/>
      <c r="C83" s="197" t="s">
        <v>191</v>
      </c>
      <c r="D83" s="166"/>
      <c r="E83" s="171">
        <v>2.8980000000000001</v>
      </c>
      <c r="F83" s="174"/>
      <c r="G83" s="174"/>
      <c r="H83" s="174"/>
      <c r="I83" s="174"/>
      <c r="J83" s="174"/>
      <c r="K83" s="174"/>
      <c r="L83" s="174"/>
      <c r="M83" s="174"/>
      <c r="N83" s="164"/>
      <c r="O83" s="164"/>
      <c r="P83" s="164"/>
      <c r="Q83" s="164"/>
      <c r="R83" s="164"/>
      <c r="S83" s="164"/>
      <c r="T83" s="165"/>
      <c r="U83" s="164"/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132</v>
      </c>
      <c r="AF83" s="154">
        <v>0</v>
      </c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55"/>
      <c r="B84" s="161"/>
      <c r="C84" s="197" t="s">
        <v>134</v>
      </c>
      <c r="D84" s="166"/>
      <c r="E84" s="171"/>
      <c r="F84" s="174"/>
      <c r="G84" s="174"/>
      <c r="H84" s="174"/>
      <c r="I84" s="174"/>
      <c r="J84" s="174"/>
      <c r="K84" s="174"/>
      <c r="L84" s="174"/>
      <c r="M84" s="174"/>
      <c r="N84" s="164"/>
      <c r="O84" s="164"/>
      <c r="P84" s="164"/>
      <c r="Q84" s="164"/>
      <c r="R84" s="164"/>
      <c r="S84" s="164"/>
      <c r="T84" s="165"/>
      <c r="U84" s="164"/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132</v>
      </c>
      <c r="AF84" s="154">
        <v>0</v>
      </c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55"/>
      <c r="B85" s="161"/>
      <c r="C85" s="197" t="s">
        <v>158</v>
      </c>
      <c r="D85" s="166"/>
      <c r="E85" s="171"/>
      <c r="F85" s="174"/>
      <c r="G85" s="174"/>
      <c r="H85" s="174"/>
      <c r="I85" s="174"/>
      <c r="J85" s="174"/>
      <c r="K85" s="174"/>
      <c r="L85" s="174"/>
      <c r="M85" s="174"/>
      <c r="N85" s="164"/>
      <c r="O85" s="164"/>
      <c r="P85" s="164"/>
      <c r="Q85" s="164"/>
      <c r="R85" s="164"/>
      <c r="S85" s="164"/>
      <c r="T85" s="165"/>
      <c r="U85" s="164"/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132</v>
      </c>
      <c r="AF85" s="154">
        <v>0</v>
      </c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55"/>
      <c r="B86" s="161"/>
      <c r="C86" s="197" t="s">
        <v>192</v>
      </c>
      <c r="D86" s="166"/>
      <c r="E86" s="171">
        <v>1.92</v>
      </c>
      <c r="F86" s="174"/>
      <c r="G86" s="174"/>
      <c r="H86" s="174"/>
      <c r="I86" s="174"/>
      <c r="J86" s="174"/>
      <c r="K86" s="174"/>
      <c r="L86" s="174"/>
      <c r="M86" s="174"/>
      <c r="N86" s="164"/>
      <c r="O86" s="164"/>
      <c r="P86" s="164"/>
      <c r="Q86" s="164"/>
      <c r="R86" s="164"/>
      <c r="S86" s="164"/>
      <c r="T86" s="165"/>
      <c r="U86" s="164"/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132</v>
      </c>
      <c r="AF86" s="154">
        <v>0</v>
      </c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55"/>
      <c r="B87" s="161"/>
      <c r="C87" s="197" t="s">
        <v>134</v>
      </c>
      <c r="D87" s="166"/>
      <c r="E87" s="171"/>
      <c r="F87" s="174"/>
      <c r="G87" s="174"/>
      <c r="H87" s="174"/>
      <c r="I87" s="174"/>
      <c r="J87" s="174"/>
      <c r="K87" s="174"/>
      <c r="L87" s="174"/>
      <c r="M87" s="174"/>
      <c r="N87" s="164"/>
      <c r="O87" s="164"/>
      <c r="P87" s="164"/>
      <c r="Q87" s="164"/>
      <c r="R87" s="164"/>
      <c r="S87" s="164"/>
      <c r="T87" s="165"/>
      <c r="U87" s="164"/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132</v>
      </c>
      <c r="AF87" s="154">
        <v>0</v>
      </c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55"/>
      <c r="B88" s="161"/>
      <c r="C88" s="197" t="s">
        <v>193</v>
      </c>
      <c r="D88" s="166"/>
      <c r="E88" s="171"/>
      <c r="F88" s="174"/>
      <c r="G88" s="174"/>
      <c r="H88" s="174"/>
      <c r="I88" s="174"/>
      <c r="J88" s="174"/>
      <c r="K88" s="174"/>
      <c r="L88" s="174"/>
      <c r="M88" s="174"/>
      <c r="N88" s="164"/>
      <c r="O88" s="164"/>
      <c r="P88" s="164"/>
      <c r="Q88" s="164"/>
      <c r="R88" s="164"/>
      <c r="S88" s="164"/>
      <c r="T88" s="165"/>
      <c r="U88" s="164"/>
      <c r="V88" s="154"/>
      <c r="W88" s="154"/>
      <c r="X88" s="154"/>
      <c r="Y88" s="154"/>
      <c r="Z88" s="154"/>
      <c r="AA88" s="154"/>
      <c r="AB88" s="154"/>
      <c r="AC88" s="154"/>
      <c r="AD88" s="154"/>
      <c r="AE88" s="154" t="s">
        <v>132</v>
      </c>
      <c r="AF88" s="154">
        <v>0</v>
      </c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55"/>
      <c r="B89" s="161"/>
      <c r="C89" s="197" t="s">
        <v>194</v>
      </c>
      <c r="D89" s="166"/>
      <c r="E89" s="171">
        <v>1.5269999999999999</v>
      </c>
      <c r="F89" s="174"/>
      <c r="G89" s="174"/>
      <c r="H89" s="174"/>
      <c r="I89" s="174"/>
      <c r="J89" s="174"/>
      <c r="K89" s="174"/>
      <c r="L89" s="174"/>
      <c r="M89" s="174"/>
      <c r="N89" s="164"/>
      <c r="O89" s="164"/>
      <c r="P89" s="164"/>
      <c r="Q89" s="164"/>
      <c r="R89" s="164"/>
      <c r="S89" s="164"/>
      <c r="T89" s="165"/>
      <c r="U89" s="164"/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132</v>
      </c>
      <c r="AF89" s="154">
        <v>0</v>
      </c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ht="22.5" outlineLevel="1" x14ac:dyDescent="0.2">
      <c r="A90" s="155">
        <v>5</v>
      </c>
      <c r="B90" s="161" t="s">
        <v>195</v>
      </c>
      <c r="C90" s="196" t="s">
        <v>196</v>
      </c>
      <c r="D90" s="163" t="s">
        <v>197</v>
      </c>
      <c r="E90" s="170">
        <v>240.97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64">
        <v>2.3800000000000002E-3</v>
      </c>
      <c r="O90" s="164">
        <f>ROUND(E90*N90,5)</f>
        <v>0.57350999999999996</v>
      </c>
      <c r="P90" s="164">
        <v>0</v>
      </c>
      <c r="Q90" s="164">
        <f>ROUND(E90*P90,5)</f>
        <v>0</v>
      </c>
      <c r="R90" s="164"/>
      <c r="S90" s="164"/>
      <c r="T90" s="165">
        <v>0.18232999999999999</v>
      </c>
      <c r="U90" s="164">
        <f>ROUND(E90*T90,2)</f>
        <v>43.94</v>
      </c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130</v>
      </c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55"/>
      <c r="B91" s="161"/>
      <c r="C91" s="197" t="s">
        <v>198</v>
      </c>
      <c r="D91" s="166"/>
      <c r="E91" s="171"/>
      <c r="F91" s="174"/>
      <c r="G91" s="174"/>
      <c r="H91" s="174"/>
      <c r="I91" s="174"/>
      <c r="J91" s="174"/>
      <c r="K91" s="174"/>
      <c r="L91" s="174"/>
      <c r="M91" s="174"/>
      <c r="N91" s="164"/>
      <c r="O91" s="164"/>
      <c r="P91" s="164"/>
      <c r="Q91" s="164"/>
      <c r="R91" s="164"/>
      <c r="S91" s="164"/>
      <c r="T91" s="165"/>
      <c r="U91" s="164"/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132</v>
      </c>
      <c r="AF91" s="154">
        <v>0</v>
      </c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55"/>
      <c r="B92" s="161"/>
      <c r="C92" s="197" t="s">
        <v>131</v>
      </c>
      <c r="D92" s="166"/>
      <c r="E92" s="171"/>
      <c r="F92" s="174"/>
      <c r="G92" s="174"/>
      <c r="H92" s="174"/>
      <c r="I92" s="174"/>
      <c r="J92" s="174"/>
      <c r="K92" s="174"/>
      <c r="L92" s="174"/>
      <c r="M92" s="174"/>
      <c r="N92" s="164"/>
      <c r="O92" s="164"/>
      <c r="P92" s="164"/>
      <c r="Q92" s="164"/>
      <c r="R92" s="164"/>
      <c r="S92" s="164"/>
      <c r="T92" s="165"/>
      <c r="U92" s="164"/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132</v>
      </c>
      <c r="AF92" s="154">
        <v>0</v>
      </c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55"/>
      <c r="B93" s="161"/>
      <c r="C93" s="197" t="s">
        <v>199</v>
      </c>
      <c r="D93" s="166"/>
      <c r="E93" s="171">
        <v>7.24</v>
      </c>
      <c r="F93" s="174"/>
      <c r="G93" s="174"/>
      <c r="H93" s="174"/>
      <c r="I93" s="174"/>
      <c r="J93" s="174"/>
      <c r="K93" s="174"/>
      <c r="L93" s="174"/>
      <c r="M93" s="174"/>
      <c r="N93" s="164"/>
      <c r="O93" s="164"/>
      <c r="P93" s="164"/>
      <c r="Q93" s="164"/>
      <c r="R93" s="164"/>
      <c r="S93" s="164"/>
      <c r="T93" s="165"/>
      <c r="U93" s="164"/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132</v>
      </c>
      <c r="AF93" s="154">
        <v>0</v>
      </c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55"/>
      <c r="B94" s="161"/>
      <c r="C94" s="197" t="s">
        <v>134</v>
      </c>
      <c r="D94" s="166"/>
      <c r="E94" s="171"/>
      <c r="F94" s="174"/>
      <c r="G94" s="174"/>
      <c r="H94" s="174"/>
      <c r="I94" s="174"/>
      <c r="J94" s="174"/>
      <c r="K94" s="174"/>
      <c r="L94" s="174"/>
      <c r="M94" s="174"/>
      <c r="N94" s="164"/>
      <c r="O94" s="164"/>
      <c r="P94" s="164"/>
      <c r="Q94" s="164"/>
      <c r="R94" s="164"/>
      <c r="S94" s="164"/>
      <c r="T94" s="165"/>
      <c r="U94" s="164"/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132</v>
      </c>
      <c r="AF94" s="154">
        <v>0</v>
      </c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55"/>
      <c r="B95" s="161"/>
      <c r="C95" s="197" t="s">
        <v>135</v>
      </c>
      <c r="D95" s="166"/>
      <c r="E95" s="171"/>
      <c r="F95" s="174"/>
      <c r="G95" s="174"/>
      <c r="H95" s="174"/>
      <c r="I95" s="174"/>
      <c r="J95" s="174"/>
      <c r="K95" s="174"/>
      <c r="L95" s="174"/>
      <c r="M95" s="174"/>
      <c r="N95" s="164"/>
      <c r="O95" s="164"/>
      <c r="P95" s="164"/>
      <c r="Q95" s="164"/>
      <c r="R95" s="164"/>
      <c r="S95" s="164"/>
      <c r="T95" s="165"/>
      <c r="U95" s="164"/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132</v>
      </c>
      <c r="AF95" s="154">
        <v>0</v>
      </c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55"/>
      <c r="B96" s="161"/>
      <c r="C96" s="197" t="s">
        <v>200</v>
      </c>
      <c r="D96" s="166"/>
      <c r="E96" s="171">
        <v>12.62</v>
      </c>
      <c r="F96" s="174"/>
      <c r="G96" s="174"/>
      <c r="H96" s="174"/>
      <c r="I96" s="174"/>
      <c r="J96" s="174"/>
      <c r="K96" s="174"/>
      <c r="L96" s="174"/>
      <c r="M96" s="174"/>
      <c r="N96" s="164"/>
      <c r="O96" s="164"/>
      <c r="P96" s="164"/>
      <c r="Q96" s="164"/>
      <c r="R96" s="164"/>
      <c r="S96" s="164"/>
      <c r="T96" s="165"/>
      <c r="U96" s="164"/>
      <c r="V96" s="154"/>
      <c r="W96" s="154"/>
      <c r="X96" s="154"/>
      <c r="Y96" s="154"/>
      <c r="Z96" s="154"/>
      <c r="AA96" s="154"/>
      <c r="AB96" s="154"/>
      <c r="AC96" s="154"/>
      <c r="AD96" s="154"/>
      <c r="AE96" s="154" t="s">
        <v>132</v>
      </c>
      <c r="AF96" s="154">
        <v>0</v>
      </c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55"/>
      <c r="B97" s="161"/>
      <c r="C97" s="197" t="s">
        <v>201</v>
      </c>
      <c r="D97" s="166"/>
      <c r="E97" s="171">
        <v>34.68</v>
      </c>
      <c r="F97" s="174"/>
      <c r="G97" s="174"/>
      <c r="H97" s="174"/>
      <c r="I97" s="174"/>
      <c r="J97" s="174"/>
      <c r="K97" s="174"/>
      <c r="L97" s="174"/>
      <c r="M97" s="174"/>
      <c r="N97" s="164"/>
      <c r="O97" s="164"/>
      <c r="P97" s="164"/>
      <c r="Q97" s="164"/>
      <c r="R97" s="164"/>
      <c r="S97" s="164"/>
      <c r="T97" s="165"/>
      <c r="U97" s="164"/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132</v>
      </c>
      <c r="AF97" s="154">
        <v>0</v>
      </c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55"/>
      <c r="B98" s="161"/>
      <c r="C98" s="197" t="s">
        <v>202</v>
      </c>
      <c r="D98" s="166"/>
      <c r="E98" s="171">
        <v>12.62</v>
      </c>
      <c r="F98" s="174"/>
      <c r="G98" s="174"/>
      <c r="H98" s="174"/>
      <c r="I98" s="174"/>
      <c r="J98" s="174"/>
      <c r="K98" s="174"/>
      <c r="L98" s="174"/>
      <c r="M98" s="174"/>
      <c r="N98" s="164"/>
      <c r="O98" s="164"/>
      <c r="P98" s="164"/>
      <c r="Q98" s="164"/>
      <c r="R98" s="164"/>
      <c r="S98" s="164"/>
      <c r="T98" s="165"/>
      <c r="U98" s="164"/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132</v>
      </c>
      <c r="AF98" s="154">
        <v>0</v>
      </c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55"/>
      <c r="B99" s="161"/>
      <c r="C99" s="197" t="s">
        <v>203</v>
      </c>
      <c r="D99" s="166"/>
      <c r="E99" s="171">
        <v>6.31</v>
      </c>
      <c r="F99" s="174"/>
      <c r="G99" s="174"/>
      <c r="H99" s="174"/>
      <c r="I99" s="174"/>
      <c r="J99" s="174"/>
      <c r="K99" s="174"/>
      <c r="L99" s="174"/>
      <c r="M99" s="174"/>
      <c r="N99" s="164"/>
      <c r="O99" s="164"/>
      <c r="P99" s="164"/>
      <c r="Q99" s="164"/>
      <c r="R99" s="164"/>
      <c r="S99" s="164"/>
      <c r="T99" s="165"/>
      <c r="U99" s="164"/>
      <c r="V99" s="154"/>
      <c r="W99" s="154"/>
      <c r="X99" s="154"/>
      <c r="Y99" s="154"/>
      <c r="Z99" s="154"/>
      <c r="AA99" s="154"/>
      <c r="AB99" s="154"/>
      <c r="AC99" s="154"/>
      <c r="AD99" s="154"/>
      <c r="AE99" s="154" t="s">
        <v>132</v>
      </c>
      <c r="AF99" s="154">
        <v>0</v>
      </c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55"/>
      <c r="B100" s="161"/>
      <c r="C100" s="197" t="s">
        <v>204</v>
      </c>
      <c r="D100" s="166"/>
      <c r="E100" s="171">
        <v>17.7</v>
      </c>
      <c r="F100" s="174"/>
      <c r="G100" s="174"/>
      <c r="H100" s="174"/>
      <c r="I100" s="174"/>
      <c r="J100" s="174"/>
      <c r="K100" s="174"/>
      <c r="L100" s="174"/>
      <c r="M100" s="174"/>
      <c r="N100" s="164"/>
      <c r="O100" s="164"/>
      <c r="P100" s="164"/>
      <c r="Q100" s="164"/>
      <c r="R100" s="164"/>
      <c r="S100" s="164"/>
      <c r="T100" s="165"/>
      <c r="U100" s="16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 t="s">
        <v>132</v>
      </c>
      <c r="AF100" s="154">
        <v>0</v>
      </c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55"/>
      <c r="B101" s="161"/>
      <c r="C101" s="197" t="s">
        <v>134</v>
      </c>
      <c r="D101" s="166"/>
      <c r="E101" s="171"/>
      <c r="F101" s="174"/>
      <c r="G101" s="174"/>
      <c r="H101" s="174"/>
      <c r="I101" s="174"/>
      <c r="J101" s="174"/>
      <c r="K101" s="174"/>
      <c r="L101" s="174"/>
      <c r="M101" s="174"/>
      <c r="N101" s="164"/>
      <c r="O101" s="164"/>
      <c r="P101" s="164"/>
      <c r="Q101" s="164"/>
      <c r="R101" s="164"/>
      <c r="S101" s="164"/>
      <c r="T101" s="165"/>
      <c r="U101" s="16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132</v>
      </c>
      <c r="AF101" s="154">
        <v>0</v>
      </c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55"/>
      <c r="B102" s="161"/>
      <c r="C102" s="197" t="s">
        <v>141</v>
      </c>
      <c r="D102" s="166"/>
      <c r="E102" s="171"/>
      <c r="F102" s="174"/>
      <c r="G102" s="174"/>
      <c r="H102" s="174"/>
      <c r="I102" s="174"/>
      <c r="J102" s="174"/>
      <c r="K102" s="174"/>
      <c r="L102" s="174"/>
      <c r="M102" s="174"/>
      <c r="N102" s="164"/>
      <c r="O102" s="164"/>
      <c r="P102" s="164"/>
      <c r="Q102" s="164"/>
      <c r="R102" s="164"/>
      <c r="S102" s="164"/>
      <c r="T102" s="165"/>
      <c r="U102" s="16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132</v>
      </c>
      <c r="AF102" s="154">
        <v>0</v>
      </c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55"/>
      <c r="B103" s="161"/>
      <c r="C103" s="197" t="s">
        <v>205</v>
      </c>
      <c r="D103" s="166"/>
      <c r="E103" s="171">
        <v>3.56</v>
      </c>
      <c r="F103" s="174"/>
      <c r="G103" s="174"/>
      <c r="H103" s="174"/>
      <c r="I103" s="174"/>
      <c r="J103" s="174"/>
      <c r="K103" s="174"/>
      <c r="L103" s="174"/>
      <c r="M103" s="174"/>
      <c r="N103" s="164"/>
      <c r="O103" s="164"/>
      <c r="P103" s="164"/>
      <c r="Q103" s="164"/>
      <c r="R103" s="164"/>
      <c r="S103" s="164"/>
      <c r="T103" s="165"/>
      <c r="U103" s="16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 t="s">
        <v>132</v>
      </c>
      <c r="AF103" s="154">
        <v>0</v>
      </c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55"/>
      <c r="B104" s="161"/>
      <c r="C104" s="197" t="s">
        <v>206</v>
      </c>
      <c r="D104" s="166"/>
      <c r="E104" s="171">
        <v>10.96</v>
      </c>
      <c r="F104" s="174"/>
      <c r="G104" s="174"/>
      <c r="H104" s="174"/>
      <c r="I104" s="174"/>
      <c r="J104" s="174"/>
      <c r="K104" s="174"/>
      <c r="L104" s="174"/>
      <c r="M104" s="174"/>
      <c r="N104" s="164"/>
      <c r="O104" s="164"/>
      <c r="P104" s="164"/>
      <c r="Q104" s="164"/>
      <c r="R104" s="164"/>
      <c r="S104" s="164"/>
      <c r="T104" s="165"/>
      <c r="U104" s="16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 t="s">
        <v>132</v>
      </c>
      <c r="AF104" s="154">
        <v>0</v>
      </c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55"/>
      <c r="B105" s="161"/>
      <c r="C105" s="197" t="s">
        <v>207</v>
      </c>
      <c r="D105" s="166"/>
      <c r="E105" s="171">
        <v>6.6</v>
      </c>
      <c r="F105" s="174"/>
      <c r="G105" s="174"/>
      <c r="H105" s="174"/>
      <c r="I105" s="174"/>
      <c r="J105" s="174"/>
      <c r="K105" s="174"/>
      <c r="L105" s="174"/>
      <c r="M105" s="174"/>
      <c r="N105" s="164"/>
      <c r="O105" s="164"/>
      <c r="P105" s="164"/>
      <c r="Q105" s="164"/>
      <c r="R105" s="164"/>
      <c r="S105" s="164"/>
      <c r="T105" s="165"/>
      <c r="U105" s="16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 t="s">
        <v>132</v>
      </c>
      <c r="AF105" s="154">
        <v>0</v>
      </c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55"/>
      <c r="B106" s="161"/>
      <c r="C106" s="197" t="s">
        <v>208</v>
      </c>
      <c r="D106" s="166"/>
      <c r="E106" s="171">
        <v>12.36</v>
      </c>
      <c r="F106" s="174"/>
      <c r="G106" s="174"/>
      <c r="H106" s="174"/>
      <c r="I106" s="174"/>
      <c r="J106" s="174"/>
      <c r="K106" s="174"/>
      <c r="L106" s="174"/>
      <c r="M106" s="174"/>
      <c r="N106" s="164"/>
      <c r="O106" s="164"/>
      <c r="P106" s="164"/>
      <c r="Q106" s="164"/>
      <c r="R106" s="164"/>
      <c r="S106" s="164"/>
      <c r="T106" s="165"/>
      <c r="U106" s="16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 t="s">
        <v>132</v>
      </c>
      <c r="AF106" s="154">
        <v>0</v>
      </c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55"/>
      <c r="B107" s="161"/>
      <c r="C107" s="197" t="s">
        <v>209</v>
      </c>
      <c r="D107" s="166"/>
      <c r="E107" s="171">
        <v>27.15</v>
      </c>
      <c r="F107" s="174"/>
      <c r="G107" s="174"/>
      <c r="H107" s="174"/>
      <c r="I107" s="174"/>
      <c r="J107" s="174"/>
      <c r="K107" s="174"/>
      <c r="L107" s="174"/>
      <c r="M107" s="174"/>
      <c r="N107" s="164"/>
      <c r="O107" s="164"/>
      <c r="P107" s="164"/>
      <c r="Q107" s="164"/>
      <c r="R107" s="164"/>
      <c r="S107" s="164"/>
      <c r="T107" s="165"/>
      <c r="U107" s="16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 t="s">
        <v>132</v>
      </c>
      <c r="AF107" s="154">
        <v>0</v>
      </c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55"/>
      <c r="B108" s="161"/>
      <c r="C108" s="197" t="s">
        <v>210</v>
      </c>
      <c r="D108" s="166"/>
      <c r="E108" s="171">
        <v>13.2</v>
      </c>
      <c r="F108" s="174"/>
      <c r="G108" s="174"/>
      <c r="H108" s="174"/>
      <c r="I108" s="174"/>
      <c r="J108" s="174"/>
      <c r="K108" s="174"/>
      <c r="L108" s="174"/>
      <c r="M108" s="174"/>
      <c r="N108" s="164"/>
      <c r="O108" s="164"/>
      <c r="P108" s="164"/>
      <c r="Q108" s="164"/>
      <c r="R108" s="164"/>
      <c r="S108" s="164"/>
      <c r="T108" s="165"/>
      <c r="U108" s="16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 t="s">
        <v>132</v>
      </c>
      <c r="AF108" s="154">
        <v>0</v>
      </c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55"/>
      <c r="B109" s="161"/>
      <c r="C109" s="197" t="s">
        <v>211</v>
      </c>
      <c r="D109" s="166"/>
      <c r="E109" s="171">
        <v>14.1</v>
      </c>
      <c r="F109" s="174"/>
      <c r="G109" s="174"/>
      <c r="H109" s="174"/>
      <c r="I109" s="174"/>
      <c r="J109" s="174"/>
      <c r="K109" s="174"/>
      <c r="L109" s="174"/>
      <c r="M109" s="174"/>
      <c r="N109" s="164"/>
      <c r="O109" s="164"/>
      <c r="P109" s="164"/>
      <c r="Q109" s="164"/>
      <c r="R109" s="164"/>
      <c r="S109" s="164"/>
      <c r="T109" s="165"/>
      <c r="U109" s="16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 t="s">
        <v>132</v>
      </c>
      <c r="AF109" s="154">
        <v>0</v>
      </c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55"/>
      <c r="B110" s="161"/>
      <c r="C110" s="197" t="s">
        <v>550</v>
      </c>
      <c r="D110" s="166"/>
      <c r="E110" s="171">
        <v>5.03</v>
      </c>
      <c r="F110" s="174"/>
      <c r="G110" s="174"/>
      <c r="H110" s="174"/>
      <c r="I110" s="174"/>
      <c r="J110" s="174"/>
      <c r="K110" s="174"/>
      <c r="L110" s="174"/>
      <c r="M110" s="174"/>
      <c r="N110" s="164"/>
      <c r="O110" s="164"/>
      <c r="P110" s="164"/>
      <c r="Q110" s="164"/>
      <c r="R110" s="164"/>
      <c r="S110" s="164"/>
      <c r="T110" s="165"/>
      <c r="U110" s="16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 t="s">
        <v>132</v>
      </c>
      <c r="AF110" s="154">
        <v>0</v>
      </c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55"/>
      <c r="B111" s="161"/>
      <c r="C111" s="197" t="s">
        <v>212</v>
      </c>
      <c r="D111" s="166"/>
      <c r="E111" s="171">
        <v>6.6</v>
      </c>
      <c r="F111" s="174"/>
      <c r="G111" s="174"/>
      <c r="H111" s="174"/>
      <c r="I111" s="174"/>
      <c r="J111" s="174"/>
      <c r="K111" s="174"/>
      <c r="L111" s="174"/>
      <c r="M111" s="174"/>
      <c r="N111" s="164"/>
      <c r="O111" s="164"/>
      <c r="P111" s="164"/>
      <c r="Q111" s="164"/>
      <c r="R111" s="164"/>
      <c r="S111" s="164"/>
      <c r="T111" s="165"/>
      <c r="U111" s="16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 t="s">
        <v>132</v>
      </c>
      <c r="AF111" s="154">
        <v>0</v>
      </c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55"/>
      <c r="B112" s="161"/>
      <c r="C112" s="197" t="s">
        <v>134</v>
      </c>
      <c r="D112" s="166"/>
      <c r="E112" s="171"/>
      <c r="F112" s="174"/>
      <c r="G112" s="174"/>
      <c r="H112" s="174"/>
      <c r="I112" s="174"/>
      <c r="J112" s="174"/>
      <c r="K112" s="174"/>
      <c r="L112" s="174"/>
      <c r="M112" s="174"/>
      <c r="N112" s="164"/>
      <c r="O112" s="164"/>
      <c r="P112" s="164"/>
      <c r="Q112" s="164"/>
      <c r="R112" s="164"/>
      <c r="S112" s="164"/>
      <c r="T112" s="165"/>
      <c r="U112" s="16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 t="s">
        <v>132</v>
      </c>
      <c r="AF112" s="154">
        <v>0</v>
      </c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55"/>
      <c r="B113" s="161"/>
      <c r="C113" s="197" t="s">
        <v>150</v>
      </c>
      <c r="D113" s="166"/>
      <c r="E113" s="171"/>
      <c r="F113" s="174"/>
      <c r="G113" s="174"/>
      <c r="H113" s="174"/>
      <c r="I113" s="174"/>
      <c r="J113" s="174"/>
      <c r="K113" s="174"/>
      <c r="L113" s="174"/>
      <c r="M113" s="174"/>
      <c r="N113" s="164"/>
      <c r="O113" s="164"/>
      <c r="P113" s="164"/>
      <c r="Q113" s="164"/>
      <c r="R113" s="164"/>
      <c r="S113" s="164"/>
      <c r="T113" s="165"/>
      <c r="U113" s="16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 t="s">
        <v>132</v>
      </c>
      <c r="AF113" s="154">
        <v>0</v>
      </c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55"/>
      <c r="B114" s="161"/>
      <c r="C114" s="197" t="s">
        <v>213</v>
      </c>
      <c r="D114" s="166"/>
      <c r="E114" s="171">
        <v>7.08</v>
      </c>
      <c r="F114" s="174"/>
      <c r="G114" s="174"/>
      <c r="H114" s="174"/>
      <c r="I114" s="174"/>
      <c r="J114" s="174"/>
      <c r="K114" s="174"/>
      <c r="L114" s="174"/>
      <c r="M114" s="174"/>
      <c r="N114" s="164"/>
      <c r="O114" s="164"/>
      <c r="P114" s="164"/>
      <c r="Q114" s="164"/>
      <c r="R114" s="164"/>
      <c r="S114" s="164"/>
      <c r="T114" s="165"/>
      <c r="U114" s="16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 t="s">
        <v>132</v>
      </c>
      <c r="AF114" s="154">
        <v>0</v>
      </c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55"/>
      <c r="B115" s="161"/>
      <c r="C115" s="197" t="s">
        <v>214</v>
      </c>
      <c r="D115" s="166"/>
      <c r="E115" s="171">
        <v>3.2</v>
      </c>
      <c r="F115" s="174"/>
      <c r="G115" s="174"/>
      <c r="H115" s="174"/>
      <c r="I115" s="174"/>
      <c r="J115" s="174"/>
      <c r="K115" s="174"/>
      <c r="L115" s="174"/>
      <c r="M115" s="174"/>
      <c r="N115" s="164"/>
      <c r="O115" s="164"/>
      <c r="P115" s="164"/>
      <c r="Q115" s="164"/>
      <c r="R115" s="164"/>
      <c r="S115" s="164"/>
      <c r="T115" s="165"/>
      <c r="U115" s="16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 t="s">
        <v>132</v>
      </c>
      <c r="AF115" s="154">
        <v>0</v>
      </c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55"/>
      <c r="B116" s="161"/>
      <c r="C116" s="197" t="s">
        <v>215</v>
      </c>
      <c r="D116" s="166"/>
      <c r="E116" s="171">
        <v>6.6</v>
      </c>
      <c r="F116" s="174"/>
      <c r="G116" s="174"/>
      <c r="H116" s="174"/>
      <c r="I116" s="174"/>
      <c r="J116" s="174"/>
      <c r="K116" s="174"/>
      <c r="L116" s="174"/>
      <c r="M116" s="174"/>
      <c r="N116" s="164"/>
      <c r="O116" s="164"/>
      <c r="P116" s="164"/>
      <c r="Q116" s="164"/>
      <c r="R116" s="164"/>
      <c r="S116" s="164"/>
      <c r="T116" s="165"/>
      <c r="U116" s="16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 t="s">
        <v>132</v>
      </c>
      <c r="AF116" s="154">
        <v>0</v>
      </c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55"/>
      <c r="B117" s="161"/>
      <c r="C117" s="197" t="s">
        <v>216</v>
      </c>
      <c r="D117" s="166"/>
      <c r="E117" s="171">
        <v>2.8</v>
      </c>
      <c r="F117" s="174"/>
      <c r="G117" s="174"/>
      <c r="H117" s="174"/>
      <c r="I117" s="174"/>
      <c r="J117" s="174"/>
      <c r="K117" s="174"/>
      <c r="L117" s="174"/>
      <c r="M117" s="174"/>
      <c r="N117" s="164"/>
      <c r="O117" s="164"/>
      <c r="P117" s="164"/>
      <c r="Q117" s="164"/>
      <c r="R117" s="164"/>
      <c r="S117" s="164"/>
      <c r="T117" s="165"/>
      <c r="U117" s="16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 t="s">
        <v>132</v>
      </c>
      <c r="AF117" s="154">
        <v>0</v>
      </c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55"/>
      <c r="B118" s="161"/>
      <c r="C118" s="197" t="s">
        <v>134</v>
      </c>
      <c r="D118" s="166"/>
      <c r="E118" s="171"/>
      <c r="F118" s="174"/>
      <c r="G118" s="174"/>
      <c r="H118" s="174"/>
      <c r="I118" s="174"/>
      <c r="J118" s="174"/>
      <c r="K118" s="174"/>
      <c r="L118" s="174"/>
      <c r="M118" s="174"/>
      <c r="N118" s="164"/>
      <c r="O118" s="164"/>
      <c r="P118" s="164"/>
      <c r="Q118" s="164"/>
      <c r="R118" s="164"/>
      <c r="S118" s="164"/>
      <c r="T118" s="165"/>
      <c r="U118" s="16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 t="s">
        <v>132</v>
      </c>
      <c r="AF118" s="154">
        <v>0</v>
      </c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55"/>
      <c r="B119" s="161"/>
      <c r="C119" s="197" t="s">
        <v>155</v>
      </c>
      <c r="D119" s="166"/>
      <c r="E119" s="171"/>
      <c r="F119" s="174"/>
      <c r="G119" s="174"/>
      <c r="H119" s="174"/>
      <c r="I119" s="174"/>
      <c r="J119" s="174"/>
      <c r="K119" s="174"/>
      <c r="L119" s="174"/>
      <c r="M119" s="174"/>
      <c r="N119" s="164"/>
      <c r="O119" s="164"/>
      <c r="P119" s="164"/>
      <c r="Q119" s="164"/>
      <c r="R119" s="164"/>
      <c r="S119" s="164"/>
      <c r="T119" s="165"/>
      <c r="U119" s="16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 t="s">
        <v>132</v>
      </c>
      <c r="AF119" s="154">
        <v>0</v>
      </c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55"/>
      <c r="B120" s="161"/>
      <c r="C120" s="197" t="s">
        <v>217</v>
      </c>
      <c r="D120" s="166"/>
      <c r="E120" s="171">
        <v>9.5399999999999991</v>
      </c>
      <c r="F120" s="174"/>
      <c r="G120" s="174"/>
      <c r="H120" s="174"/>
      <c r="I120" s="174"/>
      <c r="J120" s="174"/>
      <c r="K120" s="174"/>
      <c r="L120" s="174"/>
      <c r="M120" s="174"/>
      <c r="N120" s="164"/>
      <c r="O120" s="164"/>
      <c r="P120" s="164"/>
      <c r="Q120" s="164"/>
      <c r="R120" s="164"/>
      <c r="S120" s="164"/>
      <c r="T120" s="165"/>
      <c r="U120" s="16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 t="s">
        <v>132</v>
      </c>
      <c r="AF120" s="154">
        <v>0</v>
      </c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55"/>
      <c r="B121" s="161"/>
      <c r="C121" s="197" t="s">
        <v>218</v>
      </c>
      <c r="D121" s="166"/>
      <c r="E121" s="171">
        <v>9.66</v>
      </c>
      <c r="F121" s="174"/>
      <c r="G121" s="174"/>
      <c r="H121" s="174"/>
      <c r="I121" s="174"/>
      <c r="J121" s="174"/>
      <c r="K121" s="174"/>
      <c r="L121" s="174"/>
      <c r="M121" s="174"/>
      <c r="N121" s="164"/>
      <c r="O121" s="164"/>
      <c r="P121" s="164"/>
      <c r="Q121" s="164"/>
      <c r="R121" s="164"/>
      <c r="S121" s="164"/>
      <c r="T121" s="165"/>
      <c r="U121" s="16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 t="s">
        <v>132</v>
      </c>
      <c r="AF121" s="154">
        <v>0</v>
      </c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55"/>
      <c r="B122" s="161"/>
      <c r="C122" s="197" t="s">
        <v>134</v>
      </c>
      <c r="D122" s="166"/>
      <c r="E122" s="171"/>
      <c r="F122" s="174"/>
      <c r="G122" s="174"/>
      <c r="H122" s="174"/>
      <c r="I122" s="174"/>
      <c r="J122" s="174"/>
      <c r="K122" s="174"/>
      <c r="L122" s="174"/>
      <c r="M122" s="174"/>
      <c r="N122" s="164"/>
      <c r="O122" s="164"/>
      <c r="P122" s="164"/>
      <c r="Q122" s="164"/>
      <c r="R122" s="164"/>
      <c r="S122" s="164"/>
      <c r="T122" s="165"/>
      <c r="U122" s="16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 t="s">
        <v>132</v>
      </c>
      <c r="AF122" s="154">
        <v>0</v>
      </c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55"/>
      <c r="B123" s="161"/>
      <c r="C123" s="197" t="s">
        <v>158</v>
      </c>
      <c r="D123" s="166"/>
      <c r="E123" s="171"/>
      <c r="F123" s="174"/>
      <c r="G123" s="174"/>
      <c r="H123" s="174"/>
      <c r="I123" s="174"/>
      <c r="J123" s="174"/>
      <c r="K123" s="174"/>
      <c r="L123" s="174"/>
      <c r="M123" s="174"/>
      <c r="N123" s="164"/>
      <c r="O123" s="164"/>
      <c r="P123" s="164"/>
      <c r="Q123" s="164"/>
      <c r="R123" s="164"/>
      <c r="S123" s="164"/>
      <c r="T123" s="165"/>
      <c r="U123" s="16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 t="s">
        <v>132</v>
      </c>
      <c r="AF123" s="154">
        <v>0</v>
      </c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55"/>
      <c r="B124" s="161"/>
      <c r="C124" s="197" t="s">
        <v>219</v>
      </c>
      <c r="D124" s="166"/>
      <c r="E124" s="171">
        <v>6.4</v>
      </c>
      <c r="F124" s="174"/>
      <c r="G124" s="174"/>
      <c r="H124" s="174"/>
      <c r="I124" s="174"/>
      <c r="J124" s="174"/>
      <c r="K124" s="174"/>
      <c r="L124" s="174"/>
      <c r="M124" s="174"/>
      <c r="N124" s="164"/>
      <c r="O124" s="164"/>
      <c r="P124" s="164"/>
      <c r="Q124" s="164"/>
      <c r="R124" s="164"/>
      <c r="S124" s="164"/>
      <c r="T124" s="165"/>
      <c r="U124" s="16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 t="s">
        <v>132</v>
      </c>
      <c r="AF124" s="154">
        <v>0</v>
      </c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">
      <c r="A125" s="155"/>
      <c r="B125" s="161"/>
      <c r="C125" s="197" t="s">
        <v>134</v>
      </c>
      <c r="D125" s="166"/>
      <c r="E125" s="171"/>
      <c r="F125" s="174"/>
      <c r="G125" s="174"/>
      <c r="H125" s="174"/>
      <c r="I125" s="174"/>
      <c r="J125" s="174"/>
      <c r="K125" s="174"/>
      <c r="L125" s="174"/>
      <c r="M125" s="174"/>
      <c r="N125" s="164"/>
      <c r="O125" s="164"/>
      <c r="P125" s="164"/>
      <c r="Q125" s="164"/>
      <c r="R125" s="164"/>
      <c r="S125" s="164"/>
      <c r="T125" s="165"/>
      <c r="U125" s="16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 t="s">
        <v>132</v>
      </c>
      <c r="AF125" s="154">
        <v>0</v>
      </c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55"/>
      <c r="B126" s="161"/>
      <c r="C126" s="197" t="s">
        <v>193</v>
      </c>
      <c r="D126" s="166"/>
      <c r="E126" s="171"/>
      <c r="F126" s="174"/>
      <c r="G126" s="174"/>
      <c r="H126" s="174"/>
      <c r="I126" s="174"/>
      <c r="J126" s="174"/>
      <c r="K126" s="174"/>
      <c r="L126" s="174"/>
      <c r="M126" s="174"/>
      <c r="N126" s="164"/>
      <c r="O126" s="164"/>
      <c r="P126" s="164"/>
      <c r="Q126" s="164"/>
      <c r="R126" s="164"/>
      <c r="S126" s="164"/>
      <c r="T126" s="165"/>
      <c r="U126" s="16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 t="s">
        <v>132</v>
      </c>
      <c r="AF126" s="154">
        <v>0</v>
      </c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55"/>
      <c r="B127" s="161"/>
      <c r="C127" s="197" t="s">
        <v>220</v>
      </c>
      <c r="D127" s="166"/>
      <c r="E127" s="171">
        <v>5.09</v>
      </c>
      <c r="F127" s="174"/>
      <c r="G127" s="174"/>
      <c r="H127" s="174"/>
      <c r="I127" s="174"/>
      <c r="J127" s="174"/>
      <c r="K127" s="174"/>
      <c r="L127" s="174"/>
      <c r="M127" s="174"/>
      <c r="N127" s="164"/>
      <c r="O127" s="164"/>
      <c r="P127" s="164"/>
      <c r="Q127" s="164"/>
      <c r="R127" s="164"/>
      <c r="S127" s="164"/>
      <c r="T127" s="165"/>
      <c r="U127" s="16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 t="s">
        <v>132</v>
      </c>
      <c r="AF127" s="154">
        <v>0</v>
      </c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55">
        <v>6</v>
      </c>
      <c r="B128" s="161" t="s">
        <v>221</v>
      </c>
      <c r="C128" s="196" t="s">
        <v>222</v>
      </c>
      <c r="D128" s="163" t="s">
        <v>197</v>
      </c>
      <c r="E128" s="170">
        <v>583.66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64">
        <v>2.3000000000000001E-4</v>
      </c>
      <c r="O128" s="164">
        <f>ROUND(E128*N128,5)</f>
        <v>0.13424</v>
      </c>
      <c r="P128" s="164">
        <v>0</v>
      </c>
      <c r="Q128" s="164">
        <f>ROUND(E128*P128,5)</f>
        <v>0</v>
      </c>
      <c r="R128" s="164"/>
      <c r="S128" s="164"/>
      <c r="T128" s="165">
        <v>0.05</v>
      </c>
      <c r="U128" s="164">
        <f>ROUND(E128*T128,2)</f>
        <v>29.18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 t="s">
        <v>130</v>
      </c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ht="22.5" outlineLevel="1" x14ac:dyDescent="0.2">
      <c r="A129" s="155"/>
      <c r="B129" s="161"/>
      <c r="C129" s="197" t="s">
        <v>223</v>
      </c>
      <c r="D129" s="166"/>
      <c r="E129" s="171">
        <v>240.97</v>
      </c>
      <c r="F129" s="174"/>
      <c r="G129" s="174"/>
      <c r="H129" s="174"/>
      <c r="I129" s="174"/>
      <c r="J129" s="174"/>
      <c r="K129" s="174"/>
      <c r="L129" s="174"/>
      <c r="M129" s="174"/>
      <c r="N129" s="164"/>
      <c r="O129" s="164"/>
      <c r="P129" s="164"/>
      <c r="Q129" s="164"/>
      <c r="R129" s="164"/>
      <c r="S129" s="164"/>
      <c r="T129" s="165"/>
      <c r="U129" s="16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 t="s">
        <v>132</v>
      </c>
      <c r="AF129" s="154">
        <v>0</v>
      </c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">
      <c r="A130" s="155"/>
      <c r="B130" s="161"/>
      <c r="C130" s="197" t="s">
        <v>224</v>
      </c>
      <c r="D130" s="166"/>
      <c r="E130" s="171">
        <v>23.41</v>
      </c>
      <c r="F130" s="174"/>
      <c r="G130" s="174"/>
      <c r="H130" s="174"/>
      <c r="I130" s="174"/>
      <c r="J130" s="174"/>
      <c r="K130" s="174"/>
      <c r="L130" s="174"/>
      <c r="M130" s="174"/>
      <c r="N130" s="164"/>
      <c r="O130" s="164"/>
      <c r="P130" s="164"/>
      <c r="Q130" s="164"/>
      <c r="R130" s="164"/>
      <c r="S130" s="164"/>
      <c r="T130" s="165"/>
      <c r="U130" s="16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 t="s">
        <v>132</v>
      </c>
      <c r="AF130" s="154">
        <v>0</v>
      </c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">
      <c r="A131" s="155"/>
      <c r="B131" s="161"/>
      <c r="C131" s="197" t="s">
        <v>225</v>
      </c>
      <c r="D131" s="166"/>
      <c r="E131" s="171">
        <v>24.55</v>
      </c>
      <c r="F131" s="174"/>
      <c r="G131" s="174"/>
      <c r="H131" s="174"/>
      <c r="I131" s="174"/>
      <c r="J131" s="174"/>
      <c r="K131" s="174"/>
      <c r="L131" s="174"/>
      <c r="M131" s="174"/>
      <c r="N131" s="164"/>
      <c r="O131" s="164"/>
      <c r="P131" s="164"/>
      <c r="Q131" s="164"/>
      <c r="R131" s="164"/>
      <c r="S131" s="164"/>
      <c r="T131" s="165"/>
      <c r="U131" s="16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 t="s">
        <v>132</v>
      </c>
      <c r="AF131" s="154">
        <v>0</v>
      </c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55"/>
      <c r="B132" s="161"/>
      <c r="C132" s="197" t="s">
        <v>226</v>
      </c>
      <c r="D132" s="166"/>
      <c r="E132" s="171">
        <v>2.9</v>
      </c>
      <c r="F132" s="174"/>
      <c r="G132" s="174"/>
      <c r="H132" s="174"/>
      <c r="I132" s="174"/>
      <c r="J132" s="174"/>
      <c r="K132" s="174"/>
      <c r="L132" s="174"/>
      <c r="M132" s="174"/>
      <c r="N132" s="164"/>
      <c r="O132" s="164"/>
      <c r="P132" s="164"/>
      <c r="Q132" s="164"/>
      <c r="R132" s="164"/>
      <c r="S132" s="164"/>
      <c r="T132" s="165"/>
      <c r="U132" s="16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 t="s">
        <v>132</v>
      </c>
      <c r="AF132" s="154">
        <v>0</v>
      </c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55"/>
      <c r="B133" s="161"/>
      <c r="C133" s="197" t="s">
        <v>134</v>
      </c>
      <c r="D133" s="166"/>
      <c r="E133" s="171"/>
      <c r="F133" s="174"/>
      <c r="G133" s="174"/>
      <c r="H133" s="174"/>
      <c r="I133" s="174"/>
      <c r="J133" s="174"/>
      <c r="K133" s="174"/>
      <c r="L133" s="174"/>
      <c r="M133" s="174"/>
      <c r="N133" s="164"/>
      <c r="O133" s="164"/>
      <c r="P133" s="164"/>
      <c r="Q133" s="164"/>
      <c r="R133" s="164"/>
      <c r="S133" s="164"/>
      <c r="T133" s="165"/>
      <c r="U133" s="16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 t="s">
        <v>132</v>
      </c>
      <c r="AF133" s="154">
        <v>0</v>
      </c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155"/>
      <c r="B134" s="161"/>
      <c r="C134" s="197" t="s">
        <v>227</v>
      </c>
      <c r="D134" s="166"/>
      <c r="E134" s="171">
        <v>291.83</v>
      </c>
      <c r="F134" s="174"/>
      <c r="G134" s="174"/>
      <c r="H134" s="174"/>
      <c r="I134" s="174"/>
      <c r="J134" s="174"/>
      <c r="K134" s="174"/>
      <c r="L134" s="174"/>
      <c r="M134" s="174"/>
      <c r="N134" s="164"/>
      <c r="O134" s="164"/>
      <c r="P134" s="164"/>
      <c r="Q134" s="164"/>
      <c r="R134" s="164"/>
      <c r="S134" s="164"/>
      <c r="T134" s="165"/>
      <c r="U134" s="16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 t="s">
        <v>132</v>
      </c>
      <c r="AF134" s="154">
        <v>0</v>
      </c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ht="22.5" outlineLevel="1" x14ac:dyDescent="0.2">
      <c r="A135" s="155">
        <v>7</v>
      </c>
      <c r="B135" s="161" t="s">
        <v>228</v>
      </c>
      <c r="C135" s="196" t="s">
        <v>229</v>
      </c>
      <c r="D135" s="163" t="s">
        <v>230</v>
      </c>
      <c r="E135" s="170">
        <v>49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64">
        <v>4.3049999999999998E-2</v>
      </c>
      <c r="O135" s="164">
        <f>ROUND(E135*N135,5)</f>
        <v>2.1094499999999998</v>
      </c>
      <c r="P135" s="164">
        <v>0</v>
      </c>
      <c r="Q135" s="164">
        <f>ROUND(E135*P135,5)</f>
        <v>0</v>
      </c>
      <c r="R135" s="164"/>
      <c r="S135" s="164"/>
      <c r="T135" s="165">
        <v>0.87802999999999998</v>
      </c>
      <c r="U135" s="164">
        <f>ROUND(E135*T135,2)</f>
        <v>43.02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 t="s">
        <v>130</v>
      </c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55"/>
      <c r="B136" s="161"/>
      <c r="C136" s="197" t="s">
        <v>134</v>
      </c>
      <c r="D136" s="166"/>
      <c r="E136" s="171"/>
      <c r="F136" s="174"/>
      <c r="G136" s="174"/>
      <c r="H136" s="174"/>
      <c r="I136" s="174"/>
      <c r="J136" s="174"/>
      <c r="K136" s="174"/>
      <c r="L136" s="174"/>
      <c r="M136" s="174"/>
      <c r="N136" s="164"/>
      <c r="O136" s="164"/>
      <c r="P136" s="164"/>
      <c r="Q136" s="164"/>
      <c r="R136" s="164"/>
      <c r="S136" s="164"/>
      <c r="T136" s="165"/>
      <c r="U136" s="16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 t="s">
        <v>132</v>
      </c>
      <c r="AF136" s="154">
        <v>0</v>
      </c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55"/>
      <c r="B137" s="161"/>
      <c r="C137" s="197" t="s">
        <v>231</v>
      </c>
      <c r="D137" s="166"/>
      <c r="E137" s="171">
        <v>45</v>
      </c>
      <c r="F137" s="174"/>
      <c r="G137" s="174"/>
      <c r="H137" s="174"/>
      <c r="I137" s="174"/>
      <c r="J137" s="174"/>
      <c r="K137" s="174"/>
      <c r="L137" s="174"/>
      <c r="M137" s="174"/>
      <c r="N137" s="164"/>
      <c r="O137" s="164"/>
      <c r="P137" s="164"/>
      <c r="Q137" s="164"/>
      <c r="R137" s="164"/>
      <c r="S137" s="164"/>
      <c r="T137" s="165"/>
      <c r="U137" s="16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 t="s">
        <v>132</v>
      </c>
      <c r="AF137" s="154">
        <v>0</v>
      </c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55"/>
      <c r="B138" s="161"/>
      <c r="C138" s="197" t="s">
        <v>232</v>
      </c>
      <c r="D138" s="166"/>
      <c r="E138" s="171">
        <v>2</v>
      </c>
      <c r="F138" s="174"/>
      <c r="G138" s="174"/>
      <c r="H138" s="174"/>
      <c r="I138" s="174"/>
      <c r="J138" s="174"/>
      <c r="K138" s="174"/>
      <c r="L138" s="174"/>
      <c r="M138" s="174"/>
      <c r="N138" s="164"/>
      <c r="O138" s="164"/>
      <c r="P138" s="164"/>
      <c r="Q138" s="164"/>
      <c r="R138" s="164"/>
      <c r="S138" s="164"/>
      <c r="T138" s="165"/>
      <c r="U138" s="16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 t="s">
        <v>132</v>
      </c>
      <c r="AF138" s="154">
        <v>0</v>
      </c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55"/>
      <c r="B139" s="161"/>
      <c r="C139" s="197" t="s">
        <v>233</v>
      </c>
      <c r="D139" s="166"/>
      <c r="E139" s="171">
        <v>2</v>
      </c>
      <c r="F139" s="174"/>
      <c r="G139" s="174"/>
      <c r="H139" s="174"/>
      <c r="I139" s="174"/>
      <c r="J139" s="174"/>
      <c r="K139" s="174"/>
      <c r="L139" s="174"/>
      <c r="M139" s="174"/>
      <c r="N139" s="164"/>
      <c r="O139" s="164"/>
      <c r="P139" s="164"/>
      <c r="Q139" s="164"/>
      <c r="R139" s="164"/>
      <c r="S139" s="164"/>
      <c r="T139" s="165"/>
      <c r="U139" s="16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 t="s">
        <v>132</v>
      </c>
      <c r="AF139" s="154">
        <v>0</v>
      </c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x14ac:dyDescent="0.2">
      <c r="A140" s="156" t="s">
        <v>125</v>
      </c>
      <c r="B140" s="162" t="s">
        <v>64</v>
      </c>
      <c r="C140" s="198" t="s">
        <v>65</v>
      </c>
      <c r="D140" s="167"/>
      <c r="E140" s="172"/>
      <c r="F140" s="175"/>
      <c r="G140" s="175">
        <f>SUMIF(AE141:AE145,"&lt;&gt;NOR",G141:G145)</f>
        <v>0</v>
      </c>
      <c r="H140" s="175"/>
      <c r="I140" s="175">
        <f>SUM(I141:I145)</f>
        <v>0</v>
      </c>
      <c r="J140" s="175"/>
      <c r="K140" s="175">
        <f>SUM(K141:K145)</f>
        <v>0</v>
      </c>
      <c r="L140" s="175"/>
      <c r="M140" s="175">
        <f>SUM(M141:M145)</f>
        <v>0</v>
      </c>
      <c r="N140" s="168"/>
      <c r="O140" s="168">
        <f>SUM(O141:O145)</f>
        <v>0.49</v>
      </c>
      <c r="P140" s="168"/>
      <c r="Q140" s="168">
        <f>SUM(Q141:Q145)</f>
        <v>0</v>
      </c>
      <c r="R140" s="168"/>
      <c r="S140" s="168"/>
      <c r="T140" s="169"/>
      <c r="U140" s="168">
        <f>SUM(U141:U145)</f>
        <v>0.86</v>
      </c>
      <c r="AE140" t="s">
        <v>126</v>
      </c>
    </row>
    <row r="141" spans="1:60" outlineLevel="1" x14ac:dyDescent="0.2">
      <c r="A141" s="155">
        <v>8</v>
      </c>
      <c r="B141" s="161" t="s">
        <v>234</v>
      </c>
      <c r="C141" s="196" t="s">
        <v>235</v>
      </c>
      <c r="D141" s="163" t="s">
        <v>236</v>
      </c>
      <c r="E141" s="170">
        <v>0.19600000000000001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64">
        <v>2.5</v>
      </c>
      <c r="O141" s="164">
        <f>ROUND(E141*N141,5)</f>
        <v>0.49</v>
      </c>
      <c r="P141" s="164">
        <v>0</v>
      </c>
      <c r="Q141" s="164">
        <f>ROUND(E141*P141,5)</f>
        <v>0</v>
      </c>
      <c r="R141" s="164"/>
      <c r="S141" s="164"/>
      <c r="T141" s="165">
        <v>4.4000000000000004</v>
      </c>
      <c r="U141" s="164">
        <f>ROUND(E141*T141,2)</f>
        <v>0.86</v>
      </c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 t="s">
        <v>130</v>
      </c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">
      <c r="A142" s="155"/>
      <c r="B142" s="161"/>
      <c r="C142" s="197" t="s">
        <v>237</v>
      </c>
      <c r="D142" s="166"/>
      <c r="E142" s="171"/>
      <c r="F142" s="174"/>
      <c r="G142" s="174"/>
      <c r="H142" s="174"/>
      <c r="I142" s="174"/>
      <c r="J142" s="174"/>
      <c r="K142" s="174"/>
      <c r="L142" s="174"/>
      <c r="M142" s="174"/>
      <c r="N142" s="164"/>
      <c r="O142" s="164"/>
      <c r="P142" s="164"/>
      <c r="Q142" s="164"/>
      <c r="R142" s="164"/>
      <c r="S142" s="164"/>
      <c r="T142" s="165"/>
      <c r="U142" s="16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 t="s">
        <v>132</v>
      </c>
      <c r="AF142" s="154">
        <v>0</v>
      </c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">
      <c r="A143" s="155"/>
      <c r="B143" s="161"/>
      <c r="C143" s="197" t="s">
        <v>238</v>
      </c>
      <c r="D143" s="166"/>
      <c r="E143" s="171"/>
      <c r="F143" s="174"/>
      <c r="G143" s="174"/>
      <c r="H143" s="174"/>
      <c r="I143" s="174"/>
      <c r="J143" s="174"/>
      <c r="K143" s="174"/>
      <c r="L143" s="174"/>
      <c r="M143" s="174"/>
      <c r="N143" s="164"/>
      <c r="O143" s="164"/>
      <c r="P143" s="164"/>
      <c r="Q143" s="164"/>
      <c r="R143" s="164"/>
      <c r="S143" s="164"/>
      <c r="T143" s="165"/>
      <c r="U143" s="16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 t="s">
        <v>132</v>
      </c>
      <c r="AF143" s="154">
        <v>0</v>
      </c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55"/>
      <c r="B144" s="161"/>
      <c r="C144" s="197" t="s">
        <v>239</v>
      </c>
      <c r="D144" s="166"/>
      <c r="E144" s="171">
        <v>0.112</v>
      </c>
      <c r="F144" s="174"/>
      <c r="G144" s="174"/>
      <c r="H144" s="174"/>
      <c r="I144" s="174"/>
      <c r="J144" s="174"/>
      <c r="K144" s="174"/>
      <c r="L144" s="174"/>
      <c r="M144" s="174"/>
      <c r="N144" s="164"/>
      <c r="O144" s="164"/>
      <c r="P144" s="164"/>
      <c r="Q144" s="164"/>
      <c r="R144" s="164"/>
      <c r="S144" s="164"/>
      <c r="T144" s="165"/>
      <c r="U144" s="16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 t="s">
        <v>132</v>
      </c>
      <c r="AF144" s="154">
        <v>0</v>
      </c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">
      <c r="A145" s="155"/>
      <c r="B145" s="161"/>
      <c r="C145" s="197" t="s">
        <v>240</v>
      </c>
      <c r="D145" s="166"/>
      <c r="E145" s="171">
        <v>8.4000000000000005E-2</v>
      </c>
      <c r="F145" s="174"/>
      <c r="G145" s="174"/>
      <c r="H145" s="174"/>
      <c r="I145" s="174"/>
      <c r="J145" s="174"/>
      <c r="K145" s="174"/>
      <c r="L145" s="174"/>
      <c r="M145" s="174"/>
      <c r="N145" s="164"/>
      <c r="O145" s="164"/>
      <c r="P145" s="164"/>
      <c r="Q145" s="164"/>
      <c r="R145" s="164"/>
      <c r="S145" s="164"/>
      <c r="T145" s="165"/>
      <c r="U145" s="16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 t="s">
        <v>132</v>
      </c>
      <c r="AF145" s="154">
        <v>0</v>
      </c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x14ac:dyDescent="0.2">
      <c r="A146" s="156" t="s">
        <v>125</v>
      </c>
      <c r="B146" s="162" t="s">
        <v>66</v>
      </c>
      <c r="C146" s="198" t="s">
        <v>67</v>
      </c>
      <c r="D146" s="167"/>
      <c r="E146" s="172"/>
      <c r="F146" s="175"/>
      <c r="G146" s="175">
        <f>SUMIF(AE147:AE188,"&lt;&gt;NOR",G147:G188)</f>
        <v>0</v>
      </c>
      <c r="H146" s="175"/>
      <c r="I146" s="175">
        <f>SUM(I147:I188)</f>
        <v>0</v>
      </c>
      <c r="J146" s="175"/>
      <c r="K146" s="175">
        <f>SUM(K147:K188)</f>
        <v>0</v>
      </c>
      <c r="L146" s="175"/>
      <c r="M146" s="175">
        <f>SUM(M147:M188)</f>
        <v>0</v>
      </c>
      <c r="N146" s="168"/>
      <c r="O146" s="168">
        <f>SUM(O147:O188)</f>
        <v>4.10459</v>
      </c>
      <c r="P146" s="168"/>
      <c r="Q146" s="168">
        <f>SUM(Q147:Q188)</f>
        <v>0</v>
      </c>
      <c r="R146" s="168"/>
      <c r="S146" s="168"/>
      <c r="T146" s="169"/>
      <c r="U146" s="168">
        <f>SUM(U147:U188)</f>
        <v>38.18</v>
      </c>
      <c r="AE146" t="s">
        <v>126</v>
      </c>
    </row>
    <row r="147" spans="1:60" ht="22.5" outlineLevel="1" x14ac:dyDescent="0.2">
      <c r="A147" s="155">
        <v>9</v>
      </c>
      <c r="B147" s="161" t="s">
        <v>241</v>
      </c>
      <c r="C147" s="196" t="s">
        <v>242</v>
      </c>
      <c r="D147" s="163" t="s">
        <v>129</v>
      </c>
      <c r="E147" s="170">
        <v>50.86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64">
        <v>7.4260000000000007E-2</v>
      </c>
      <c r="O147" s="164">
        <f>ROUND(E147*N147,5)</f>
        <v>3.7768600000000001</v>
      </c>
      <c r="P147" s="164">
        <v>0</v>
      </c>
      <c r="Q147" s="164">
        <f>ROUND(E147*P147,5)</f>
        <v>0</v>
      </c>
      <c r="R147" s="164"/>
      <c r="S147" s="164"/>
      <c r="T147" s="165">
        <v>0.373</v>
      </c>
      <c r="U147" s="164">
        <f>ROUND(E147*T147,2)</f>
        <v>18.97</v>
      </c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 t="s">
        <v>130</v>
      </c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155"/>
      <c r="B148" s="161"/>
      <c r="C148" s="197" t="s">
        <v>243</v>
      </c>
      <c r="D148" s="166"/>
      <c r="E148" s="171"/>
      <c r="F148" s="174"/>
      <c r="G148" s="174"/>
      <c r="H148" s="174"/>
      <c r="I148" s="174"/>
      <c r="J148" s="174"/>
      <c r="K148" s="174"/>
      <c r="L148" s="174"/>
      <c r="M148" s="174"/>
      <c r="N148" s="164"/>
      <c r="O148" s="164"/>
      <c r="P148" s="164"/>
      <c r="Q148" s="164"/>
      <c r="R148" s="164"/>
      <c r="S148" s="164"/>
      <c r="T148" s="165"/>
      <c r="U148" s="16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 t="s">
        <v>132</v>
      </c>
      <c r="AF148" s="154">
        <v>0</v>
      </c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155"/>
      <c r="B149" s="161"/>
      <c r="C149" s="197" t="s">
        <v>131</v>
      </c>
      <c r="D149" s="166"/>
      <c r="E149" s="171"/>
      <c r="F149" s="174"/>
      <c r="G149" s="174"/>
      <c r="H149" s="174"/>
      <c r="I149" s="174"/>
      <c r="J149" s="174"/>
      <c r="K149" s="174"/>
      <c r="L149" s="174"/>
      <c r="M149" s="174"/>
      <c r="N149" s="164"/>
      <c r="O149" s="164"/>
      <c r="P149" s="164"/>
      <c r="Q149" s="164"/>
      <c r="R149" s="164"/>
      <c r="S149" s="164"/>
      <c r="T149" s="165"/>
      <c r="U149" s="16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 t="s">
        <v>132</v>
      </c>
      <c r="AF149" s="154">
        <v>0</v>
      </c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55"/>
      <c r="B150" s="161"/>
      <c r="C150" s="197" t="s">
        <v>244</v>
      </c>
      <c r="D150" s="166"/>
      <c r="E150" s="171">
        <v>2.56</v>
      </c>
      <c r="F150" s="174"/>
      <c r="G150" s="174"/>
      <c r="H150" s="174"/>
      <c r="I150" s="174"/>
      <c r="J150" s="174"/>
      <c r="K150" s="174"/>
      <c r="L150" s="174"/>
      <c r="M150" s="174"/>
      <c r="N150" s="164"/>
      <c r="O150" s="164"/>
      <c r="P150" s="164"/>
      <c r="Q150" s="164"/>
      <c r="R150" s="164"/>
      <c r="S150" s="164"/>
      <c r="T150" s="165"/>
      <c r="U150" s="16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 t="s">
        <v>132</v>
      </c>
      <c r="AF150" s="154">
        <v>0</v>
      </c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">
      <c r="A151" s="155"/>
      <c r="B151" s="161"/>
      <c r="C151" s="197" t="s">
        <v>134</v>
      </c>
      <c r="D151" s="166"/>
      <c r="E151" s="171"/>
      <c r="F151" s="174"/>
      <c r="G151" s="174"/>
      <c r="H151" s="174"/>
      <c r="I151" s="174"/>
      <c r="J151" s="174"/>
      <c r="K151" s="174"/>
      <c r="L151" s="174"/>
      <c r="M151" s="174"/>
      <c r="N151" s="164"/>
      <c r="O151" s="164"/>
      <c r="P151" s="164"/>
      <c r="Q151" s="164"/>
      <c r="R151" s="164"/>
      <c r="S151" s="164"/>
      <c r="T151" s="165"/>
      <c r="U151" s="16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 t="s">
        <v>132</v>
      </c>
      <c r="AF151" s="154">
        <v>0</v>
      </c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">
      <c r="A152" s="155"/>
      <c r="B152" s="161"/>
      <c r="C152" s="197" t="s">
        <v>245</v>
      </c>
      <c r="D152" s="166"/>
      <c r="E152" s="171"/>
      <c r="F152" s="174"/>
      <c r="G152" s="174"/>
      <c r="H152" s="174"/>
      <c r="I152" s="174"/>
      <c r="J152" s="174"/>
      <c r="K152" s="174"/>
      <c r="L152" s="174"/>
      <c r="M152" s="174"/>
      <c r="N152" s="164"/>
      <c r="O152" s="164"/>
      <c r="P152" s="164"/>
      <c r="Q152" s="164"/>
      <c r="R152" s="164"/>
      <c r="S152" s="164"/>
      <c r="T152" s="165"/>
      <c r="U152" s="16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 t="s">
        <v>132</v>
      </c>
      <c r="AF152" s="154">
        <v>0</v>
      </c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55"/>
      <c r="B153" s="161"/>
      <c r="C153" s="197" t="s">
        <v>246</v>
      </c>
      <c r="D153" s="166"/>
      <c r="E153" s="171">
        <v>3.66</v>
      </c>
      <c r="F153" s="174"/>
      <c r="G153" s="174"/>
      <c r="H153" s="174"/>
      <c r="I153" s="174"/>
      <c r="J153" s="174"/>
      <c r="K153" s="174"/>
      <c r="L153" s="174"/>
      <c r="M153" s="174"/>
      <c r="N153" s="164"/>
      <c r="O153" s="164"/>
      <c r="P153" s="164"/>
      <c r="Q153" s="164"/>
      <c r="R153" s="164"/>
      <c r="S153" s="164"/>
      <c r="T153" s="165"/>
      <c r="U153" s="16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 t="s">
        <v>132</v>
      </c>
      <c r="AF153" s="154">
        <v>0</v>
      </c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55"/>
      <c r="B154" s="161"/>
      <c r="C154" s="197" t="s">
        <v>247</v>
      </c>
      <c r="D154" s="166"/>
      <c r="E154" s="171">
        <v>7.8</v>
      </c>
      <c r="F154" s="174"/>
      <c r="G154" s="174"/>
      <c r="H154" s="174"/>
      <c r="I154" s="174"/>
      <c r="J154" s="174"/>
      <c r="K154" s="174"/>
      <c r="L154" s="174"/>
      <c r="M154" s="174"/>
      <c r="N154" s="164"/>
      <c r="O154" s="164"/>
      <c r="P154" s="164"/>
      <c r="Q154" s="164"/>
      <c r="R154" s="164"/>
      <c r="S154" s="164"/>
      <c r="T154" s="165"/>
      <c r="U154" s="16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 t="s">
        <v>132</v>
      </c>
      <c r="AF154" s="154">
        <v>0</v>
      </c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">
      <c r="A155" s="155"/>
      <c r="B155" s="161"/>
      <c r="C155" s="197" t="s">
        <v>248</v>
      </c>
      <c r="D155" s="166"/>
      <c r="E155" s="171">
        <v>3.66</v>
      </c>
      <c r="F155" s="174"/>
      <c r="G155" s="174"/>
      <c r="H155" s="174"/>
      <c r="I155" s="174"/>
      <c r="J155" s="174"/>
      <c r="K155" s="174"/>
      <c r="L155" s="174"/>
      <c r="M155" s="174"/>
      <c r="N155" s="164"/>
      <c r="O155" s="164"/>
      <c r="P155" s="164"/>
      <c r="Q155" s="164"/>
      <c r="R155" s="164"/>
      <c r="S155" s="164"/>
      <c r="T155" s="165"/>
      <c r="U155" s="16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 t="s">
        <v>132</v>
      </c>
      <c r="AF155" s="154">
        <v>0</v>
      </c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55"/>
      <c r="B156" s="161"/>
      <c r="C156" s="197" t="s">
        <v>249</v>
      </c>
      <c r="D156" s="166"/>
      <c r="E156" s="171">
        <v>1.83</v>
      </c>
      <c r="F156" s="174"/>
      <c r="G156" s="174"/>
      <c r="H156" s="174"/>
      <c r="I156" s="174"/>
      <c r="J156" s="174"/>
      <c r="K156" s="174"/>
      <c r="L156" s="174"/>
      <c r="M156" s="174"/>
      <c r="N156" s="164"/>
      <c r="O156" s="164"/>
      <c r="P156" s="164"/>
      <c r="Q156" s="164"/>
      <c r="R156" s="164"/>
      <c r="S156" s="164"/>
      <c r="T156" s="165"/>
      <c r="U156" s="16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 t="s">
        <v>132</v>
      </c>
      <c r="AF156" s="154">
        <v>0</v>
      </c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155"/>
      <c r="B157" s="161"/>
      <c r="C157" s="197" t="s">
        <v>250</v>
      </c>
      <c r="D157" s="166"/>
      <c r="E157" s="171">
        <v>3.9</v>
      </c>
      <c r="F157" s="174"/>
      <c r="G157" s="174"/>
      <c r="H157" s="174"/>
      <c r="I157" s="174"/>
      <c r="J157" s="174"/>
      <c r="K157" s="174"/>
      <c r="L157" s="174"/>
      <c r="M157" s="174"/>
      <c r="N157" s="164"/>
      <c r="O157" s="164"/>
      <c r="P157" s="164"/>
      <c r="Q157" s="164"/>
      <c r="R157" s="164"/>
      <c r="S157" s="164"/>
      <c r="T157" s="165"/>
      <c r="U157" s="16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 t="s">
        <v>132</v>
      </c>
      <c r="AF157" s="154">
        <v>0</v>
      </c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55"/>
      <c r="B158" s="161"/>
      <c r="C158" s="197" t="s">
        <v>251</v>
      </c>
      <c r="D158" s="166"/>
      <c r="E158" s="171">
        <v>1.18</v>
      </c>
      <c r="F158" s="174"/>
      <c r="G158" s="174"/>
      <c r="H158" s="174"/>
      <c r="I158" s="174"/>
      <c r="J158" s="174"/>
      <c r="K158" s="174"/>
      <c r="L158" s="174"/>
      <c r="M158" s="174"/>
      <c r="N158" s="164"/>
      <c r="O158" s="164"/>
      <c r="P158" s="164"/>
      <c r="Q158" s="164"/>
      <c r="R158" s="164"/>
      <c r="S158" s="164"/>
      <c r="T158" s="165"/>
      <c r="U158" s="16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 t="s">
        <v>132</v>
      </c>
      <c r="AF158" s="154">
        <v>0</v>
      </c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155"/>
      <c r="B159" s="161"/>
      <c r="C159" s="197" t="s">
        <v>252</v>
      </c>
      <c r="D159" s="166"/>
      <c r="E159" s="171">
        <v>2.36</v>
      </c>
      <c r="F159" s="174"/>
      <c r="G159" s="174"/>
      <c r="H159" s="174"/>
      <c r="I159" s="174"/>
      <c r="J159" s="174"/>
      <c r="K159" s="174"/>
      <c r="L159" s="174"/>
      <c r="M159" s="174"/>
      <c r="N159" s="164"/>
      <c r="O159" s="164"/>
      <c r="P159" s="164"/>
      <c r="Q159" s="164"/>
      <c r="R159" s="164"/>
      <c r="S159" s="164"/>
      <c r="T159" s="165"/>
      <c r="U159" s="16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 t="s">
        <v>132</v>
      </c>
      <c r="AF159" s="154">
        <v>0</v>
      </c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">
      <c r="A160" s="155"/>
      <c r="B160" s="161"/>
      <c r="C160" s="197" t="s">
        <v>253</v>
      </c>
      <c r="D160" s="166"/>
      <c r="E160" s="171">
        <v>2.2999999999999998</v>
      </c>
      <c r="F160" s="174"/>
      <c r="G160" s="174"/>
      <c r="H160" s="174"/>
      <c r="I160" s="174"/>
      <c r="J160" s="174"/>
      <c r="K160" s="174"/>
      <c r="L160" s="174"/>
      <c r="M160" s="174"/>
      <c r="N160" s="164"/>
      <c r="O160" s="164"/>
      <c r="P160" s="164"/>
      <c r="Q160" s="164"/>
      <c r="R160" s="164"/>
      <c r="S160" s="164"/>
      <c r="T160" s="165"/>
      <c r="U160" s="16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 t="s">
        <v>132</v>
      </c>
      <c r="AF160" s="154">
        <v>0</v>
      </c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155"/>
      <c r="B161" s="161"/>
      <c r="C161" s="197" t="s">
        <v>254</v>
      </c>
      <c r="D161" s="166"/>
      <c r="E161" s="171">
        <v>5.16</v>
      </c>
      <c r="F161" s="174"/>
      <c r="G161" s="174"/>
      <c r="H161" s="174"/>
      <c r="I161" s="174"/>
      <c r="J161" s="174"/>
      <c r="K161" s="174"/>
      <c r="L161" s="174"/>
      <c r="M161" s="174"/>
      <c r="N161" s="164"/>
      <c r="O161" s="164"/>
      <c r="P161" s="164"/>
      <c r="Q161" s="164"/>
      <c r="R161" s="164"/>
      <c r="S161" s="164"/>
      <c r="T161" s="165"/>
      <c r="U161" s="16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 t="s">
        <v>132</v>
      </c>
      <c r="AF161" s="154">
        <v>0</v>
      </c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55"/>
      <c r="B162" s="161"/>
      <c r="C162" s="197" t="s">
        <v>255</v>
      </c>
      <c r="D162" s="166"/>
      <c r="E162" s="171">
        <v>5.65</v>
      </c>
      <c r="F162" s="174"/>
      <c r="G162" s="174"/>
      <c r="H162" s="174"/>
      <c r="I162" s="174"/>
      <c r="J162" s="174"/>
      <c r="K162" s="174"/>
      <c r="L162" s="174"/>
      <c r="M162" s="174"/>
      <c r="N162" s="164"/>
      <c r="O162" s="164"/>
      <c r="P162" s="164"/>
      <c r="Q162" s="164"/>
      <c r="R162" s="164"/>
      <c r="S162" s="164"/>
      <c r="T162" s="165"/>
      <c r="U162" s="16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 t="s">
        <v>132</v>
      </c>
      <c r="AF162" s="154">
        <v>0</v>
      </c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55"/>
      <c r="B163" s="161"/>
      <c r="C163" s="197" t="s">
        <v>256</v>
      </c>
      <c r="D163" s="166"/>
      <c r="E163" s="171">
        <v>4.5999999999999996</v>
      </c>
      <c r="F163" s="174"/>
      <c r="G163" s="174"/>
      <c r="H163" s="174"/>
      <c r="I163" s="174"/>
      <c r="J163" s="174"/>
      <c r="K163" s="174"/>
      <c r="L163" s="174"/>
      <c r="M163" s="174"/>
      <c r="N163" s="164"/>
      <c r="O163" s="164"/>
      <c r="P163" s="164"/>
      <c r="Q163" s="164"/>
      <c r="R163" s="164"/>
      <c r="S163" s="164"/>
      <c r="T163" s="165"/>
      <c r="U163" s="16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 t="s">
        <v>132</v>
      </c>
      <c r="AF163" s="154">
        <v>0</v>
      </c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55"/>
      <c r="B164" s="161"/>
      <c r="C164" s="197" t="s">
        <v>257</v>
      </c>
      <c r="D164" s="166"/>
      <c r="E164" s="171">
        <v>3.3</v>
      </c>
      <c r="F164" s="174"/>
      <c r="G164" s="174"/>
      <c r="H164" s="174"/>
      <c r="I164" s="174"/>
      <c r="J164" s="174"/>
      <c r="K164" s="174"/>
      <c r="L164" s="174"/>
      <c r="M164" s="174"/>
      <c r="N164" s="164"/>
      <c r="O164" s="164"/>
      <c r="P164" s="164"/>
      <c r="Q164" s="164"/>
      <c r="R164" s="164"/>
      <c r="S164" s="164"/>
      <c r="T164" s="165"/>
      <c r="U164" s="16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 t="s">
        <v>132</v>
      </c>
      <c r="AF164" s="154">
        <v>0</v>
      </c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55"/>
      <c r="B165" s="161"/>
      <c r="C165" s="197" t="s">
        <v>551</v>
      </c>
      <c r="D165" s="166"/>
      <c r="E165" s="171">
        <v>0.73</v>
      </c>
      <c r="F165" s="174"/>
      <c r="G165" s="174"/>
      <c r="H165" s="174"/>
      <c r="I165" s="174"/>
      <c r="J165" s="174"/>
      <c r="K165" s="174"/>
      <c r="L165" s="174"/>
      <c r="M165" s="174"/>
      <c r="N165" s="164"/>
      <c r="O165" s="164"/>
      <c r="P165" s="164"/>
      <c r="Q165" s="164"/>
      <c r="R165" s="164"/>
      <c r="S165" s="164"/>
      <c r="T165" s="165"/>
      <c r="U165" s="16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 t="s">
        <v>132</v>
      </c>
      <c r="AF165" s="154">
        <v>0</v>
      </c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55"/>
      <c r="B166" s="161"/>
      <c r="C166" s="197" t="s">
        <v>258</v>
      </c>
      <c r="D166" s="166"/>
      <c r="E166" s="171">
        <v>2.2999999999999998</v>
      </c>
      <c r="F166" s="174"/>
      <c r="G166" s="174"/>
      <c r="H166" s="174"/>
      <c r="I166" s="174"/>
      <c r="J166" s="174"/>
      <c r="K166" s="174"/>
      <c r="L166" s="174"/>
      <c r="M166" s="174"/>
      <c r="N166" s="164"/>
      <c r="O166" s="164"/>
      <c r="P166" s="164"/>
      <c r="Q166" s="164"/>
      <c r="R166" s="164"/>
      <c r="S166" s="164"/>
      <c r="T166" s="165"/>
      <c r="U166" s="16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 t="s">
        <v>132</v>
      </c>
      <c r="AF166" s="154">
        <v>0</v>
      </c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55">
        <v>10</v>
      </c>
      <c r="B167" s="161" t="s">
        <v>259</v>
      </c>
      <c r="C167" s="196" t="s">
        <v>260</v>
      </c>
      <c r="D167" s="163" t="s">
        <v>197</v>
      </c>
      <c r="E167" s="170">
        <v>45.2</v>
      </c>
      <c r="F167" s="173"/>
      <c r="G167" s="174">
        <f>ROUND(E167*F167,2)</f>
        <v>0</v>
      </c>
      <c r="H167" s="173"/>
      <c r="I167" s="174">
        <f>ROUND(E167*H167,2)</f>
        <v>0</v>
      </c>
      <c r="J167" s="173"/>
      <c r="K167" s="174">
        <f>ROUND(E167*J167,2)</f>
        <v>0</v>
      </c>
      <c r="L167" s="174">
        <v>21</v>
      </c>
      <c r="M167" s="174">
        <f>G167*(1+L167/100)</f>
        <v>0</v>
      </c>
      <c r="N167" s="164">
        <v>2.2200000000000002E-3</v>
      </c>
      <c r="O167" s="164">
        <f>ROUND(E167*N167,5)</f>
        <v>0.10034</v>
      </c>
      <c r="P167" s="164">
        <v>0</v>
      </c>
      <c r="Q167" s="164">
        <f>ROUND(E167*P167,5)</f>
        <v>0</v>
      </c>
      <c r="R167" s="164"/>
      <c r="S167" s="164"/>
      <c r="T167" s="165">
        <v>0.42499999999999999</v>
      </c>
      <c r="U167" s="164">
        <f>ROUND(E167*T167,2)</f>
        <v>19.21</v>
      </c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 t="s">
        <v>130</v>
      </c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">
      <c r="A168" s="155"/>
      <c r="B168" s="161"/>
      <c r="C168" s="197" t="s">
        <v>131</v>
      </c>
      <c r="D168" s="166"/>
      <c r="E168" s="171"/>
      <c r="F168" s="174"/>
      <c r="G168" s="174"/>
      <c r="H168" s="174"/>
      <c r="I168" s="174"/>
      <c r="J168" s="174"/>
      <c r="K168" s="174"/>
      <c r="L168" s="174"/>
      <c r="M168" s="174"/>
      <c r="N168" s="164"/>
      <c r="O168" s="164"/>
      <c r="P168" s="164"/>
      <c r="Q168" s="164"/>
      <c r="R168" s="164"/>
      <c r="S168" s="164"/>
      <c r="T168" s="165"/>
      <c r="U168" s="16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 t="s">
        <v>132</v>
      </c>
      <c r="AF168" s="154">
        <v>0</v>
      </c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">
      <c r="A169" s="155"/>
      <c r="B169" s="161"/>
      <c r="C169" s="197" t="s">
        <v>244</v>
      </c>
      <c r="D169" s="166"/>
      <c r="E169" s="171">
        <v>2.56</v>
      </c>
      <c r="F169" s="174"/>
      <c r="G169" s="174"/>
      <c r="H169" s="174"/>
      <c r="I169" s="174"/>
      <c r="J169" s="174"/>
      <c r="K169" s="174"/>
      <c r="L169" s="174"/>
      <c r="M169" s="174"/>
      <c r="N169" s="164"/>
      <c r="O169" s="164"/>
      <c r="P169" s="164"/>
      <c r="Q169" s="164"/>
      <c r="R169" s="164"/>
      <c r="S169" s="164"/>
      <c r="T169" s="165"/>
      <c r="U169" s="16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 t="s">
        <v>132</v>
      </c>
      <c r="AF169" s="154">
        <v>0</v>
      </c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55"/>
      <c r="B170" s="161"/>
      <c r="C170" s="197" t="s">
        <v>134</v>
      </c>
      <c r="D170" s="166"/>
      <c r="E170" s="171"/>
      <c r="F170" s="174"/>
      <c r="G170" s="174"/>
      <c r="H170" s="174"/>
      <c r="I170" s="174"/>
      <c r="J170" s="174"/>
      <c r="K170" s="174"/>
      <c r="L170" s="174"/>
      <c r="M170" s="174"/>
      <c r="N170" s="164"/>
      <c r="O170" s="164"/>
      <c r="P170" s="164"/>
      <c r="Q170" s="164"/>
      <c r="R170" s="164"/>
      <c r="S170" s="164"/>
      <c r="T170" s="165"/>
      <c r="U170" s="16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 t="s">
        <v>132</v>
      </c>
      <c r="AF170" s="154">
        <v>0</v>
      </c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">
      <c r="A171" s="155"/>
      <c r="B171" s="161"/>
      <c r="C171" s="197" t="s">
        <v>245</v>
      </c>
      <c r="D171" s="166"/>
      <c r="E171" s="171"/>
      <c r="F171" s="174"/>
      <c r="G171" s="174"/>
      <c r="H171" s="174"/>
      <c r="I171" s="174"/>
      <c r="J171" s="174"/>
      <c r="K171" s="174"/>
      <c r="L171" s="174"/>
      <c r="M171" s="174"/>
      <c r="N171" s="164"/>
      <c r="O171" s="164"/>
      <c r="P171" s="164"/>
      <c r="Q171" s="164"/>
      <c r="R171" s="164"/>
      <c r="S171" s="164"/>
      <c r="T171" s="165"/>
      <c r="U171" s="16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 t="s">
        <v>132</v>
      </c>
      <c r="AF171" s="154">
        <v>0</v>
      </c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">
      <c r="A172" s="155"/>
      <c r="B172" s="161"/>
      <c r="C172" s="197" t="s">
        <v>246</v>
      </c>
      <c r="D172" s="166"/>
      <c r="E172" s="171">
        <v>3.66</v>
      </c>
      <c r="F172" s="174"/>
      <c r="G172" s="174"/>
      <c r="H172" s="174"/>
      <c r="I172" s="174"/>
      <c r="J172" s="174"/>
      <c r="K172" s="174"/>
      <c r="L172" s="174"/>
      <c r="M172" s="174"/>
      <c r="N172" s="164"/>
      <c r="O172" s="164"/>
      <c r="P172" s="164"/>
      <c r="Q172" s="164"/>
      <c r="R172" s="164"/>
      <c r="S172" s="164"/>
      <c r="T172" s="165"/>
      <c r="U172" s="16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 t="s">
        <v>132</v>
      </c>
      <c r="AF172" s="154">
        <v>0</v>
      </c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">
      <c r="A173" s="155"/>
      <c r="B173" s="161"/>
      <c r="C173" s="197" t="s">
        <v>247</v>
      </c>
      <c r="D173" s="166"/>
      <c r="E173" s="171">
        <v>7.8</v>
      </c>
      <c r="F173" s="174"/>
      <c r="G173" s="174"/>
      <c r="H173" s="174"/>
      <c r="I173" s="174"/>
      <c r="J173" s="174"/>
      <c r="K173" s="174"/>
      <c r="L173" s="174"/>
      <c r="M173" s="174"/>
      <c r="N173" s="164"/>
      <c r="O173" s="164"/>
      <c r="P173" s="164"/>
      <c r="Q173" s="164"/>
      <c r="R173" s="164"/>
      <c r="S173" s="164"/>
      <c r="T173" s="165"/>
      <c r="U173" s="16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 t="s">
        <v>132</v>
      </c>
      <c r="AF173" s="154">
        <v>0</v>
      </c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">
      <c r="A174" s="155"/>
      <c r="B174" s="161"/>
      <c r="C174" s="197" t="s">
        <v>248</v>
      </c>
      <c r="D174" s="166"/>
      <c r="E174" s="171">
        <v>3.66</v>
      </c>
      <c r="F174" s="174"/>
      <c r="G174" s="174"/>
      <c r="H174" s="174"/>
      <c r="I174" s="174"/>
      <c r="J174" s="174"/>
      <c r="K174" s="174"/>
      <c r="L174" s="174"/>
      <c r="M174" s="174"/>
      <c r="N174" s="164"/>
      <c r="O174" s="164"/>
      <c r="P174" s="164"/>
      <c r="Q174" s="164"/>
      <c r="R174" s="164"/>
      <c r="S174" s="164"/>
      <c r="T174" s="165"/>
      <c r="U174" s="16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 t="s">
        <v>132</v>
      </c>
      <c r="AF174" s="154">
        <v>0</v>
      </c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55"/>
      <c r="B175" s="161"/>
      <c r="C175" s="197" t="s">
        <v>249</v>
      </c>
      <c r="D175" s="166"/>
      <c r="E175" s="171">
        <v>1.83</v>
      </c>
      <c r="F175" s="174"/>
      <c r="G175" s="174"/>
      <c r="H175" s="174"/>
      <c r="I175" s="174"/>
      <c r="J175" s="174"/>
      <c r="K175" s="174"/>
      <c r="L175" s="174"/>
      <c r="M175" s="174"/>
      <c r="N175" s="164"/>
      <c r="O175" s="164"/>
      <c r="P175" s="164"/>
      <c r="Q175" s="164"/>
      <c r="R175" s="164"/>
      <c r="S175" s="164"/>
      <c r="T175" s="165"/>
      <c r="U175" s="16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 t="s">
        <v>132</v>
      </c>
      <c r="AF175" s="154">
        <v>0</v>
      </c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">
      <c r="A176" s="155"/>
      <c r="B176" s="161"/>
      <c r="C176" s="197" t="s">
        <v>250</v>
      </c>
      <c r="D176" s="166"/>
      <c r="E176" s="171">
        <v>3.9</v>
      </c>
      <c r="F176" s="174"/>
      <c r="G176" s="174"/>
      <c r="H176" s="174"/>
      <c r="I176" s="174"/>
      <c r="J176" s="174"/>
      <c r="K176" s="174"/>
      <c r="L176" s="174"/>
      <c r="M176" s="174"/>
      <c r="N176" s="164"/>
      <c r="O176" s="164"/>
      <c r="P176" s="164"/>
      <c r="Q176" s="164"/>
      <c r="R176" s="164"/>
      <c r="S176" s="164"/>
      <c r="T176" s="165"/>
      <c r="U176" s="16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 t="s">
        <v>132</v>
      </c>
      <c r="AF176" s="154">
        <v>0</v>
      </c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">
      <c r="A177" s="155"/>
      <c r="B177" s="161"/>
      <c r="C177" s="197" t="s">
        <v>251</v>
      </c>
      <c r="D177" s="166"/>
      <c r="E177" s="171">
        <v>1.18</v>
      </c>
      <c r="F177" s="174"/>
      <c r="G177" s="174"/>
      <c r="H177" s="174"/>
      <c r="I177" s="174"/>
      <c r="J177" s="174"/>
      <c r="K177" s="174"/>
      <c r="L177" s="174"/>
      <c r="M177" s="174"/>
      <c r="N177" s="164"/>
      <c r="O177" s="164"/>
      <c r="P177" s="164"/>
      <c r="Q177" s="164"/>
      <c r="R177" s="164"/>
      <c r="S177" s="164"/>
      <c r="T177" s="165"/>
      <c r="U177" s="16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 t="s">
        <v>132</v>
      </c>
      <c r="AF177" s="154">
        <v>0</v>
      </c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">
      <c r="A178" s="155"/>
      <c r="B178" s="161"/>
      <c r="C178" s="197" t="s">
        <v>253</v>
      </c>
      <c r="D178" s="166"/>
      <c r="E178" s="171">
        <v>2.2999999999999998</v>
      </c>
      <c r="F178" s="174"/>
      <c r="G178" s="174"/>
      <c r="H178" s="174"/>
      <c r="I178" s="174"/>
      <c r="J178" s="174"/>
      <c r="K178" s="174"/>
      <c r="L178" s="174"/>
      <c r="M178" s="174"/>
      <c r="N178" s="164"/>
      <c r="O178" s="164"/>
      <c r="P178" s="164"/>
      <c r="Q178" s="164"/>
      <c r="R178" s="164"/>
      <c r="S178" s="164"/>
      <c r="T178" s="165"/>
      <c r="U178" s="16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 t="s">
        <v>132</v>
      </c>
      <c r="AF178" s="154">
        <v>0</v>
      </c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">
      <c r="A179" s="155"/>
      <c r="B179" s="161"/>
      <c r="C179" s="197" t="s">
        <v>254</v>
      </c>
      <c r="D179" s="166"/>
      <c r="E179" s="171">
        <v>5.16</v>
      </c>
      <c r="F179" s="174"/>
      <c r="G179" s="174"/>
      <c r="H179" s="174"/>
      <c r="I179" s="174"/>
      <c r="J179" s="174"/>
      <c r="K179" s="174"/>
      <c r="L179" s="174"/>
      <c r="M179" s="174"/>
      <c r="N179" s="164"/>
      <c r="O179" s="164"/>
      <c r="P179" s="164"/>
      <c r="Q179" s="164"/>
      <c r="R179" s="164"/>
      <c r="S179" s="164"/>
      <c r="T179" s="165"/>
      <c r="U179" s="16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 t="s">
        <v>132</v>
      </c>
      <c r="AF179" s="154">
        <v>0</v>
      </c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">
      <c r="A180" s="155"/>
      <c r="B180" s="161"/>
      <c r="C180" s="197" t="s">
        <v>255</v>
      </c>
      <c r="D180" s="166"/>
      <c r="E180" s="171">
        <v>5.65</v>
      </c>
      <c r="F180" s="174"/>
      <c r="G180" s="174"/>
      <c r="H180" s="174"/>
      <c r="I180" s="174"/>
      <c r="J180" s="174"/>
      <c r="K180" s="174"/>
      <c r="L180" s="174"/>
      <c r="M180" s="174"/>
      <c r="N180" s="164"/>
      <c r="O180" s="164"/>
      <c r="P180" s="164"/>
      <c r="Q180" s="164"/>
      <c r="R180" s="164"/>
      <c r="S180" s="164"/>
      <c r="T180" s="165"/>
      <c r="U180" s="16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 t="s">
        <v>132</v>
      </c>
      <c r="AF180" s="154">
        <v>0</v>
      </c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">
      <c r="A181" s="155"/>
      <c r="B181" s="161"/>
      <c r="C181" s="197" t="s">
        <v>256</v>
      </c>
      <c r="D181" s="166"/>
      <c r="E181" s="171">
        <v>4.5999999999999996</v>
      </c>
      <c r="F181" s="174"/>
      <c r="G181" s="174"/>
      <c r="H181" s="174"/>
      <c r="I181" s="174"/>
      <c r="J181" s="174"/>
      <c r="K181" s="174"/>
      <c r="L181" s="174"/>
      <c r="M181" s="174"/>
      <c r="N181" s="164"/>
      <c r="O181" s="164"/>
      <c r="P181" s="164"/>
      <c r="Q181" s="164"/>
      <c r="R181" s="164"/>
      <c r="S181" s="164"/>
      <c r="T181" s="165"/>
      <c r="U181" s="16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 t="s">
        <v>132</v>
      </c>
      <c r="AF181" s="154">
        <v>0</v>
      </c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">
      <c r="A182" s="155"/>
      <c r="B182" s="161"/>
      <c r="C182" s="197" t="s">
        <v>551</v>
      </c>
      <c r="D182" s="166"/>
      <c r="E182" s="171">
        <v>0.73</v>
      </c>
      <c r="F182" s="174"/>
      <c r="G182" s="174"/>
      <c r="H182" s="174"/>
      <c r="I182" s="174"/>
      <c r="J182" s="174"/>
      <c r="K182" s="174"/>
      <c r="L182" s="174"/>
      <c r="M182" s="174"/>
      <c r="N182" s="164"/>
      <c r="O182" s="164"/>
      <c r="P182" s="164"/>
      <c r="Q182" s="164"/>
      <c r="R182" s="164"/>
      <c r="S182" s="164"/>
      <c r="T182" s="165"/>
      <c r="U182" s="16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 t="s">
        <v>132</v>
      </c>
      <c r="AF182" s="154">
        <v>0</v>
      </c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55"/>
      <c r="B183" s="161"/>
      <c r="C183" s="197" t="s">
        <v>258</v>
      </c>
      <c r="D183" s="166"/>
      <c r="E183" s="171">
        <v>2.2999999999999998</v>
      </c>
      <c r="F183" s="174"/>
      <c r="G183" s="174"/>
      <c r="H183" s="174"/>
      <c r="I183" s="174"/>
      <c r="J183" s="174"/>
      <c r="K183" s="174"/>
      <c r="L183" s="174"/>
      <c r="M183" s="174"/>
      <c r="N183" s="164"/>
      <c r="O183" s="164"/>
      <c r="P183" s="164"/>
      <c r="Q183" s="164"/>
      <c r="R183" s="164"/>
      <c r="S183" s="164"/>
      <c r="T183" s="165"/>
      <c r="U183" s="16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 t="s">
        <v>132</v>
      </c>
      <c r="AF183" s="154">
        <v>0</v>
      </c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">
      <c r="A184" s="155">
        <v>11</v>
      </c>
      <c r="B184" s="161" t="s">
        <v>261</v>
      </c>
      <c r="C184" s="196" t="s">
        <v>262</v>
      </c>
      <c r="D184" s="163" t="s">
        <v>197</v>
      </c>
      <c r="E184" s="170">
        <v>49.72</v>
      </c>
      <c r="F184" s="173"/>
      <c r="G184" s="174">
        <f>ROUND(E184*F184,2)</f>
        <v>0</v>
      </c>
      <c r="H184" s="173"/>
      <c r="I184" s="174">
        <f>ROUND(E184*H184,2)</f>
        <v>0</v>
      </c>
      <c r="J184" s="173"/>
      <c r="K184" s="174">
        <f>ROUND(E184*J184,2)</f>
        <v>0</v>
      </c>
      <c r="L184" s="174">
        <v>21</v>
      </c>
      <c r="M184" s="174">
        <f>G184*(1+L184/100)</f>
        <v>0</v>
      </c>
      <c r="N184" s="164">
        <v>4.5500000000000002E-3</v>
      </c>
      <c r="O184" s="164">
        <f>ROUND(E184*N184,5)</f>
        <v>0.22622999999999999</v>
      </c>
      <c r="P184" s="164">
        <v>0</v>
      </c>
      <c r="Q184" s="164">
        <f>ROUND(E184*P184,5)</f>
        <v>0</v>
      </c>
      <c r="R184" s="164"/>
      <c r="S184" s="164"/>
      <c r="T184" s="165">
        <v>0</v>
      </c>
      <c r="U184" s="164">
        <f>ROUND(E184*T184,2)</f>
        <v>0</v>
      </c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 t="s">
        <v>263</v>
      </c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">
      <c r="A185" s="155"/>
      <c r="B185" s="161"/>
      <c r="C185" s="197" t="s">
        <v>264</v>
      </c>
      <c r="D185" s="166"/>
      <c r="E185" s="171">
        <v>45.2</v>
      </c>
      <c r="F185" s="174"/>
      <c r="G185" s="174"/>
      <c r="H185" s="174"/>
      <c r="I185" s="174"/>
      <c r="J185" s="174"/>
      <c r="K185" s="174"/>
      <c r="L185" s="174"/>
      <c r="M185" s="174"/>
      <c r="N185" s="164"/>
      <c r="O185" s="164"/>
      <c r="P185" s="164"/>
      <c r="Q185" s="164"/>
      <c r="R185" s="164"/>
      <c r="S185" s="164"/>
      <c r="T185" s="165"/>
      <c r="U185" s="16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 t="s">
        <v>132</v>
      </c>
      <c r="AF185" s="154">
        <v>0</v>
      </c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">
      <c r="A186" s="155"/>
      <c r="B186" s="161"/>
      <c r="C186" s="197" t="s">
        <v>265</v>
      </c>
      <c r="D186" s="166"/>
      <c r="E186" s="171">
        <v>4.5199999999999996</v>
      </c>
      <c r="F186" s="174"/>
      <c r="G186" s="174"/>
      <c r="H186" s="174"/>
      <c r="I186" s="174"/>
      <c r="J186" s="174"/>
      <c r="K186" s="174"/>
      <c r="L186" s="174"/>
      <c r="M186" s="174"/>
      <c r="N186" s="164"/>
      <c r="O186" s="164"/>
      <c r="P186" s="164"/>
      <c r="Q186" s="164"/>
      <c r="R186" s="164"/>
      <c r="S186" s="164"/>
      <c r="T186" s="165"/>
      <c r="U186" s="16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 t="s">
        <v>132</v>
      </c>
      <c r="AF186" s="154">
        <v>0</v>
      </c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">
      <c r="A187" s="155">
        <v>12</v>
      </c>
      <c r="B187" s="161" t="s">
        <v>266</v>
      </c>
      <c r="C187" s="196" t="s">
        <v>267</v>
      </c>
      <c r="D187" s="163" t="s">
        <v>230</v>
      </c>
      <c r="E187" s="170">
        <v>58</v>
      </c>
      <c r="F187" s="173"/>
      <c r="G187" s="174">
        <f>ROUND(E187*F187,2)</f>
        <v>0</v>
      </c>
      <c r="H187" s="173"/>
      <c r="I187" s="174">
        <f>ROUND(E187*H187,2)</f>
        <v>0</v>
      </c>
      <c r="J187" s="173"/>
      <c r="K187" s="174">
        <f>ROUND(E187*J187,2)</f>
        <v>0</v>
      </c>
      <c r="L187" s="174">
        <v>21</v>
      </c>
      <c r="M187" s="174">
        <f>G187*(1+L187/100)</f>
        <v>0</v>
      </c>
      <c r="N187" s="164">
        <v>2.0000000000000002E-5</v>
      </c>
      <c r="O187" s="164">
        <f>ROUND(E187*N187,5)</f>
        <v>1.16E-3</v>
      </c>
      <c r="P187" s="164">
        <v>0</v>
      </c>
      <c r="Q187" s="164">
        <f>ROUND(E187*P187,5)</f>
        <v>0</v>
      </c>
      <c r="R187" s="164"/>
      <c r="S187" s="164"/>
      <c r="T187" s="165">
        <v>0</v>
      </c>
      <c r="U187" s="164">
        <f>ROUND(E187*T187,2)</f>
        <v>0</v>
      </c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 t="s">
        <v>263</v>
      </c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">
      <c r="A188" s="155"/>
      <c r="B188" s="161"/>
      <c r="C188" s="197" t="s">
        <v>268</v>
      </c>
      <c r="D188" s="166"/>
      <c r="E188" s="171">
        <v>58</v>
      </c>
      <c r="F188" s="174"/>
      <c r="G188" s="174"/>
      <c r="H188" s="174"/>
      <c r="I188" s="174"/>
      <c r="J188" s="174"/>
      <c r="K188" s="174"/>
      <c r="L188" s="174"/>
      <c r="M188" s="174"/>
      <c r="N188" s="164"/>
      <c r="O188" s="164"/>
      <c r="P188" s="164"/>
      <c r="Q188" s="164"/>
      <c r="R188" s="164"/>
      <c r="S188" s="164"/>
      <c r="T188" s="165"/>
      <c r="U188" s="16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 t="s">
        <v>132</v>
      </c>
      <c r="AF188" s="154">
        <v>0</v>
      </c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x14ac:dyDescent="0.2">
      <c r="A189" s="156" t="s">
        <v>125</v>
      </c>
      <c r="B189" s="162" t="s">
        <v>68</v>
      </c>
      <c r="C189" s="198" t="s">
        <v>69</v>
      </c>
      <c r="D189" s="167"/>
      <c r="E189" s="172"/>
      <c r="F189" s="175"/>
      <c r="G189" s="175">
        <f>SUMIF(AE190:AE191,"&lt;&gt;NOR",G190:G191)</f>
        <v>0</v>
      </c>
      <c r="H189" s="175"/>
      <c r="I189" s="175">
        <f>SUM(I190:I191)</f>
        <v>0</v>
      </c>
      <c r="J189" s="175"/>
      <c r="K189" s="175">
        <f>SUM(K190:K191)</f>
        <v>0</v>
      </c>
      <c r="L189" s="175"/>
      <c r="M189" s="175">
        <f>SUM(M190:M191)</f>
        <v>0</v>
      </c>
      <c r="N189" s="168"/>
      <c r="O189" s="168">
        <f>SUM(O190:O191)</f>
        <v>5.0819999999999997E-2</v>
      </c>
      <c r="P189" s="168"/>
      <c r="Q189" s="168">
        <f>SUM(Q190:Q191)</f>
        <v>0</v>
      </c>
      <c r="R189" s="168"/>
      <c r="S189" s="168"/>
      <c r="T189" s="169"/>
      <c r="U189" s="168">
        <f>SUM(U190:U191)</f>
        <v>7.43</v>
      </c>
      <c r="AE189" t="s">
        <v>126</v>
      </c>
    </row>
    <row r="190" spans="1:60" outlineLevel="1" x14ac:dyDescent="0.2">
      <c r="A190" s="155">
        <v>13</v>
      </c>
      <c r="B190" s="161" t="s">
        <v>269</v>
      </c>
      <c r="C190" s="196" t="s">
        <v>270</v>
      </c>
      <c r="D190" s="163" t="s">
        <v>129</v>
      </c>
      <c r="E190" s="170">
        <v>42</v>
      </c>
      <c r="F190" s="173"/>
      <c r="G190" s="174">
        <f>ROUND(E190*F190,2)</f>
        <v>0</v>
      </c>
      <c r="H190" s="173"/>
      <c r="I190" s="174">
        <f>ROUND(E190*H190,2)</f>
        <v>0</v>
      </c>
      <c r="J190" s="173"/>
      <c r="K190" s="174">
        <f>ROUND(E190*J190,2)</f>
        <v>0</v>
      </c>
      <c r="L190" s="174">
        <v>21</v>
      </c>
      <c r="M190" s="174">
        <f>G190*(1+L190/100)</f>
        <v>0</v>
      </c>
      <c r="N190" s="164">
        <v>1.2099999999999999E-3</v>
      </c>
      <c r="O190" s="164">
        <f>ROUND(E190*N190,5)</f>
        <v>5.0819999999999997E-2</v>
      </c>
      <c r="P190" s="164">
        <v>0</v>
      </c>
      <c r="Q190" s="164">
        <f>ROUND(E190*P190,5)</f>
        <v>0</v>
      </c>
      <c r="R190" s="164"/>
      <c r="S190" s="164"/>
      <c r="T190" s="165">
        <v>0.17699999999999999</v>
      </c>
      <c r="U190" s="164">
        <f>ROUND(E190*T190,2)</f>
        <v>7.43</v>
      </c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 t="s">
        <v>130</v>
      </c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">
      <c r="A191" s="155"/>
      <c r="B191" s="161"/>
      <c r="C191" s="197" t="s">
        <v>271</v>
      </c>
      <c r="D191" s="166"/>
      <c r="E191" s="171">
        <v>42</v>
      </c>
      <c r="F191" s="174"/>
      <c r="G191" s="174"/>
      <c r="H191" s="174"/>
      <c r="I191" s="174"/>
      <c r="J191" s="174"/>
      <c r="K191" s="174"/>
      <c r="L191" s="174"/>
      <c r="M191" s="174"/>
      <c r="N191" s="164"/>
      <c r="O191" s="164"/>
      <c r="P191" s="164"/>
      <c r="Q191" s="164"/>
      <c r="R191" s="164"/>
      <c r="S191" s="164"/>
      <c r="T191" s="165"/>
      <c r="U191" s="16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 t="s">
        <v>132</v>
      </c>
      <c r="AF191" s="154">
        <v>0</v>
      </c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x14ac:dyDescent="0.2">
      <c r="A192" s="156" t="s">
        <v>125</v>
      </c>
      <c r="B192" s="162" t="s">
        <v>70</v>
      </c>
      <c r="C192" s="198" t="s">
        <v>71</v>
      </c>
      <c r="D192" s="167"/>
      <c r="E192" s="172"/>
      <c r="F192" s="175"/>
      <c r="G192" s="175">
        <f>SUMIF(AE193:AE193,"&lt;&gt;NOR",G193:G193)</f>
        <v>0</v>
      </c>
      <c r="H192" s="175"/>
      <c r="I192" s="175">
        <f>SUM(I193:I193)</f>
        <v>0</v>
      </c>
      <c r="J192" s="175"/>
      <c r="K192" s="175">
        <f>SUM(K193:K193)</f>
        <v>0</v>
      </c>
      <c r="L192" s="175"/>
      <c r="M192" s="175">
        <f>SUM(M193:M193)</f>
        <v>0</v>
      </c>
      <c r="N192" s="168"/>
      <c r="O192" s="168">
        <f>SUM(O193:O193)</f>
        <v>4.0000000000000001E-3</v>
      </c>
      <c r="P192" s="168"/>
      <c r="Q192" s="168">
        <f>SUM(Q193:Q193)</f>
        <v>0</v>
      </c>
      <c r="R192" s="168"/>
      <c r="S192" s="168"/>
      <c r="T192" s="169"/>
      <c r="U192" s="168">
        <f>SUM(U193:U193)</f>
        <v>35.4</v>
      </c>
      <c r="AE192" t="s">
        <v>126</v>
      </c>
    </row>
    <row r="193" spans="1:60" outlineLevel="1" x14ac:dyDescent="0.2">
      <c r="A193" s="155">
        <v>14</v>
      </c>
      <c r="B193" s="161" t="s">
        <v>272</v>
      </c>
      <c r="C193" s="196" t="s">
        <v>273</v>
      </c>
      <c r="D193" s="163" t="s">
        <v>129</v>
      </c>
      <c r="E193" s="170">
        <v>100</v>
      </c>
      <c r="F193" s="173"/>
      <c r="G193" s="174">
        <f>ROUND(E193*F193,2)</f>
        <v>0</v>
      </c>
      <c r="H193" s="173"/>
      <c r="I193" s="174">
        <f>ROUND(E193*H193,2)</f>
        <v>0</v>
      </c>
      <c r="J193" s="173"/>
      <c r="K193" s="174">
        <f>ROUND(E193*J193,2)</f>
        <v>0</v>
      </c>
      <c r="L193" s="174">
        <v>21</v>
      </c>
      <c r="M193" s="174">
        <f>G193*(1+L193/100)</f>
        <v>0</v>
      </c>
      <c r="N193" s="164">
        <v>4.0000000000000003E-5</v>
      </c>
      <c r="O193" s="164">
        <f>ROUND(E193*N193,5)</f>
        <v>4.0000000000000001E-3</v>
      </c>
      <c r="P193" s="164">
        <v>0</v>
      </c>
      <c r="Q193" s="164">
        <f>ROUND(E193*P193,5)</f>
        <v>0</v>
      </c>
      <c r="R193" s="164"/>
      <c r="S193" s="164"/>
      <c r="T193" s="165">
        <v>0.35399999999999998</v>
      </c>
      <c r="U193" s="164">
        <f>ROUND(E193*T193,2)</f>
        <v>35.4</v>
      </c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 t="s">
        <v>130</v>
      </c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x14ac:dyDescent="0.2">
      <c r="A194" s="156" t="s">
        <v>125</v>
      </c>
      <c r="B194" s="162" t="s">
        <v>72</v>
      </c>
      <c r="C194" s="198" t="s">
        <v>73</v>
      </c>
      <c r="D194" s="167"/>
      <c r="E194" s="172"/>
      <c r="F194" s="175"/>
      <c r="G194" s="175">
        <f>SUMIF(AE195:AE281,"&lt;&gt;NOR",G195:G281)</f>
        <v>0</v>
      </c>
      <c r="H194" s="175"/>
      <c r="I194" s="175">
        <f>SUM(I195:I281)</f>
        <v>0</v>
      </c>
      <c r="J194" s="175"/>
      <c r="K194" s="175">
        <f>SUM(K195:K281)</f>
        <v>0</v>
      </c>
      <c r="L194" s="175"/>
      <c r="M194" s="175">
        <f>SUM(M195:M281)</f>
        <v>0</v>
      </c>
      <c r="N194" s="168"/>
      <c r="O194" s="168">
        <f>SUM(O195:O281)</f>
        <v>0.10343000000000001</v>
      </c>
      <c r="P194" s="168"/>
      <c r="Q194" s="168">
        <f>SUM(Q195:Q281)</f>
        <v>17.723679999999998</v>
      </c>
      <c r="R194" s="168"/>
      <c r="S194" s="168"/>
      <c r="T194" s="169"/>
      <c r="U194" s="168">
        <f>SUM(U195:U281)</f>
        <v>143.22</v>
      </c>
      <c r="AE194" t="s">
        <v>126</v>
      </c>
    </row>
    <row r="195" spans="1:60" outlineLevel="1" x14ac:dyDescent="0.2">
      <c r="A195" s="155">
        <v>15</v>
      </c>
      <c r="B195" s="161" t="s">
        <v>274</v>
      </c>
      <c r="C195" s="196" t="s">
        <v>275</v>
      </c>
      <c r="D195" s="163" t="s">
        <v>230</v>
      </c>
      <c r="E195" s="170">
        <v>121</v>
      </c>
      <c r="F195" s="173"/>
      <c r="G195" s="174">
        <f>ROUND(E195*F195,2)</f>
        <v>0</v>
      </c>
      <c r="H195" s="173"/>
      <c r="I195" s="174">
        <f>ROUND(E195*H195,2)</f>
        <v>0</v>
      </c>
      <c r="J195" s="173"/>
      <c r="K195" s="174">
        <f>ROUND(E195*J195,2)</f>
        <v>0</v>
      </c>
      <c r="L195" s="174">
        <v>21</v>
      </c>
      <c r="M195" s="174">
        <f>G195*(1+L195/100)</f>
        <v>0</v>
      </c>
      <c r="N195" s="164">
        <v>4.0000000000000003E-5</v>
      </c>
      <c r="O195" s="164">
        <f>ROUND(E195*N195,5)</f>
        <v>4.8399999999999997E-3</v>
      </c>
      <c r="P195" s="164">
        <v>0</v>
      </c>
      <c r="Q195" s="164">
        <f>ROUND(E195*P195,5)</f>
        <v>0</v>
      </c>
      <c r="R195" s="164"/>
      <c r="S195" s="164"/>
      <c r="T195" s="165">
        <v>7.8E-2</v>
      </c>
      <c r="U195" s="164">
        <f>ROUND(E195*T195,2)</f>
        <v>9.44</v>
      </c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 t="s">
        <v>130</v>
      </c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">
      <c r="A196" s="155"/>
      <c r="B196" s="161"/>
      <c r="C196" s="197" t="s">
        <v>276</v>
      </c>
      <c r="D196" s="166"/>
      <c r="E196" s="171"/>
      <c r="F196" s="174"/>
      <c r="G196" s="174"/>
      <c r="H196" s="174"/>
      <c r="I196" s="174"/>
      <c r="J196" s="174"/>
      <c r="K196" s="174"/>
      <c r="L196" s="174"/>
      <c r="M196" s="174"/>
      <c r="N196" s="164"/>
      <c r="O196" s="164"/>
      <c r="P196" s="164"/>
      <c r="Q196" s="164"/>
      <c r="R196" s="164"/>
      <c r="S196" s="164"/>
      <c r="T196" s="165"/>
      <c r="U196" s="16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 t="s">
        <v>132</v>
      </c>
      <c r="AF196" s="154">
        <v>0</v>
      </c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">
      <c r="A197" s="155"/>
      <c r="B197" s="161"/>
      <c r="C197" s="197" t="s">
        <v>277</v>
      </c>
      <c r="D197" s="166"/>
      <c r="E197" s="171">
        <v>4</v>
      </c>
      <c r="F197" s="174"/>
      <c r="G197" s="174"/>
      <c r="H197" s="174"/>
      <c r="I197" s="174"/>
      <c r="J197" s="174"/>
      <c r="K197" s="174"/>
      <c r="L197" s="174"/>
      <c r="M197" s="174"/>
      <c r="N197" s="164"/>
      <c r="O197" s="164"/>
      <c r="P197" s="164"/>
      <c r="Q197" s="164"/>
      <c r="R197" s="164"/>
      <c r="S197" s="164"/>
      <c r="T197" s="165"/>
      <c r="U197" s="16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 t="s">
        <v>132</v>
      </c>
      <c r="AF197" s="154">
        <v>0</v>
      </c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">
      <c r="A198" s="155"/>
      <c r="B198" s="161"/>
      <c r="C198" s="197" t="s">
        <v>278</v>
      </c>
      <c r="D198" s="166"/>
      <c r="E198" s="171">
        <v>10</v>
      </c>
      <c r="F198" s="174"/>
      <c r="G198" s="174"/>
      <c r="H198" s="174"/>
      <c r="I198" s="174"/>
      <c r="J198" s="174"/>
      <c r="K198" s="174"/>
      <c r="L198" s="174"/>
      <c r="M198" s="174"/>
      <c r="N198" s="164"/>
      <c r="O198" s="164"/>
      <c r="P198" s="164"/>
      <c r="Q198" s="164"/>
      <c r="R198" s="164"/>
      <c r="S198" s="164"/>
      <c r="T198" s="165"/>
      <c r="U198" s="16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 t="s">
        <v>132</v>
      </c>
      <c r="AF198" s="154">
        <v>0</v>
      </c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">
      <c r="A199" s="155"/>
      <c r="B199" s="161"/>
      <c r="C199" s="197" t="s">
        <v>279</v>
      </c>
      <c r="D199" s="166"/>
      <c r="E199" s="171">
        <v>18</v>
      </c>
      <c r="F199" s="174"/>
      <c r="G199" s="174"/>
      <c r="H199" s="174"/>
      <c r="I199" s="174"/>
      <c r="J199" s="174"/>
      <c r="K199" s="174"/>
      <c r="L199" s="174"/>
      <c r="M199" s="174"/>
      <c r="N199" s="164"/>
      <c r="O199" s="164"/>
      <c r="P199" s="164"/>
      <c r="Q199" s="164"/>
      <c r="R199" s="164"/>
      <c r="S199" s="164"/>
      <c r="T199" s="165"/>
      <c r="U199" s="16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 t="s">
        <v>132</v>
      </c>
      <c r="AF199" s="154">
        <v>0</v>
      </c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55"/>
      <c r="B200" s="161"/>
      <c r="C200" s="197" t="s">
        <v>280</v>
      </c>
      <c r="D200" s="166"/>
      <c r="E200" s="171">
        <v>10</v>
      </c>
      <c r="F200" s="174"/>
      <c r="G200" s="174"/>
      <c r="H200" s="174"/>
      <c r="I200" s="174"/>
      <c r="J200" s="174"/>
      <c r="K200" s="174"/>
      <c r="L200" s="174"/>
      <c r="M200" s="174"/>
      <c r="N200" s="164"/>
      <c r="O200" s="164"/>
      <c r="P200" s="164"/>
      <c r="Q200" s="164"/>
      <c r="R200" s="164"/>
      <c r="S200" s="164"/>
      <c r="T200" s="165"/>
      <c r="U200" s="16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 t="s">
        <v>132</v>
      </c>
      <c r="AF200" s="154">
        <v>0</v>
      </c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">
      <c r="A201" s="155"/>
      <c r="B201" s="161"/>
      <c r="C201" s="197" t="s">
        <v>281</v>
      </c>
      <c r="D201" s="166"/>
      <c r="E201" s="171">
        <v>5</v>
      </c>
      <c r="F201" s="174"/>
      <c r="G201" s="174"/>
      <c r="H201" s="174"/>
      <c r="I201" s="174"/>
      <c r="J201" s="174"/>
      <c r="K201" s="174"/>
      <c r="L201" s="174"/>
      <c r="M201" s="174"/>
      <c r="N201" s="164"/>
      <c r="O201" s="164"/>
      <c r="P201" s="164"/>
      <c r="Q201" s="164"/>
      <c r="R201" s="164"/>
      <c r="S201" s="164"/>
      <c r="T201" s="165"/>
      <c r="U201" s="16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 t="s">
        <v>132</v>
      </c>
      <c r="AF201" s="154">
        <v>0</v>
      </c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">
      <c r="A202" s="155"/>
      <c r="B202" s="161"/>
      <c r="C202" s="197" t="s">
        <v>282</v>
      </c>
      <c r="D202" s="166"/>
      <c r="E202" s="171">
        <v>9</v>
      </c>
      <c r="F202" s="174"/>
      <c r="G202" s="174"/>
      <c r="H202" s="174"/>
      <c r="I202" s="174"/>
      <c r="J202" s="174"/>
      <c r="K202" s="174"/>
      <c r="L202" s="174"/>
      <c r="M202" s="174"/>
      <c r="N202" s="164"/>
      <c r="O202" s="164"/>
      <c r="P202" s="164"/>
      <c r="Q202" s="164"/>
      <c r="R202" s="164"/>
      <c r="S202" s="164"/>
      <c r="T202" s="165"/>
      <c r="U202" s="16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 t="s">
        <v>132</v>
      </c>
      <c r="AF202" s="154">
        <v>0</v>
      </c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">
      <c r="A203" s="155"/>
      <c r="B203" s="161"/>
      <c r="C203" s="197" t="s">
        <v>134</v>
      </c>
      <c r="D203" s="166"/>
      <c r="E203" s="171"/>
      <c r="F203" s="174"/>
      <c r="G203" s="174"/>
      <c r="H203" s="174"/>
      <c r="I203" s="174"/>
      <c r="J203" s="174"/>
      <c r="K203" s="174"/>
      <c r="L203" s="174"/>
      <c r="M203" s="174"/>
      <c r="N203" s="164"/>
      <c r="O203" s="164"/>
      <c r="P203" s="164"/>
      <c r="Q203" s="164"/>
      <c r="R203" s="164"/>
      <c r="S203" s="164"/>
      <c r="T203" s="165"/>
      <c r="U203" s="16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 t="s">
        <v>132</v>
      </c>
      <c r="AF203" s="154">
        <v>0</v>
      </c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">
      <c r="A204" s="155"/>
      <c r="B204" s="161"/>
      <c r="C204" s="197" t="s">
        <v>283</v>
      </c>
      <c r="D204" s="166"/>
      <c r="E204" s="171">
        <v>2</v>
      </c>
      <c r="F204" s="174"/>
      <c r="G204" s="174"/>
      <c r="H204" s="174"/>
      <c r="I204" s="174"/>
      <c r="J204" s="174"/>
      <c r="K204" s="174"/>
      <c r="L204" s="174"/>
      <c r="M204" s="174"/>
      <c r="N204" s="164"/>
      <c r="O204" s="164"/>
      <c r="P204" s="164"/>
      <c r="Q204" s="164"/>
      <c r="R204" s="164"/>
      <c r="S204" s="164"/>
      <c r="T204" s="165"/>
      <c r="U204" s="16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 t="s">
        <v>132</v>
      </c>
      <c r="AF204" s="154">
        <v>0</v>
      </c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">
      <c r="A205" s="155"/>
      <c r="B205" s="161"/>
      <c r="C205" s="197" t="s">
        <v>284</v>
      </c>
      <c r="D205" s="166"/>
      <c r="E205" s="171">
        <v>8</v>
      </c>
      <c r="F205" s="174"/>
      <c r="G205" s="174"/>
      <c r="H205" s="174"/>
      <c r="I205" s="174"/>
      <c r="J205" s="174"/>
      <c r="K205" s="174"/>
      <c r="L205" s="174"/>
      <c r="M205" s="174"/>
      <c r="N205" s="164"/>
      <c r="O205" s="164"/>
      <c r="P205" s="164"/>
      <c r="Q205" s="164"/>
      <c r="R205" s="164"/>
      <c r="S205" s="164"/>
      <c r="T205" s="165"/>
      <c r="U205" s="16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 t="s">
        <v>132</v>
      </c>
      <c r="AF205" s="154">
        <v>0</v>
      </c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">
      <c r="A206" s="155"/>
      <c r="B206" s="161"/>
      <c r="C206" s="197" t="s">
        <v>285</v>
      </c>
      <c r="D206" s="166"/>
      <c r="E206" s="171">
        <v>5</v>
      </c>
      <c r="F206" s="174"/>
      <c r="G206" s="174"/>
      <c r="H206" s="174"/>
      <c r="I206" s="174"/>
      <c r="J206" s="174"/>
      <c r="K206" s="174"/>
      <c r="L206" s="174"/>
      <c r="M206" s="174"/>
      <c r="N206" s="164"/>
      <c r="O206" s="164"/>
      <c r="P206" s="164"/>
      <c r="Q206" s="164"/>
      <c r="R206" s="164"/>
      <c r="S206" s="164"/>
      <c r="T206" s="165"/>
      <c r="U206" s="16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 t="s">
        <v>132</v>
      </c>
      <c r="AF206" s="154">
        <v>0</v>
      </c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">
      <c r="A207" s="155"/>
      <c r="B207" s="161"/>
      <c r="C207" s="197" t="s">
        <v>286</v>
      </c>
      <c r="D207" s="166"/>
      <c r="E207" s="171">
        <v>12</v>
      </c>
      <c r="F207" s="174"/>
      <c r="G207" s="174"/>
      <c r="H207" s="174"/>
      <c r="I207" s="174"/>
      <c r="J207" s="174"/>
      <c r="K207" s="174"/>
      <c r="L207" s="174"/>
      <c r="M207" s="174"/>
      <c r="N207" s="164"/>
      <c r="O207" s="164"/>
      <c r="P207" s="164"/>
      <c r="Q207" s="164"/>
      <c r="R207" s="164"/>
      <c r="S207" s="164"/>
      <c r="T207" s="165"/>
      <c r="U207" s="16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 t="s">
        <v>132</v>
      </c>
      <c r="AF207" s="154">
        <v>0</v>
      </c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">
      <c r="A208" s="155"/>
      <c r="B208" s="161"/>
      <c r="C208" s="197" t="s">
        <v>287</v>
      </c>
      <c r="D208" s="166"/>
      <c r="E208" s="171">
        <v>15</v>
      </c>
      <c r="F208" s="174"/>
      <c r="G208" s="174"/>
      <c r="H208" s="174"/>
      <c r="I208" s="174"/>
      <c r="J208" s="174"/>
      <c r="K208" s="174"/>
      <c r="L208" s="174"/>
      <c r="M208" s="174"/>
      <c r="N208" s="164"/>
      <c r="O208" s="164"/>
      <c r="P208" s="164"/>
      <c r="Q208" s="164"/>
      <c r="R208" s="164"/>
      <c r="S208" s="164"/>
      <c r="T208" s="165"/>
      <c r="U208" s="16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 t="s">
        <v>132</v>
      </c>
      <c r="AF208" s="154">
        <v>0</v>
      </c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">
      <c r="A209" s="155"/>
      <c r="B209" s="161"/>
      <c r="C209" s="197" t="s">
        <v>288</v>
      </c>
      <c r="D209" s="166"/>
      <c r="E209" s="171">
        <v>10</v>
      </c>
      <c r="F209" s="174"/>
      <c r="G209" s="174"/>
      <c r="H209" s="174"/>
      <c r="I209" s="174"/>
      <c r="J209" s="174"/>
      <c r="K209" s="174"/>
      <c r="L209" s="174"/>
      <c r="M209" s="174"/>
      <c r="N209" s="164"/>
      <c r="O209" s="164"/>
      <c r="P209" s="164"/>
      <c r="Q209" s="164"/>
      <c r="R209" s="164"/>
      <c r="S209" s="164"/>
      <c r="T209" s="165"/>
      <c r="U209" s="16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 t="s">
        <v>132</v>
      </c>
      <c r="AF209" s="154">
        <v>0</v>
      </c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">
      <c r="A210" s="155"/>
      <c r="B210" s="161"/>
      <c r="C210" s="197" t="s">
        <v>289</v>
      </c>
      <c r="D210" s="166"/>
      <c r="E210" s="171">
        <v>6</v>
      </c>
      <c r="F210" s="174"/>
      <c r="G210" s="174"/>
      <c r="H210" s="174"/>
      <c r="I210" s="174"/>
      <c r="J210" s="174"/>
      <c r="K210" s="174"/>
      <c r="L210" s="174"/>
      <c r="M210" s="174"/>
      <c r="N210" s="164"/>
      <c r="O210" s="164"/>
      <c r="P210" s="164"/>
      <c r="Q210" s="164"/>
      <c r="R210" s="164"/>
      <c r="S210" s="164"/>
      <c r="T210" s="165"/>
      <c r="U210" s="16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 t="s">
        <v>132</v>
      </c>
      <c r="AF210" s="154">
        <v>0</v>
      </c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">
      <c r="A211" s="155"/>
      <c r="B211" s="161"/>
      <c r="C211" s="197" t="s">
        <v>290</v>
      </c>
      <c r="D211" s="166"/>
      <c r="E211" s="171">
        <v>2</v>
      </c>
      <c r="F211" s="174"/>
      <c r="G211" s="174"/>
      <c r="H211" s="174"/>
      <c r="I211" s="174"/>
      <c r="J211" s="174"/>
      <c r="K211" s="174"/>
      <c r="L211" s="174"/>
      <c r="M211" s="174"/>
      <c r="N211" s="164"/>
      <c r="O211" s="164"/>
      <c r="P211" s="164"/>
      <c r="Q211" s="164"/>
      <c r="R211" s="164"/>
      <c r="S211" s="164"/>
      <c r="T211" s="165"/>
      <c r="U211" s="16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 t="s">
        <v>132</v>
      </c>
      <c r="AF211" s="154">
        <v>0</v>
      </c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">
      <c r="A212" s="155"/>
      <c r="B212" s="161"/>
      <c r="C212" s="197" t="s">
        <v>291</v>
      </c>
      <c r="D212" s="166"/>
      <c r="E212" s="171">
        <v>5</v>
      </c>
      <c r="F212" s="174"/>
      <c r="G212" s="174"/>
      <c r="H212" s="174"/>
      <c r="I212" s="174"/>
      <c r="J212" s="174"/>
      <c r="K212" s="174"/>
      <c r="L212" s="174"/>
      <c r="M212" s="174"/>
      <c r="N212" s="164"/>
      <c r="O212" s="164"/>
      <c r="P212" s="164"/>
      <c r="Q212" s="164"/>
      <c r="R212" s="164"/>
      <c r="S212" s="164"/>
      <c r="T212" s="165"/>
      <c r="U212" s="16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 t="s">
        <v>132</v>
      </c>
      <c r="AF212" s="154">
        <v>0</v>
      </c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">
      <c r="A213" s="155">
        <v>16</v>
      </c>
      <c r="B213" s="161" t="s">
        <v>292</v>
      </c>
      <c r="C213" s="196" t="s">
        <v>293</v>
      </c>
      <c r="D213" s="163" t="s">
        <v>129</v>
      </c>
      <c r="E213" s="170">
        <v>2.97</v>
      </c>
      <c r="F213" s="173"/>
      <c r="G213" s="174">
        <f>ROUND(E213*F213,2)</f>
        <v>0</v>
      </c>
      <c r="H213" s="173"/>
      <c r="I213" s="174">
        <f>ROUND(E213*H213,2)</f>
        <v>0</v>
      </c>
      <c r="J213" s="173"/>
      <c r="K213" s="174">
        <f>ROUND(E213*J213,2)</f>
        <v>0</v>
      </c>
      <c r="L213" s="174">
        <v>21</v>
      </c>
      <c r="M213" s="174">
        <f>G213*(1+L213/100)</f>
        <v>0</v>
      </c>
      <c r="N213" s="164">
        <v>2.1900000000000001E-3</v>
      </c>
      <c r="O213" s="164">
        <f>ROUND(E213*N213,5)</f>
        <v>6.4999999999999997E-3</v>
      </c>
      <c r="P213" s="164">
        <v>7.4999999999999997E-2</v>
      </c>
      <c r="Q213" s="164">
        <f>ROUND(E213*P213,5)</f>
        <v>0.22275</v>
      </c>
      <c r="R213" s="164"/>
      <c r="S213" s="164"/>
      <c r="T213" s="165">
        <v>0.95499999999999996</v>
      </c>
      <c r="U213" s="164">
        <f>ROUND(E213*T213,2)</f>
        <v>2.84</v>
      </c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 t="s">
        <v>130</v>
      </c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">
      <c r="A214" s="155"/>
      <c r="B214" s="161"/>
      <c r="C214" s="197" t="s">
        <v>148</v>
      </c>
      <c r="D214" s="166"/>
      <c r="E214" s="171">
        <v>2.97</v>
      </c>
      <c r="F214" s="174"/>
      <c r="G214" s="174"/>
      <c r="H214" s="174"/>
      <c r="I214" s="174"/>
      <c r="J214" s="174"/>
      <c r="K214" s="174"/>
      <c r="L214" s="174"/>
      <c r="M214" s="174"/>
      <c r="N214" s="164"/>
      <c r="O214" s="164"/>
      <c r="P214" s="164"/>
      <c r="Q214" s="164"/>
      <c r="R214" s="164"/>
      <c r="S214" s="164"/>
      <c r="T214" s="165"/>
      <c r="U214" s="16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 t="s">
        <v>132</v>
      </c>
      <c r="AF214" s="154">
        <v>0</v>
      </c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">
      <c r="A215" s="155">
        <v>17</v>
      </c>
      <c r="B215" s="161" t="s">
        <v>294</v>
      </c>
      <c r="C215" s="196" t="s">
        <v>295</v>
      </c>
      <c r="D215" s="163" t="s">
        <v>129</v>
      </c>
      <c r="E215" s="170">
        <v>5.6642000000000001</v>
      </c>
      <c r="F215" s="173"/>
      <c r="G215" s="174">
        <f>ROUND(E215*F215,2)</f>
        <v>0</v>
      </c>
      <c r="H215" s="173"/>
      <c r="I215" s="174">
        <f>ROUND(E215*H215,2)</f>
        <v>0</v>
      </c>
      <c r="J215" s="173"/>
      <c r="K215" s="174">
        <f>ROUND(E215*J215,2)</f>
        <v>0</v>
      </c>
      <c r="L215" s="174">
        <v>21</v>
      </c>
      <c r="M215" s="174">
        <f>G215*(1+L215/100)</f>
        <v>0</v>
      </c>
      <c r="N215" s="164">
        <v>1E-3</v>
      </c>
      <c r="O215" s="164">
        <f>ROUND(E215*N215,5)</f>
        <v>5.6600000000000001E-3</v>
      </c>
      <c r="P215" s="164">
        <v>6.2E-2</v>
      </c>
      <c r="Q215" s="164">
        <f>ROUND(E215*P215,5)</f>
        <v>0.35117999999999999</v>
      </c>
      <c r="R215" s="164"/>
      <c r="S215" s="164"/>
      <c r="T215" s="165">
        <v>0.61199999999999999</v>
      </c>
      <c r="U215" s="164">
        <f>ROUND(E215*T215,2)</f>
        <v>3.47</v>
      </c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 t="s">
        <v>130</v>
      </c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">
      <c r="A216" s="155"/>
      <c r="B216" s="161"/>
      <c r="C216" s="197" t="s">
        <v>142</v>
      </c>
      <c r="D216" s="166"/>
      <c r="E216" s="171">
        <v>1.4041999999999999</v>
      </c>
      <c r="F216" s="174"/>
      <c r="G216" s="174"/>
      <c r="H216" s="174"/>
      <c r="I216" s="174"/>
      <c r="J216" s="174"/>
      <c r="K216" s="174"/>
      <c r="L216" s="174"/>
      <c r="M216" s="174"/>
      <c r="N216" s="164"/>
      <c r="O216" s="164"/>
      <c r="P216" s="164"/>
      <c r="Q216" s="164"/>
      <c r="R216" s="164"/>
      <c r="S216" s="164"/>
      <c r="T216" s="165"/>
      <c r="U216" s="16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 t="s">
        <v>132</v>
      </c>
      <c r="AF216" s="154">
        <v>0</v>
      </c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">
      <c r="A217" s="155"/>
      <c r="B217" s="161"/>
      <c r="C217" s="197" t="s">
        <v>148</v>
      </c>
      <c r="D217" s="166"/>
      <c r="E217" s="171">
        <v>2.97</v>
      </c>
      <c r="F217" s="174"/>
      <c r="G217" s="174"/>
      <c r="H217" s="174"/>
      <c r="I217" s="174"/>
      <c r="J217" s="174"/>
      <c r="K217" s="174"/>
      <c r="L217" s="174"/>
      <c r="M217" s="174"/>
      <c r="N217" s="164"/>
      <c r="O217" s="164"/>
      <c r="P217" s="164"/>
      <c r="Q217" s="164"/>
      <c r="R217" s="164"/>
      <c r="S217" s="164"/>
      <c r="T217" s="165"/>
      <c r="U217" s="16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 t="s">
        <v>132</v>
      </c>
      <c r="AF217" s="154">
        <v>0</v>
      </c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">
      <c r="A218" s="155"/>
      <c r="B218" s="161"/>
      <c r="C218" s="197" t="s">
        <v>548</v>
      </c>
      <c r="D218" s="166"/>
      <c r="E218" s="171">
        <v>1.5694999999999999</v>
      </c>
      <c r="F218" s="174"/>
      <c r="G218" s="174"/>
      <c r="H218" s="174"/>
      <c r="I218" s="174"/>
      <c r="J218" s="174"/>
      <c r="K218" s="174"/>
      <c r="L218" s="174"/>
      <c r="M218" s="174"/>
      <c r="N218" s="164"/>
      <c r="O218" s="164"/>
      <c r="P218" s="164"/>
      <c r="Q218" s="164"/>
      <c r="R218" s="164"/>
      <c r="S218" s="164"/>
      <c r="T218" s="165"/>
      <c r="U218" s="16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 t="s">
        <v>132</v>
      </c>
      <c r="AF218" s="154">
        <v>0</v>
      </c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">
      <c r="A219" s="155">
        <v>18</v>
      </c>
      <c r="B219" s="161" t="s">
        <v>296</v>
      </c>
      <c r="C219" s="196" t="s">
        <v>297</v>
      </c>
      <c r="D219" s="163" t="s">
        <v>129</v>
      </c>
      <c r="E219" s="170">
        <v>43.663499999999999</v>
      </c>
      <c r="F219" s="173"/>
      <c r="G219" s="174">
        <f>ROUND(E219*F219,2)</f>
        <v>0</v>
      </c>
      <c r="H219" s="173"/>
      <c r="I219" s="174">
        <f>ROUND(E219*H219,2)</f>
        <v>0</v>
      </c>
      <c r="J219" s="173"/>
      <c r="K219" s="174">
        <f>ROUND(E219*J219,2)</f>
        <v>0</v>
      </c>
      <c r="L219" s="174">
        <v>21</v>
      </c>
      <c r="M219" s="174">
        <f>G219*(1+L219/100)</f>
        <v>0</v>
      </c>
      <c r="N219" s="164">
        <v>9.2000000000000003E-4</v>
      </c>
      <c r="O219" s="164">
        <f>ROUND(E219*N219,5)</f>
        <v>4.0169999999999997E-2</v>
      </c>
      <c r="P219" s="164">
        <v>5.3999999999999999E-2</v>
      </c>
      <c r="Q219" s="164">
        <f>ROUND(E219*P219,5)</f>
        <v>2.3578299999999999</v>
      </c>
      <c r="R219" s="164"/>
      <c r="S219" s="164"/>
      <c r="T219" s="165">
        <v>0.46500000000000002</v>
      </c>
      <c r="U219" s="164">
        <f>ROUND(E219*T219,2)</f>
        <v>20.3</v>
      </c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 t="s">
        <v>130</v>
      </c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">
      <c r="A220" s="155"/>
      <c r="B220" s="161"/>
      <c r="C220" s="197" t="s">
        <v>137</v>
      </c>
      <c r="D220" s="166"/>
      <c r="E220" s="171">
        <v>17.472000000000001</v>
      </c>
      <c r="F220" s="174"/>
      <c r="G220" s="174"/>
      <c r="H220" s="174"/>
      <c r="I220" s="174"/>
      <c r="J220" s="174"/>
      <c r="K220" s="174"/>
      <c r="L220" s="174"/>
      <c r="M220" s="174"/>
      <c r="N220" s="164"/>
      <c r="O220" s="164"/>
      <c r="P220" s="164"/>
      <c r="Q220" s="164"/>
      <c r="R220" s="164"/>
      <c r="S220" s="164"/>
      <c r="T220" s="165"/>
      <c r="U220" s="16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 t="s">
        <v>132</v>
      </c>
      <c r="AF220" s="154">
        <v>0</v>
      </c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">
      <c r="A221" s="155"/>
      <c r="B221" s="161"/>
      <c r="C221" s="197" t="s">
        <v>140</v>
      </c>
      <c r="D221" s="166"/>
      <c r="E221" s="171">
        <v>8.9700000000000006</v>
      </c>
      <c r="F221" s="174"/>
      <c r="G221" s="174"/>
      <c r="H221" s="174"/>
      <c r="I221" s="174"/>
      <c r="J221" s="174"/>
      <c r="K221" s="174"/>
      <c r="L221" s="174"/>
      <c r="M221" s="174"/>
      <c r="N221" s="164"/>
      <c r="O221" s="164"/>
      <c r="P221" s="164"/>
      <c r="Q221" s="164"/>
      <c r="R221" s="164"/>
      <c r="S221" s="164"/>
      <c r="T221" s="165"/>
      <c r="U221" s="16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 t="s">
        <v>132</v>
      </c>
      <c r="AF221" s="154">
        <v>0</v>
      </c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">
      <c r="A222" s="155"/>
      <c r="B222" s="161"/>
      <c r="C222" s="197" t="s">
        <v>143</v>
      </c>
      <c r="D222" s="166"/>
      <c r="E222" s="171">
        <v>5.0739999999999998</v>
      </c>
      <c r="F222" s="174"/>
      <c r="G222" s="174"/>
      <c r="H222" s="174"/>
      <c r="I222" s="174"/>
      <c r="J222" s="174"/>
      <c r="K222" s="174"/>
      <c r="L222" s="174"/>
      <c r="M222" s="174"/>
      <c r="N222" s="164"/>
      <c r="O222" s="164"/>
      <c r="P222" s="164"/>
      <c r="Q222" s="164"/>
      <c r="R222" s="164"/>
      <c r="S222" s="164"/>
      <c r="T222" s="165"/>
      <c r="U222" s="16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 t="s">
        <v>132</v>
      </c>
      <c r="AF222" s="154">
        <v>0</v>
      </c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">
      <c r="A223" s="155"/>
      <c r="B223" s="161"/>
      <c r="C223" s="197" t="s">
        <v>146</v>
      </c>
      <c r="D223" s="166"/>
      <c r="E223" s="171">
        <v>12.147500000000001</v>
      </c>
      <c r="F223" s="174"/>
      <c r="G223" s="174"/>
      <c r="H223" s="174"/>
      <c r="I223" s="174"/>
      <c r="J223" s="174"/>
      <c r="K223" s="174"/>
      <c r="L223" s="174"/>
      <c r="M223" s="174"/>
      <c r="N223" s="164"/>
      <c r="O223" s="164"/>
      <c r="P223" s="164"/>
      <c r="Q223" s="164"/>
      <c r="R223" s="164"/>
      <c r="S223" s="164"/>
      <c r="T223" s="165"/>
      <c r="U223" s="16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 t="s">
        <v>132</v>
      </c>
      <c r="AF223" s="154">
        <v>0</v>
      </c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">
      <c r="A224" s="155">
        <v>19</v>
      </c>
      <c r="B224" s="161" t="s">
        <v>298</v>
      </c>
      <c r="C224" s="196" t="s">
        <v>299</v>
      </c>
      <c r="D224" s="163" t="s">
        <v>129</v>
      </c>
      <c r="E224" s="170">
        <v>49.564</v>
      </c>
      <c r="F224" s="173"/>
      <c r="G224" s="174">
        <f>ROUND(E224*F224,2)</f>
        <v>0</v>
      </c>
      <c r="H224" s="173"/>
      <c r="I224" s="174">
        <f>ROUND(E224*H224,2)</f>
        <v>0</v>
      </c>
      <c r="J224" s="173"/>
      <c r="K224" s="174">
        <f>ROUND(E224*J224,2)</f>
        <v>0</v>
      </c>
      <c r="L224" s="174">
        <v>21</v>
      </c>
      <c r="M224" s="174">
        <f>G224*(1+L224/100)</f>
        <v>0</v>
      </c>
      <c r="N224" s="164">
        <v>8.1999999999999998E-4</v>
      </c>
      <c r="O224" s="164">
        <f>ROUND(E224*N224,5)</f>
        <v>4.0640000000000003E-2</v>
      </c>
      <c r="P224" s="164">
        <v>4.7E-2</v>
      </c>
      <c r="Q224" s="164">
        <f>ROUND(E224*P224,5)</f>
        <v>2.32951</v>
      </c>
      <c r="R224" s="164"/>
      <c r="S224" s="164"/>
      <c r="T224" s="165">
        <v>0.39600000000000002</v>
      </c>
      <c r="U224" s="164">
        <f>ROUND(E224*T224,2)</f>
        <v>19.63</v>
      </c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 t="s">
        <v>130</v>
      </c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">
      <c r="A225" s="155"/>
      <c r="B225" s="161"/>
      <c r="C225" s="197" t="s">
        <v>136</v>
      </c>
      <c r="D225" s="166"/>
      <c r="E225" s="171">
        <v>8.1983999999999995</v>
      </c>
      <c r="F225" s="174"/>
      <c r="G225" s="174"/>
      <c r="H225" s="174"/>
      <c r="I225" s="174"/>
      <c r="J225" s="174"/>
      <c r="K225" s="174"/>
      <c r="L225" s="174"/>
      <c r="M225" s="174"/>
      <c r="N225" s="164"/>
      <c r="O225" s="164"/>
      <c r="P225" s="164"/>
      <c r="Q225" s="164"/>
      <c r="R225" s="164"/>
      <c r="S225" s="164"/>
      <c r="T225" s="165"/>
      <c r="U225" s="16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 t="s">
        <v>132</v>
      </c>
      <c r="AF225" s="154">
        <v>0</v>
      </c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">
      <c r="A226" s="155"/>
      <c r="B226" s="161"/>
      <c r="C226" s="197" t="s">
        <v>138</v>
      </c>
      <c r="D226" s="166"/>
      <c r="E226" s="171">
        <v>8.1983999999999995</v>
      </c>
      <c r="F226" s="174"/>
      <c r="G226" s="174"/>
      <c r="H226" s="174"/>
      <c r="I226" s="174"/>
      <c r="J226" s="174"/>
      <c r="K226" s="174"/>
      <c r="L226" s="174"/>
      <c r="M226" s="174"/>
      <c r="N226" s="164"/>
      <c r="O226" s="164"/>
      <c r="P226" s="164"/>
      <c r="Q226" s="164"/>
      <c r="R226" s="164"/>
      <c r="S226" s="164"/>
      <c r="T226" s="165"/>
      <c r="U226" s="16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 t="s">
        <v>132</v>
      </c>
      <c r="AF226" s="154">
        <v>0</v>
      </c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">
      <c r="A227" s="155"/>
      <c r="B227" s="161"/>
      <c r="C227" s="197" t="s">
        <v>139</v>
      </c>
      <c r="D227" s="166"/>
      <c r="E227" s="171">
        <v>4.0991999999999997</v>
      </c>
      <c r="F227" s="174"/>
      <c r="G227" s="174"/>
      <c r="H227" s="174"/>
      <c r="I227" s="174"/>
      <c r="J227" s="174"/>
      <c r="K227" s="174"/>
      <c r="L227" s="174"/>
      <c r="M227" s="174"/>
      <c r="N227" s="164"/>
      <c r="O227" s="164"/>
      <c r="P227" s="164"/>
      <c r="Q227" s="164"/>
      <c r="R227" s="164"/>
      <c r="S227" s="164"/>
      <c r="T227" s="165"/>
      <c r="U227" s="16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 t="s">
        <v>132</v>
      </c>
      <c r="AF227" s="154">
        <v>0</v>
      </c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">
      <c r="A228" s="155"/>
      <c r="B228" s="161"/>
      <c r="C228" s="197" t="s">
        <v>144</v>
      </c>
      <c r="D228" s="166"/>
      <c r="E228" s="171">
        <v>4.9450000000000003</v>
      </c>
      <c r="F228" s="174"/>
      <c r="G228" s="174"/>
      <c r="H228" s="174"/>
      <c r="I228" s="174"/>
      <c r="J228" s="174"/>
      <c r="K228" s="174"/>
      <c r="L228" s="174"/>
      <c r="M228" s="174"/>
      <c r="N228" s="164"/>
      <c r="O228" s="164"/>
      <c r="P228" s="164"/>
      <c r="Q228" s="164"/>
      <c r="R228" s="164"/>
      <c r="S228" s="164"/>
      <c r="T228" s="165"/>
      <c r="U228" s="16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 t="s">
        <v>132</v>
      </c>
      <c r="AF228" s="154">
        <v>0</v>
      </c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">
      <c r="A229" s="155"/>
      <c r="B229" s="161"/>
      <c r="C229" s="197" t="s">
        <v>145</v>
      </c>
      <c r="D229" s="166"/>
      <c r="E229" s="171">
        <v>9.2880000000000003</v>
      </c>
      <c r="F229" s="174"/>
      <c r="G229" s="174"/>
      <c r="H229" s="174"/>
      <c r="I229" s="174"/>
      <c r="J229" s="174"/>
      <c r="K229" s="174"/>
      <c r="L229" s="174"/>
      <c r="M229" s="174"/>
      <c r="N229" s="164"/>
      <c r="O229" s="164"/>
      <c r="P229" s="164"/>
      <c r="Q229" s="164"/>
      <c r="R229" s="164"/>
      <c r="S229" s="164"/>
      <c r="T229" s="165"/>
      <c r="U229" s="16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 t="s">
        <v>132</v>
      </c>
      <c r="AF229" s="154">
        <v>0</v>
      </c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">
      <c r="A230" s="155"/>
      <c r="B230" s="161"/>
      <c r="C230" s="197" t="s">
        <v>147</v>
      </c>
      <c r="D230" s="166"/>
      <c r="E230" s="171">
        <v>9.89</v>
      </c>
      <c r="F230" s="174"/>
      <c r="G230" s="174"/>
      <c r="H230" s="174"/>
      <c r="I230" s="174"/>
      <c r="J230" s="174"/>
      <c r="K230" s="174"/>
      <c r="L230" s="174"/>
      <c r="M230" s="174"/>
      <c r="N230" s="164"/>
      <c r="O230" s="164"/>
      <c r="P230" s="164"/>
      <c r="Q230" s="164"/>
      <c r="R230" s="164"/>
      <c r="S230" s="164"/>
      <c r="T230" s="165"/>
      <c r="U230" s="16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 t="s">
        <v>132</v>
      </c>
      <c r="AF230" s="154">
        <v>0</v>
      </c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">
      <c r="A231" s="155"/>
      <c r="B231" s="161"/>
      <c r="C231" s="197" t="s">
        <v>149</v>
      </c>
      <c r="D231" s="166"/>
      <c r="E231" s="171">
        <v>4.9450000000000003</v>
      </c>
      <c r="F231" s="174"/>
      <c r="G231" s="174"/>
      <c r="H231" s="174"/>
      <c r="I231" s="174"/>
      <c r="J231" s="174"/>
      <c r="K231" s="174"/>
      <c r="L231" s="174"/>
      <c r="M231" s="174"/>
      <c r="N231" s="164"/>
      <c r="O231" s="164"/>
      <c r="P231" s="164"/>
      <c r="Q231" s="164"/>
      <c r="R231" s="164"/>
      <c r="S231" s="164"/>
      <c r="T231" s="165"/>
      <c r="U231" s="16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 t="s">
        <v>132</v>
      </c>
      <c r="AF231" s="154">
        <v>0</v>
      </c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">
      <c r="A232" s="155">
        <v>20</v>
      </c>
      <c r="B232" s="161" t="s">
        <v>300</v>
      </c>
      <c r="C232" s="196" t="s">
        <v>301</v>
      </c>
      <c r="D232" s="163" t="s">
        <v>230</v>
      </c>
      <c r="E232" s="170">
        <v>3</v>
      </c>
      <c r="F232" s="173"/>
      <c r="G232" s="174">
        <f>ROUND(E232*F232,2)</f>
        <v>0</v>
      </c>
      <c r="H232" s="173"/>
      <c r="I232" s="174">
        <f>ROUND(E232*H232,2)</f>
        <v>0</v>
      </c>
      <c r="J232" s="173"/>
      <c r="K232" s="174">
        <f>ROUND(E232*J232,2)</f>
        <v>0</v>
      </c>
      <c r="L232" s="174">
        <v>21</v>
      </c>
      <c r="M232" s="174">
        <f>G232*(1+L232/100)</f>
        <v>0</v>
      </c>
      <c r="N232" s="164">
        <v>0</v>
      </c>
      <c r="O232" s="164">
        <f>ROUND(E232*N232,5)</f>
        <v>0</v>
      </c>
      <c r="P232" s="164">
        <v>0</v>
      </c>
      <c r="Q232" s="164">
        <f>ROUND(E232*P232,5)</f>
        <v>0</v>
      </c>
      <c r="R232" s="164"/>
      <c r="S232" s="164"/>
      <c r="T232" s="165">
        <v>0.05</v>
      </c>
      <c r="U232" s="164">
        <f>ROUND(E232*T232,2)</f>
        <v>0.15</v>
      </c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 t="s">
        <v>130</v>
      </c>
      <c r="AF232" s="154"/>
      <c r="AG232" s="154"/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">
      <c r="A233" s="155"/>
      <c r="B233" s="161"/>
      <c r="C233" s="197" t="s">
        <v>302</v>
      </c>
      <c r="D233" s="166"/>
      <c r="E233" s="171">
        <v>2</v>
      </c>
      <c r="F233" s="174"/>
      <c r="G233" s="174"/>
      <c r="H233" s="174"/>
      <c r="I233" s="174"/>
      <c r="J233" s="174"/>
      <c r="K233" s="174"/>
      <c r="L233" s="174"/>
      <c r="M233" s="174"/>
      <c r="N233" s="164"/>
      <c r="O233" s="164"/>
      <c r="P233" s="164"/>
      <c r="Q233" s="164"/>
      <c r="R233" s="164"/>
      <c r="S233" s="164"/>
      <c r="T233" s="165"/>
      <c r="U233" s="16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 t="s">
        <v>132</v>
      </c>
      <c r="AF233" s="154">
        <v>0</v>
      </c>
      <c r="AG233" s="154"/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">
      <c r="A234" s="155"/>
      <c r="B234" s="161"/>
      <c r="C234" s="197" t="s">
        <v>303</v>
      </c>
      <c r="D234" s="166"/>
      <c r="E234" s="171">
        <v>1</v>
      </c>
      <c r="F234" s="174"/>
      <c r="G234" s="174"/>
      <c r="H234" s="174"/>
      <c r="I234" s="174"/>
      <c r="J234" s="174"/>
      <c r="K234" s="174"/>
      <c r="L234" s="174"/>
      <c r="M234" s="174"/>
      <c r="N234" s="164"/>
      <c r="O234" s="164"/>
      <c r="P234" s="164"/>
      <c r="Q234" s="164"/>
      <c r="R234" s="164"/>
      <c r="S234" s="164"/>
      <c r="T234" s="165"/>
      <c r="U234" s="16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 t="s">
        <v>132</v>
      </c>
      <c r="AF234" s="154">
        <v>0</v>
      </c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">
      <c r="A235" s="155">
        <v>21</v>
      </c>
      <c r="B235" s="161" t="s">
        <v>304</v>
      </c>
      <c r="C235" s="196" t="s">
        <v>305</v>
      </c>
      <c r="D235" s="163" t="s">
        <v>129</v>
      </c>
      <c r="E235" s="170">
        <v>5.6210000000000004</v>
      </c>
      <c r="F235" s="173"/>
      <c r="G235" s="174">
        <f>ROUND(E235*F235,2)</f>
        <v>0</v>
      </c>
      <c r="H235" s="173"/>
      <c r="I235" s="174">
        <f>ROUND(E235*H235,2)</f>
        <v>0</v>
      </c>
      <c r="J235" s="173"/>
      <c r="K235" s="174">
        <f>ROUND(E235*J235,2)</f>
        <v>0</v>
      </c>
      <c r="L235" s="174">
        <v>21</v>
      </c>
      <c r="M235" s="174">
        <f>G235*(1+L235/100)</f>
        <v>0</v>
      </c>
      <c r="N235" s="164">
        <v>1E-3</v>
      </c>
      <c r="O235" s="164">
        <f>ROUND(E235*N235,5)</f>
        <v>5.62E-3</v>
      </c>
      <c r="P235" s="164">
        <v>6.7000000000000004E-2</v>
      </c>
      <c r="Q235" s="164">
        <f>ROUND(E235*P235,5)</f>
        <v>0.37661</v>
      </c>
      <c r="R235" s="164"/>
      <c r="S235" s="164"/>
      <c r="T235" s="165">
        <v>0.53300000000000003</v>
      </c>
      <c r="U235" s="164">
        <f>ROUND(E235*T235,2)</f>
        <v>3</v>
      </c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 t="s">
        <v>130</v>
      </c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">
      <c r="A236" s="155"/>
      <c r="B236" s="161"/>
      <c r="C236" s="197" t="s">
        <v>158</v>
      </c>
      <c r="D236" s="166"/>
      <c r="E236" s="171"/>
      <c r="F236" s="174"/>
      <c r="G236" s="174"/>
      <c r="H236" s="174"/>
      <c r="I236" s="174"/>
      <c r="J236" s="174"/>
      <c r="K236" s="174"/>
      <c r="L236" s="174"/>
      <c r="M236" s="174"/>
      <c r="N236" s="164"/>
      <c r="O236" s="164"/>
      <c r="P236" s="164"/>
      <c r="Q236" s="164"/>
      <c r="R236" s="164"/>
      <c r="S236" s="164"/>
      <c r="T236" s="165"/>
      <c r="U236" s="16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 t="s">
        <v>132</v>
      </c>
      <c r="AF236" s="154">
        <v>0</v>
      </c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">
      <c r="A237" s="155"/>
      <c r="B237" s="161"/>
      <c r="C237" s="197" t="s">
        <v>159</v>
      </c>
      <c r="D237" s="166"/>
      <c r="E237" s="171">
        <v>3.5</v>
      </c>
      <c r="F237" s="174"/>
      <c r="G237" s="174"/>
      <c r="H237" s="174"/>
      <c r="I237" s="174"/>
      <c r="J237" s="174"/>
      <c r="K237" s="174"/>
      <c r="L237" s="174"/>
      <c r="M237" s="174"/>
      <c r="N237" s="164"/>
      <c r="O237" s="164"/>
      <c r="P237" s="164"/>
      <c r="Q237" s="164"/>
      <c r="R237" s="164"/>
      <c r="S237" s="164"/>
      <c r="T237" s="165"/>
      <c r="U237" s="16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 t="s">
        <v>132</v>
      </c>
      <c r="AF237" s="154">
        <v>0</v>
      </c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">
      <c r="A238" s="155"/>
      <c r="B238" s="161"/>
      <c r="C238" s="197" t="s">
        <v>134</v>
      </c>
      <c r="D238" s="166"/>
      <c r="E238" s="171"/>
      <c r="F238" s="174"/>
      <c r="G238" s="174"/>
      <c r="H238" s="174"/>
      <c r="I238" s="174"/>
      <c r="J238" s="174"/>
      <c r="K238" s="174"/>
      <c r="L238" s="174"/>
      <c r="M238" s="174"/>
      <c r="N238" s="164"/>
      <c r="O238" s="164"/>
      <c r="P238" s="164"/>
      <c r="Q238" s="164"/>
      <c r="R238" s="164"/>
      <c r="S238" s="164"/>
      <c r="T238" s="165"/>
      <c r="U238" s="16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 t="s">
        <v>132</v>
      </c>
      <c r="AF238" s="154">
        <v>0</v>
      </c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">
      <c r="A239" s="155"/>
      <c r="B239" s="161"/>
      <c r="C239" s="197" t="s">
        <v>193</v>
      </c>
      <c r="D239" s="166"/>
      <c r="E239" s="171"/>
      <c r="F239" s="174"/>
      <c r="G239" s="174"/>
      <c r="H239" s="174"/>
      <c r="I239" s="174"/>
      <c r="J239" s="174"/>
      <c r="K239" s="174"/>
      <c r="L239" s="174"/>
      <c r="M239" s="174"/>
      <c r="N239" s="164"/>
      <c r="O239" s="164"/>
      <c r="P239" s="164"/>
      <c r="Q239" s="164"/>
      <c r="R239" s="164"/>
      <c r="S239" s="164"/>
      <c r="T239" s="165"/>
      <c r="U239" s="16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 t="s">
        <v>132</v>
      </c>
      <c r="AF239" s="154">
        <v>0</v>
      </c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">
      <c r="A240" s="155"/>
      <c r="B240" s="161"/>
      <c r="C240" s="197" t="s">
        <v>161</v>
      </c>
      <c r="D240" s="166"/>
      <c r="E240" s="171">
        <v>2.121</v>
      </c>
      <c r="F240" s="174"/>
      <c r="G240" s="174"/>
      <c r="H240" s="174"/>
      <c r="I240" s="174"/>
      <c r="J240" s="174"/>
      <c r="K240" s="174"/>
      <c r="L240" s="174"/>
      <c r="M240" s="174"/>
      <c r="N240" s="164"/>
      <c r="O240" s="164"/>
      <c r="P240" s="164"/>
      <c r="Q240" s="164"/>
      <c r="R240" s="164"/>
      <c r="S240" s="164"/>
      <c r="T240" s="165"/>
      <c r="U240" s="16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 t="s">
        <v>132</v>
      </c>
      <c r="AF240" s="154">
        <v>0</v>
      </c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">
      <c r="A241" s="155">
        <v>22</v>
      </c>
      <c r="B241" s="161" t="s">
        <v>306</v>
      </c>
      <c r="C241" s="196" t="s">
        <v>307</v>
      </c>
      <c r="D241" s="163" t="s">
        <v>230</v>
      </c>
      <c r="E241" s="170">
        <v>4</v>
      </c>
      <c r="F241" s="173"/>
      <c r="G241" s="174">
        <f>ROUND(E241*F241,2)</f>
        <v>0</v>
      </c>
      <c r="H241" s="173"/>
      <c r="I241" s="174">
        <f>ROUND(E241*H241,2)</f>
        <v>0</v>
      </c>
      <c r="J241" s="173"/>
      <c r="K241" s="174">
        <f>ROUND(E241*J241,2)</f>
        <v>0</v>
      </c>
      <c r="L241" s="174">
        <v>21</v>
      </c>
      <c r="M241" s="174">
        <f>G241*(1+L241/100)</f>
        <v>0</v>
      </c>
      <c r="N241" s="164">
        <v>0</v>
      </c>
      <c r="O241" s="164">
        <f>ROUND(E241*N241,5)</f>
        <v>0</v>
      </c>
      <c r="P241" s="164">
        <v>0</v>
      </c>
      <c r="Q241" s="164">
        <f>ROUND(E241*P241,5)</f>
        <v>0</v>
      </c>
      <c r="R241" s="164"/>
      <c r="S241" s="164"/>
      <c r="T241" s="165">
        <v>0.34</v>
      </c>
      <c r="U241" s="164">
        <f>ROUND(E241*T241,2)</f>
        <v>1.36</v>
      </c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 t="s">
        <v>130</v>
      </c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">
      <c r="A242" s="155"/>
      <c r="B242" s="161"/>
      <c r="C242" s="197" t="s">
        <v>308</v>
      </c>
      <c r="D242" s="166"/>
      <c r="E242" s="171">
        <v>2</v>
      </c>
      <c r="F242" s="174"/>
      <c r="G242" s="174"/>
      <c r="H242" s="174"/>
      <c r="I242" s="174"/>
      <c r="J242" s="174"/>
      <c r="K242" s="174"/>
      <c r="L242" s="174"/>
      <c r="M242" s="174"/>
      <c r="N242" s="164"/>
      <c r="O242" s="164"/>
      <c r="P242" s="164"/>
      <c r="Q242" s="164"/>
      <c r="R242" s="164"/>
      <c r="S242" s="164"/>
      <c r="T242" s="165"/>
      <c r="U242" s="16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 t="s">
        <v>132</v>
      </c>
      <c r="AF242" s="154">
        <v>0</v>
      </c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">
      <c r="A243" s="155"/>
      <c r="B243" s="161"/>
      <c r="C243" s="197" t="s">
        <v>309</v>
      </c>
      <c r="D243" s="166"/>
      <c r="E243" s="171">
        <v>2</v>
      </c>
      <c r="F243" s="174"/>
      <c r="G243" s="174"/>
      <c r="H243" s="174"/>
      <c r="I243" s="174"/>
      <c r="J243" s="174"/>
      <c r="K243" s="174"/>
      <c r="L243" s="174"/>
      <c r="M243" s="174"/>
      <c r="N243" s="164"/>
      <c r="O243" s="164"/>
      <c r="P243" s="164"/>
      <c r="Q243" s="164"/>
      <c r="R243" s="164"/>
      <c r="S243" s="164"/>
      <c r="T243" s="165"/>
      <c r="U243" s="16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 t="s">
        <v>132</v>
      </c>
      <c r="AF243" s="154">
        <v>0</v>
      </c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">
      <c r="A244" s="155">
        <v>23</v>
      </c>
      <c r="B244" s="161" t="s">
        <v>310</v>
      </c>
      <c r="C244" s="196" t="s">
        <v>311</v>
      </c>
      <c r="D244" s="163" t="s">
        <v>230</v>
      </c>
      <c r="E244" s="170">
        <v>8</v>
      </c>
      <c r="F244" s="173"/>
      <c r="G244" s="174">
        <f>ROUND(E244*F244,2)</f>
        <v>0</v>
      </c>
      <c r="H244" s="173"/>
      <c r="I244" s="174">
        <f>ROUND(E244*H244,2)</f>
        <v>0</v>
      </c>
      <c r="J244" s="173"/>
      <c r="K244" s="174">
        <f>ROUND(E244*J244,2)</f>
        <v>0</v>
      </c>
      <c r="L244" s="174">
        <v>21</v>
      </c>
      <c r="M244" s="174">
        <f>G244*(1+L244/100)</f>
        <v>0</v>
      </c>
      <c r="N244" s="164">
        <v>0</v>
      </c>
      <c r="O244" s="164">
        <f>ROUND(E244*N244,5)</f>
        <v>0</v>
      </c>
      <c r="P244" s="164">
        <v>0</v>
      </c>
      <c r="Q244" s="164">
        <f>ROUND(E244*P244,5)</f>
        <v>0</v>
      </c>
      <c r="R244" s="164"/>
      <c r="S244" s="164"/>
      <c r="T244" s="165">
        <v>0.06</v>
      </c>
      <c r="U244" s="164">
        <f>ROUND(E244*T244,2)</f>
        <v>0.48</v>
      </c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 t="s">
        <v>130</v>
      </c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">
      <c r="A245" s="155"/>
      <c r="B245" s="161"/>
      <c r="C245" s="197" t="s">
        <v>312</v>
      </c>
      <c r="D245" s="166"/>
      <c r="E245" s="171"/>
      <c r="F245" s="174"/>
      <c r="G245" s="174"/>
      <c r="H245" s="174"/>
      <c r="I245" s="174"/>
      <c r="J245" s="174"/>
      <c r="K245" s="174"/>
      <c r="L245" s="174"/>
      <c r="M245" s="174"/>
      <c r="N245" s="164"/>
      <c r="O245" s="164"/>
      <c r="P245" s="164"/>
      <c r="Q245" s="164"/>
      <c r="R245" s="164"/>
      <c r="S245" s="164"/>
      <c r="T245" s="165"/>
      <c r="U245" s="16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 t="s">
        <v>132</v>
      </c>
      <c r="AF245" s="154">
        <v>0</v>
      </c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">
      <c r="A246" s="155"/>
      <c r="B246" s="161"/>
      <c r="C246" s="197" t="s">
        <v>313</v>
      </c>
      <c r="D246" s="166"/>
      <c r="E246" s="171">
        <v>3</v>
      </c>
      <c r="F246" s="174"/>
      <c r="G246" s="174"/>
      <c r="H246" s="174"/>
      <c r="I246" s="174"/>
      <c r="J246" s="174"/>
      <c r="K246" s="174"/>
      <c r="L246" s="174"/>
      <c r="M246" s="174"/>
      <c r="N246" s="164"/>
      <c r="O246" s="164"/>
      <c r="P246" s="164"/>
      <c r="Q246" s="164"/>
      <c r="R246" s="164"/>
      <c r="S246" s="164"/>
      <c r="T246" s="165"/>
      <c r="U246" s="16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 t="s">
        <v>132</v>
      </c>
      <c r="AF246" s="154">
        <v>0</v>
      </c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">
      <c r="A247" s="155"/>
      <c r="B247" s="161"/>
      <c r="C247" s="197" t="s">
        <v>314</v>
      </c>
      <c r="D247" s="166"/>
      <c r="E247" s="171">
        <v>1</v>
      </c>
      <c r="F247" s="174"/>
      <c r="G247" s="174"/>
      <c r="H247" s="174"/>
      <c r="I247" s="174"/>
      <c r="J247" s="174"/>
      <c r="K247" s="174"/>
      <c r="L247" s="174"/>
      <c r="M247" s="174"/>
      <c r="N247" s="164"/>
      <c r="O247" s="164"/>
      <c r="P247" s="164"/>
      <c r="Q247" s="164"/>
      <c r="R247" s="164"/>
      <c r="S247" s="164"/>
      <c r="T247" s="165"/>
      <c r="U247" s="16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 t="s">
        <v>132</v>
      </c>
      <c r="AF247" s="154">
        <v>0</v>
      </c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">
      <c r="A248" s="155"/>
      <c r="B248" s="161"/>
      <c r="C248" s="197" t="s">
        <v>315</v>
      </c>
      <c r="D248" s="166"/>
      <c r="E248" s="171">
        <v>3</v>
      </c>
      <c r="F248" s="174"/>
      <c r="G248" s="174"/>
      <c r="H248" s="174"/>
      <c r="I248" s="174"/>
      <c r="J248" s="174"/>
      <c r="K248" s="174"/>
      <c r="L248" s="174"/>
      <c r="M248" s="174"/>
      <c r="N248" s="164"/>
      <c r="O248" s="164"/>
      <c r="P248" s="164"/>
      <c r="Q248" s="164"/>
      <c r="R248" s="164"/>
      <c r="S248" s="164"/>
      <c r="T248" s="165"/>
      <c r="U248" s="16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 t="s">
        <v>132</v>
      </c>
      <c r="AF248" s="154">
        <v>0</v>
      </c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">
      <c r="A249" s="155"/>
      <c r="B249" s="161"/>
      <c r="C249" s="197" t="s">
        <v>316</v>
      </c>
      <c r="D249" s="166"/>
      <c r="E249" s="171">
        <v>1</v>
      </c>
      <c r="F249" s="174"/>
      <c r="G249" s="174"/>
      <c r="H249" s="174"/>
      <c r="I249" s="174"/>
      <c r="J249" s="174"/>
      <c r="K249" s="174"/>
      <c r="L249" s="174"/>
      <c r="M249" s="174"/>
      <c r="N249" s="164"/>
      <c r="O249" s="164"/>
      <c r="P249" s="164"/>
      <c r="Q249" s="164"/>
      <c r="R249" s="164"/>
      <c r="S249" s="164"/>
      <c r="T249" s="165"/>
      <c r="U249" s="16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 t="s">
        <v>132</v>
      </c>
      <c r="AF249" s="154">
        <v>0</v>
      </c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">
      <c r="A250" s="155">
        <v>24</v>
      </c>
      <c r="B250" s="161" t="s">
        <v>317</v>
      </c>
      <c r="C250" s="196" t="s">
        <v>318</v>
      </c>
      <c r="D250" s="163" t="s">
        <v>236</v>
      </c>
      <c r="E250" s="170">
        <v>0.19600000000000001</v>
      </c>
      <c r="F250" s="173"/>
      <c r="G250" s="174">
        <f>ROUND(E250*F250,2)</f>
        <v>0</v>
      </c>
      <c r="H250" s="173"/>
      <c r="I250" s="174">
        <f>ROUND(E250*H250,2)</f>
        <v>0</v>
      </c>
      <c r="J250" s="173"/>
      <c r="K250" s="174">
        <f>ROUND(E250*J250,2)</f>
        <v>0</v>
      </c>
      <c r="L250" s="174">
        <v>21</v>
      </c>
      <c r="M250" s="174">
        <f>G250*(1+L250/100)</f>
        <v>0</v>
      </c>
      <c r="N250" s="164">
        <v>0</v>
      </c>
      <c r="O250" s="164">
        <f>ROUND(E250*N250,5)</f>
        <v>0</v>
      </c>
      <c r="P250" s="164">
        <v>2.2000000000000002</v>
      </c>
      <c r="Q250" s="164">
        <f>ROUND(E250*P250,5)</f>
        <v>0.43120000000000003</v>
      </c>
      <c r="R250" s="164"/>
      <c r="S250" s="164"/>
      <c r="T250" s="165">
        <v>14.31</v>
      </c>
      <c r="U250" s="164">
        <f>ROUND(E250*T250,2)</f>
        <v>2.8</v>
      </c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 t="s">
        <v>130</v>
      </c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">
      <c r="A251" s="155"/>
      <c r="B251" s="161"/>
      <c r="C251" s="197" t="s">
        <v>319</v>
      </c>
      <c r="D251" s="166"/>
      <c r="E251" s="171"/>
      <c r="F251" s="174"/>
      <c r="G251" s="174"/>
      <c r="H251" s="174"/>
      <c r="I251" s="174"/>
      <c r="J251" s="174"/>
      <c r="K251" s="174"/>
      <c r="L251" s="174"/>
      <c r="M251" s="174"/>
      <c r="N251" s="164"/>
      <c r="O251" s="164"/>
      <c r="P251" s="164"/>
      <c r="Q251" s="164"/>
      <c r="R251" s="164"/>
      <c r="S251" s="164"/>
      <c r="T251" s="165"/>
      <c r="U251" s="16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 t="s">
        <v>132</v>
      </c>
      <c r="AF251" s="154">
        <v>0</v>
      </c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">
      <c r="A252" s="155"/>
      <c r="B252" s="161"/>
      <c r="C252" s="197" t="s">
        <v>238</v>
      </c>
      <c r="D252" s="166"/>
      <c r="E252" s="171"/>
      <c r="F252" s="174"/>
      <c r="G252" s="174"/>
      <c r="H252" s="174"/>
      <c r="I252" s="174"/>
      <c r="J252" s="174"/>
      <c r="K252" s="174"/>
      <c r="L252" s="174"/>
      <c r="M252" s="174"/>
      <c r="N252" s="164"/>
      <c r="O252" s="164"/>
      <c r="P252" s="164"/>
      <c r="Q252" s="164"/>
      <c r="R252" s="164"/>
      <c r="S252" s="164"/>
      <c r="T252" s="165"/>
      <c r="U252" s="16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 t="s">
        <v>132</v>
      </c>
      <c r="AF252" s="154">
        <v>0</v>
      </c>
      <c r="AG252" s="154"/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">
      <c r="A253" s="155"/>
      <c r="B253" s="161"/>
      <c r="C253" s="197" t="s">
        <v>239</v>
      </c>
      <c r="D253" s="166"/>
      <c r="E253" s="171">
        <v>0.112</v>
      </c>
      <c r="F253" s="174"/>
      <c r="G253" s="174"/>
      <c r="H253" s="174"/>
      <c r="I253" s="174"/>
      <c r="J253" s="174"/>
      <c r="K253" s="174"/>
      <c r="L253" s="174"/>
      <c r="M253" s="174"/>
      <c r="N253" s="164"/>
      <c r="O253" s="164"/>
      <c r="P253" s="164"/>
      <c r="Q253" s="164"/>
      <c r="R253" s="164"/>
      <c r="S253" s="164"/>
      <c r="T253" s="165"/>
      <c r="U253" s="16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 t="s">
        <v>132</v>
      </c>
      <c r="AF253" s="154">
        <v>0</v>
      </c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">
      <c r="A254" s="155"/>
      <c r="B254" s="161"/>
      <c r="C254" s="197" t="s">
        <v>240</v>
      </c>
      <c r="D254" s="166"/>
      <c r="E254" s="171">
        <v>8.4000000000000005E-2</v>
      </c>
      <c r="F254" s="174"/>
      <c r="G254" s="174"/>
      <c r="H254" s="174"/>
      <c r="I254" s="174"/>
      <c r="J254" s="174"/>
      <c r="K254" s="174"/>
      <c r="L254" s="174"/>
      <c r="M254" s="174"/>
      <c r="N254" s="164"/>
      <c r="O254" s="164"/>
      <c r="P254" s="164"/>
      <c r="Q254" s="164"/>
      <c r="R254" s="164"/>
      <c r="S254" s="164"/>
      <c r="T254" s="165"/>
      <c r="U254" s="16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 t="s">
        <v>132</v>
      </c>
      <c r="AF254" s="154">
        <v>0</v>
      </c>
      <c r="AG254" s="154"/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">
      <c r="A255" s="155">
        <v>25</v>
      </c>
      <c r="B255" s="161" t="s">
        <v>320</v>
      </c>
      <c r="C255" s="196" t="s">
        <v>321</v>
      </c>
      <c r="D255" s="163" t="s">
        <v>129</v>
      </c>
      <c r="E255" s="170">
        <v>126.782</v>
      </c>
      <c r="F255" s="173"/>
      <c r="G255" s="174">
        <f>ROUND(E255*F255,2)</f>
        <v>0</v>
      </c>
      <c r="H255" s="173"/>
      <c r="I255" s="174">
        <f>ROUND(E255*H255,2)</f>
        <v>0</v>
      </c>
      <c r="J255" s="173"/>
      <c r="K255" s="174">
        <f>ROUND(E255*J255,2)</f>
        <v>0</v>
      </c>
      <c r="L255" s="174">
        <v>21</v>
      </c>
      <c r="M255" s="174">
        <f>G255*(1+L255/100)</f>
        <v>0</v>
      </c>
      <c r="N255" s="164">
        <v>0</v>
      </c>
      <c r="O255" s="164">
        <f>ROUND(E255*N255,5)</f>
        <v>0</v>
      </c>
      <c r="P255" s="164">
        <v>4.5999999999999999E-2</v>
      </c>
      <c r="Q255" s="164">
        <f>ROUND(E255*P255,5)</f>
        <v>5.8319700000000001</v>
      </c>
      <c r="R255" s="164"/>
      <c r="S255" s="164"/>
      <c r="T255" s="165">
        <v>0.26</v>
      </c>
      <c r="U255" s="164">
        <f>ROUND(E255*T255,2)</f>
        <v>32.96</v>
      </c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 t="s">
        <v>130</v>
      </c>
      <c r="AF255" s="154"/>
      <c r="AG255" s="154"/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">
      <c r="A256" s="155"/>
      <c r="B256" s="161"/>
      <c r="C256" s="197" t="s">
        <v>322</v>
      </c>
      <c r="D256" s="166"/>
      <c r="E256" s="171"/>
      <c r="F256" s="174"/>
      <c r="G256" s="174"/>
      <c r="H256" s="174"/>
      <c r="I256" s="174"/>
      <c r="J256" s="174"/>
      <c r="K256" s="174"/>
      <c r="L256" s="174"/>
      <c r="M256" s="174"/>
      <c r="N256" s="164"/>
      <c r="O256" s="164"/>
      <c r="P256" s="164"/>
      <c r="Q256" s="164"/>
      <c r="R256" s="164"/>
      <c r="S256" s="164"/>
      <c r="T256" s="165"/>
      <c r="U256" s="16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 t="s">
        <v>132</v>
      </c>
      <c r="AF256" s="154">
        <v>0</v>
      </c>
      <c r="AG256" s="154"/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outlineLevel="1" x14ac:dyDescent="0.2">
      <c r="A257" s="155"/>
      <c r="B257" s="161"/>
      <c r="C257" s="197" t="s">
        <v>323</v>
      </c>
      <c r="D257" s="166"/>
      <c r="E257" s="171">
        <v>77.781999999999996</v>
      </c>
      <c r="F257" s="174"/>
      <c r="G257" s="174"/>
      <c r="H257" s="174"/>
      <c r="I257" s="174"/>
      <c r="J257" s="174"/>
      <c r="K257" s="174"/>
      <c r="L257" s="174"/>
      <c r="M257" s="174"/>
      <c r="N257" s="164"/>
      <c r="O257" s="164"/>
      <c r="P257" s="164"/>
      <c r="Q257" s="164"/>
      <c r="R257" s="164"/>
      <c r="S257" s="164"/>
      <c r="T257" s="165"/>
      <c r="U257" s="16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 t="s">
        <v>132</v>
      </c>
      <c r="AF257" s="154">
        <v>0</v>
      </c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">
      <c r="A258" s="155"/>
      <c r="B258" s="161"/>
      <c r="C258" s="197" t="s">
        <v>324</v>
      </c>
      <c r="D258" s="166"/>
      <c r="E258" s="171">
        <v>49</v>
      </c>
      <c r="F258" s="174"/>
      <c r="G258" s="174"/>
      <c r="H258" s="174"/>
      <c r="I258" s="174"/>
      <c r="J258" s="174"/>
      <c r="K258" s="174"/>
      <c r="L258" s="174"/>
      <c r="M258" s="174"/>
      <c r="N258" s="164"/>
      <c r="O258" s="164"/>
      <c r="P258" s="164"/>
      <c r="Q258" s="164"/>
      <c r="R258" s="164"/>
      <c r="S258" s="164"/>
      <c r="T258" s="165"/>
      <c r="U258" s="16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 t="s">
        <v>132</v>
      </c>
      <c r="AF258" s="154">
        <v>0</v>
      </c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 x14ac:dyDescent="0.2">
      <c r="A259" s="155">
        <v>26</v>
      </c>
      <c r="B259" s="161" t="s">
        <v>325</v>
      </c>
      <c r="C259" s="196" t="s">
        <v>326</v>
      </c>
      <c r="D259" s="163" t="s">
        <v>129</v>
      </c>
      <c r="E259" s="170">
        <v>12.698</v>
      </c>
      <c r="F259" s="173"/>
      <c r="G259" s="174">
        <f>ROUND(E259*F259,2)</f>
        <v>0</v>
      </c>
      <c r="H259" s="173"/>
      <c r="I259" s="174">
        <f>ROUND(E259*H259,2)</f>
        <v>0</v>
      </c>
      <c r="J259" s="173"/>
      <c r="K259" s="174">
        <f>ROUND(E259*J259,2)</f>
        <v>0</v>
      </c>
      <c r="L259" s="174">
        <v>21</v>
      </c>
      <c r="M259" s="174">
        <f>G259*(1+L259/100)</f>
        <v>0</v>
      </c>
      <c r="N259" s="164">
        <v>0</v>
      </c>
      <c r="O259" s="164">
        <f>ROUND(E259*N259,5)</f>
        <v>0</v>
      </c>
      <c r="P259" s="164">
        <v>6.8000000000000005E-2</v>
      </c>
      <c r="Q259" s="164">
        <f>ROUND(E259*P259,5)</f>
        <v>0.86346000000000001</v>
      </c>
      <c r="R259" s="164"/>
      <c r="S259" s="164"/>
      <c r="T259" s="165">
        <v>0.69</v>
      </c>
      <c r="U259" s="164">
        <f>ROUND(E259*T259,2)</f>
        <v>8.76</v>
      </c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 t="s">
        <v>130</v>
      </c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">
      <c r="A260" s="155"/>
      <c r="B260" s="161"/>
      <c r="C260" s="197" t="s">
        <v>327</v>
      </c>
      <c r="D260" s="166"/>
      <c r="E260" s="171">
        <v>1.9079999999999999</v>
      </c>
      <c r="F260" s="174"/>
      <c r="G260" s="174"/>
      <c r="H260" s="174"/>
      <c r="I260" s="174"/>
      <c r="J260" s="174"/>
      <c r="K260" s="174"/>
      <c r="L260" s="174"/>
      <c r="M260" s="174"/>
      <c r="N260" s="164"/>
      <c r="O260" s="164"/>
      <c r="P260" s="164"/>
      <c r="Q260" s="164"/>
      <c r="R260" s="164"/>
      <c r="S260" s="164"/>
      <c r="T260" s="165"/>
      <c r="U260" s="16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 t="s">
        <v>132</v>
      </c>
      <c r="AF260" s="154">
        <v>0</v>
      </c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">
      <c r="A261" s="155"/>
      <c r="B261" s="161"/>
      <c r="C261" s="197" t="s">
        <v>328</v>
      </c>
      <c r="D261" s="166"/>
      <c r="E261" s="171">
        <v>2.79</v>
      </c>
      <c r="F261" s="174"/>
      <c r="G261" s="174"/>
      <c r="H261" s="174"/>
      <c r="I261" s="174"/>
      <c r="J261" s="174"/>
      <c r="K261" s="174"/>
      <c r="L261" s="174"/>
      <c r="M261" s="174"/>
      <c r="N261" s="164"/>
      <c r="O261" s="164"/>
      <c r="P261" s="164"/>
      <c r="Q261" s="164"/>
      <c r="R261" s="164"/>
      <c r="S261" s="164"/>
      <c r="T261" s="165"/>
      <c r="U261" s="16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 t="s">
        <v>132</v>
      </c>
      <c r="AF261" s="154">
        <v>0</v>
      </c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ht="22.5" outlineLevel="1" x14ac:dyDescent="0.2">
      <c r="A262" s="155"/>
      <c r="B262" s="161"/>
      <c r="C262" s="197" t="s">
        <v>329</v>
      </c>
      <c r="D262" s="166"/>
      <c r="E262" s="171">
        <v>8</v>
      </c>
      <c r="F262" s="174"/>
      <c r="G262" s="174"/>
      <c r="H262" s="174"/>
      <c r="I262" s="174"/>
      <c r="J262" s="174"/>
      <c r="K262" s="174"/>
      <c r="L262" s="174"/>
      <c r="M262" s="174"/>
      <c r="N262" s="164"/>
      <c r="O262" s="164"/>
      <c r="P262" s="164"/>
      <c r="Q262" s="164"/>
      <c r="R262" s="164"/>
      <c r="S262" s="164"/>
      <c r="T262" s="165"/>
      <c r="U262" s="16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 t="s">
        <v>132</v>
      </c>
      <c r="AF262" s="154">
        <v>0</v>
      </c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">
      <c r="A263" s="155">
        <v>27</v>
      </c>
      <c r="B263" s="161" t="s">
        <v>330</v>
      </c>
      <c r="C263" s="196" t="s">
        <v>331</v>
      </c>
      <c r="D263" s="163" t="s">
        <v>129</v>
      </c>
      <c r="E263" s="170">
        <v>77.781999999999996</v>
      </c>
      <c r="F263" s="173"/>
      <c r="G263" s="174">
        <f>ROUND(E263*F263,2)</f>
        <v>0</v>
      </c>
      <c r="H263" s="173"/>
      <c r="I263" s="174">
        <f>ROUND(E263*H263,2)</f>
        <v>0</v>
      </c>
      <c r="J263" s="173"/>
      <c r="K263" s="174">
        <f>ROUND(E263*J263,2)</f>
        <v>0</v>
      </c>
      <c r="L263" s="174">
        <v>21</v>
      </c>
      <c r="M263" s="174">
        <f>G263*(1+L263/100)</f>
        <v>0</v>
      </c>
      <c r="N263" s="164">
        <v>0</v>
      </c>
      <c r="O263" s="164">
        <f>ROUND(E263*N263,5)</f>
        <v>0</v>
      </c>
      <c r="P263" s="164">
        <v>5.5E-2</v>
      </c>
      <c r="Q263" s="164">
        <f>ROUND(E263*P263,5)</f>
        <v>4.2780100000000001</v>
      </c>
      <c r="R263" s="164"/>
      <c r="S263" s="164"/>
      <c r="T263" s="165">
        <v>0.42499999999999999</v>
      </c>
      <c r="U263" s="164">
        <f>ROUND(E263*T263,2)</f>
        <v>33.06</v>
      </c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 t="s">
        <v>130</v>
      </c>
      <c r="AF263" s="154"/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ht="22.5" outlineLevel="1" x14ac:dyDescent="0.2">
      <c r="A264" s="155"/>
      <c r="B264" s="161"/>
      <c r="C264" s="197" t="s">
        <v>332</v>
      </c>
      <c r="D264" s="166"/>
      <c r="E264" s="171">
        <v>77.781999999999996</v>
      </c>
      <c r="F264" s="174"/>
      <c r="G264" s="174"/>
      <c r="H264" s="174"/>
      <c r="I264" s="174"/>
      <c r="J264" s="174"/>
      <c r="K264" s="174"/>
      <c r="L264" s="174"/>
      <c r="M264" s="174"/>
      <c r="N264" s="164"/>
      <c r="O264" s="164"/>
      <c r="P264" s="164"/>
      <c r="Q264" s="164"/>
      <c r="R264" s="164"/>
      <c r="S264" s="164"/>
      <c r="T264" s="165"/>
      <c r="U264" s="16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 t="s">
        <v>132</v>
      </c>
      <c r="AF264" s="154">
        <v>0</v>
      </c>
      <c r="AG264" s="154"/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outlineLevel="1" x14ac:dyDescent="0.2">
      <c r="A265" s="155">
        <v>28</v>
      </c>
      <c r="B265" s="161" t="s">
        <v>333</v>
      </c>
      <c r="C265" s="196" t="s">
        <v>334</v>
      </c>
      <c r="D265" s="163" t="s">
        <v>197</v>
      </c>
      <c r="E265" s="170">
        <v>45.2</v>
      </c>
      <c r="F265" s="173"/>
      <c r="G265" s="174">
        <f>ROUND(E265*F265,2)</f>
        <v>0</v>
      </c>
      <c r="H265" s="173"/>
      <c r="I265" s="174">
        <f>ROUND(E265*H265,2)</f>
        <v>0</v>
      </c>
      <c r="J265" s="173"/>
      <c r="K265" s="174">
        <f>ROUND(E265*J265,2)</f>
        <v>0</v>
      </c>
      <c r="L265" s="174">
        <v>21</v>
      </c>
      <c r="M265" s="174">
        <f>G265*(1+L265/100)</f>
        <v>0</v>
      </c>
      <c r="N265" s="164">
        <v>0</v>
      </c>
      <c r="O265" s="164">
        <f>ROUND(E265*N265,5)</f>
        <v>0</v>
      </c>
      <c r="P265" s="164">
        <v>1.507E-2</v>
      </c>
      <c r="Q265" s="164">
        <f>ROUND(E265*P265,5)</f>
        <v>0.68115999999999999</v>
      </c>
      <c r="R265" s="164"/>
      <c r="S265" s="164"/>
      <c r="T265" s="165">
        <v>0.11</v>
      </c>
      <c r="U265" s="164">
        <f>ROUND(E265*T265,2)</f>
        <v>4.97</v>
      </c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 t="s">
        <v>130</v>
      </c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">
      <c r="A266" s="155"/>
      <c r="B266" s="161"/>
      <c r="C266" s="197" t="s">
        <v>131</v>
      </c>
      <c r="D266" s="166"/>
      <c r="E266" s="171"/>
      <c r="F266" s="174"/>
      <c r="G266" s="174"/>
      <c r="H266" s="174"/>
      <c r="I266" s="174"/>
      <c r="J266" s="174"/>
      <c r="K266" s="174"/>
      <c r="L266" s="174"/>
      <c r="M266" s="174"/>
      <c r="N266" s="164"/>
      <c r="O266" s="164"/>
      <c r="P266" s="164"/>
      <c r="Q266" s="164"/>
      <c r="R266" s="164"/>
      <c r="S266" s="164"/>
      <c r="T266" s="165"/>
      <c r="U266" s="164"/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 t="s">
        <v>132</v>
      </c>
      <c r="AF266" s="154">
        <v>0</v>
      </c>
      <c r="AG266" s="154"/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">
      <c r="A267" s="155"/>
      <c r="B267" s="161"/>
      <c r="C267" s="197" t="s">
        <v>244</v>
      </c>
      <c r="D267" s="166"/>
      <c r="E267" s="171">
        <v>2.56</v>
      </c>
      <c r="F267" s="174"/>
      <c r="G267" s="174"/>
      <c r="H267" s="174"/>
      <c r="I267" s="174"/>
      <c r="J267" s="174"/>
      <c r="K267" s="174"/>
      <c r="L267" s="174"/>
      <c r="M267" s="174"/>
      <c r="N267" s="164"/>
      <c r="O267" s="164"/>
      <c r="P267" s="164"/>
      <c r="Q267" s="164"/>
      <c r="R267" s="164"/>
      <c r="S267" s="164"/>
      <c r="T267" s="165"/>
      <c r="U267" s="16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 t="s">
        <v>132</v>
      </c>
      <c r="AF267" s="154">
        <v>0</v>
      </c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">
      <c r="A268" s="155"/>
      <c r="B268" s="161"/>
      <c r="C268" s="197" t="s">
        <v>134</v>
      </c>
      <c r="D268" s="166"/>
      <c r="E268" s="171"/>
      <c r="F268" s="174"/>
      <c r="G268" s="174"/>
      <c r="H268" s="174"/>
      <c r="I268" s="174"/>
      <c r="J268" s="174"/>
      <c r="K268" s="174"/>
      <c r="L268" s="174"/>
      <c r="M268" s="174"/>
      <c r="N268" s="164"/>
      <c r="O268" s="164"/>
      <c r="P268" s="164"/>
      <c r="Q268" s="164"/>
      <c r="R268" s="164"/>
      <c r="S268" s="164"/>
      <c r="T268" s="165"/>
      <c r="U268" s="16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 t="s">
        <v>132</v>
      </c>
      <c r="AF268" s="154">
        <v>0</v>
      </c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">
      <c r="A269" s="155"/>
      <c r="B269" s="161"/>
      <c r="C269" s="197" t="s">
        <v>135</v>
      </c>
      <c r="D269" s="166"/>
      <c r="E269" s="171"/>
      <c r="F269" s="174"/>
      <c r="G269" s="174"/>
      <c r="H269" s="174"/>
      <c r="I269" s="174"/>
      <c r="J269" s="174"/>
      <c r="K269" s="174"/>
      <c r="L269" s="174"/>
      <c r="M269" s="174"/>
      <c r="N269" s="164"/>
      <c r="O269" s="164"/>
      <c r="P269" s="164"/>
      <c r="Q269" s="164"/>
      <c r="R269" s="164"/>
      <c r="S269" s="164"/>
      <c r="T269" s="165"/>
      <c r="U269" s="16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 t="s">
        <v>132</v>
      </c>
      <c r="AF269" s="154">
        <v>0</v>
      </c>
      <c r="AG269" s="154"/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">
      <c r="A270" s="155"/>
      <c r="B270" s="161"/>
      <c r="C270" s="197" t="s">
        <v>246</v>
      </c>
      <c r="D270" s="166"/>
      <c r="E270" s="171">
        <v>3.66</v>
      </c>
      <c r="F270" s="174"/>
      <c r="G270" s="174"/>
      <c r="H270" s="174"/>
      <c r="I270" s="174"/>
      <c r="J270" s="174"/>
      <c r="K270" s="174"/>
      <c r="L270" s="174"/>
      <c r="M270" s="174"/>
      <c r="N270" s="164"/>
      <c r="O270" s="164"/>
      <c r="P270" s="164"/>
      <c r="Q270" s="164"/>
      <c r="R270" s="164"/>
      <c r="S270" s="164"/>
      <c r="T270" s="165"/>
      <c r="U270" s="16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 t="s">
        <v>132</v>
      </c>
      <c r="AF270" s="154">
        <v>0</v>
      </c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">
      <c r="A271" s="155"/>
      <c r="B271" s="161"/>
      <c r="C271" s="197" t="s">
        <v>247</v>
      </c>
      <c r="D271" s="166"/>
      <c r="E271" s="171">
        <v>7.8</v>
      </c>
      <c r="F271" s="174"/>
      <c r="G271" s="174"/>
      <c r="H271" s="174"/>
      <c r="I271" s="174"/>
      <c r="J271" s="174"/>
      <c r="K271" s="174"/>
      <c r="L271" s="174"/>
      <c r="M271" s="174"/>
      <c r="N271" s="164"/>
      <c r="O271" s="164"/>
      <c r="P271" s="164"/>
      <c r="Q271" s="164"/>
      <c r="R271" s="164"/>
      <c r="S271" s="164"/>
      <c r="T271" s="165"/>
      <c r="U271" s="164"/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 t="s">
        <v>132</v>
      </c>
      <c r="AF271" s="154">
        <v>0</v>
      </c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">
      <c r="A272" s="155"/>
      <c r="B272" s="161"/>
      <c r="C272" s="197" t="s">
        <v>248</v>
      </c>
      <c r="D272" s="166"/>
      <c r="E272" s="171">
        <v>3.66</v>
      </c>
      <c r="F272" s="174"/>
      <c r="G272" s="174"/>
      <c r="H272" s="174"/>
      <c r="I272" s="174"/>
      <c r="J272" s="174"/>
      <c r="K272" s="174"/>
      <c r="L272" s="174"/>
      <c r="M272" s="174"/>
      <c r="N272" s="164"/>
      <c r="O272" s="164"/>
      <c r="P272" s="164"/>
      <c r="Q272" s="164"/>
      <c r="R272" s="164"/>
      <c r="S272" s="164"/>
      <c r="T272" s="165"/>
      <c r="U272" s="164"/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 t="s">
        <v>132</v>
      </c>
      <c r="AF272" s="154">
        <v>0</v>
      </c>
      <c r="AG272" s="154"/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">
      <c r="A273" s="155"/>
      <c r="B273" s="161"/>
      <c r="C273" s="197" t="s">
        <v>249</v>
      </c>
      <c r="D273" s="166"/>
      <c r="E273" s="171">
        <v>1.83</v>
      </c>
      <c r="F273" s="174"/>
      <c r="G273" s="174"/>
      <c r="H273" s="174"/>
      <c r="I273" s="174"/>
      <c r="J273" s="174"/>
      <c r="K273" s="174"/>
      <c r="L273" s="174"/>
      <c r="M273" s="174"/>
      <c r="N273" s="164"/>
      <c r="O273" s="164"/>
      <c r="P273" s="164"/>
      <c r="Q273" s="164"/>
      <c r="R273" s="164"/>
      <c r="S273" s="164"/>
      <c r="T273" s="165"/>
      <c r="U273" s="16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 t="s">
        <v>132</v>
      </c>
      <c r="AF273" s="154">
        <v>0</v>
      </c>
      <c r="AG273" s="154"/>
      <c r="AH273" s="154"/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">
      <c r="A274" s="155"/>
      <c r="B274" s="161"/>
      <c r="C274" s="197" t="s">
        <v>250</v>
      </c>
      <c r="D274" s="166"/>
      <c r="E274" s="171">
        <v>3.9</v>
      </c>
      <c r="F274" s="174"/>
      <c r="G274" s="174"/>
      <c r="H274" s="174"/>
      <c r="I274" s="174"/>
      <c r="J274" s="174"/>
      <c r="K274" s="174"/>
      <c r="L274" s="174"/>
      <c r="M274" s="174"/>
      <c r="N274" s="164"/>
      <c r="O274" s="164"/>
      <c r="P274" s="164"/>
      <c r="Q274" s="164"/>
      <c r="R274" s="164"/>
      <c r="S274" s="164"/>
      <c r="T274" s="165"/>
      <c r="U274" s="16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 t="s">
        <v>132</v>
      </c>
      <c r="AF274" s="154">
        <v>0</v>
      </c>
      <c r="AG274" s="154"/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">
      <c r="A275" s="155"/>
      <c r="B275" s="161"/>
      <c r="C275" s="197" t="s">
        <v>251</v>
      </c>
      <c r="D275" s="166"/>
      <c r="E275" s="171">
        <v>1.18</v>
      </c>
      <c r="F275" s="174"/>
      <c r="G275" s="174"/>
      <c r="H275" s="174"/>
      <c r="I275" s="174"/>
      <c r="J275" s="174"/>
      <c r="K275" s="174"/>
      <c r="L275" s="174"/>
      <c r="M275" s="174"/>
      <c r="N275" s="164"/>
      <c r="O275" s="164"/>
      <c r="P275" s="164"/>
      <c r="Q275" s="164"/>
      <c r="R275" s="164"/>
      <c r="S275" s="164"/>
      <c r="T275" s="165"/>
      <c r="U275" s="16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 t="s">
        <v>132</v>
      </c>
      <c r="AF275" s="154">
        <v>0</v>
      </c>
      <c r="AG275" s="154"/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">
      <c r="A276" s="155"/>
      <c r="B276" s="161"/>
      <c r="C276" s="197" t="s">
        <v>253</v>
      </c>
      <c r="D276" s="166"/>
      <c r="E276" s="171">
        <v>2.2999999999999998</v>
      </c>
      <c r="F276" s="174"/>
      <c r="G276" s="174"/>
      <c r="H276" s="174"/>
      <c r="I276" s="174"/>
      <c r="J276" s="174"/>
      <c r="K276" s="174"/>
      <c r="L276" s="174"/>
      <c r="M276" s="174"/>
      <c r="N276" s="164"/>
      <c r="O276" s="164"/>
      <c r="P276" s="164"/>
      <c r="Q276" s="164"/>
      <c r="R276" s="164"/>
      <c r="S276" s="164"/>
      <c r="T276" s="165"/>
      <c r="U276" s="16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 t="s">
        <v>132</v>
      </c>
      <c r="AF276" s="154">
        <v>0</v>
      </c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">
      <c r="A277" s="155"/>
      <c r="B277" s="161"/>
      <c r="C277" s="197" t="s">
        <v>254</v>
      </c>
      <c r="D277" s="166"/>
      <c r="E277" s="171">
        <v>5.16</v>
      </c>
      <c r="F277" s="174"/>
      <c r="G277" s="174"/>
      <c r="H277" s="174"/>
      <c r="I277" s="174"/>
      <c r="J277" s="174"/>
      <c r="K277" s="174"/>
      <c r="L277" s="174"/>
      <c r="M277" s="174"/>
      <c r="N277" s="164"/>
      <c r="O277" s="164"/>
      <c r="P277" s="164"/>
      <c r="Q277" s="164"/>
      <c r="R277" s="164"/>
      <c r="S277" s="164"/>
      <c r="T277" s="165"/>
      <c r="U277" s="16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 t="s">
        <v>132</v>
      </c>
      <c r="AF277" s="154">
        <v>0</v>
      </c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 x14ac:dyDescent="0.2">
      <c r="A278" s="155"/>
      <c r="B278" s="161"/>
      <c r="C278" s="197" t="s">
        <v>255</v>
      </c>
      <c r="D278" s="166"/>
      <c r="E278" s="171">
        <v>5.65</v>
      </c>
      <c r="F278" s="174"/>
      <c r="G278" s="174"/>
      <c r="H278" s="174"/>
      <c r="I278" s="174"/>
      <c r="J278" s="174"/>
      <c r="K278" s="174"/>
      <c r="L278" s="174"/>
      <c r="M278" s="174"/>
      <c r="N278" s="164"/>
      <c r="O278" s="164"/>
      <c r="P278" s="164"/>
      <c r="Q278" s="164"/>
      <c r="R278" s="164"/>
      <c r="S278" s="164"/>
      <c r="T278" s="165"/>
      <c r="U278" s="16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 t="s">
        <v>132</v>
      </c>
      <c r="AF278" s="154">
        <v>0</v>
      </c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outlineLevel="1" x14ac:dyDescent="0.2">
      <c r="A279" s="155"/>
      <c r="B279" s="161"/>
      <c r="C279" s="197" t="s">
        <v>256</v>
      </c>
      <c r="D279" s="166"/>
      <c r="E279" s="171">
        <v>4.5999999999999996</v>
      </c>
      <c r="F279" s="174"/>
      <c r="G279" s="174"/>
      <c r="H279" s="174"/>
      <c r="I279" s="174"/>
      <c r="J279" s="174"/>
      <c r="K279" s="174"/>
      <c r="L279" s="174"/>
      <c r="M279" s="174"/>
      <c r="N279" s="164"/>
      <c r="O279" s="164"/>
      <c r="P279" s="164"/>
      <c r="Q279" s="164"/>
      <c r="R279" s="164"/>
      <c r="S279" s="164"/>
      <c r="T279" s="165"/>
      <c r="U279" s="16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 t="s">
        <v>132</v>
      </c>
      <c r="AF279" s="154">
        <v>0</v>
      </c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outlineLevel="1" x14ac:dyDescent="0.2">
      <c r="A280" s="155"/>
      <c r="B280" s="161"/>
      <c r="C280" s="197" t="s">
        <v>551</v>
      </c>
      <c r="D280" s="166"/>
      <c r="E280" s="171">
        <v>0.73</v>
      </c>
      <c r="F280" s="174"/>
      <c r="G280" s="174"/>
      <c r="H280" s="174"/>
      <c r="I280" s="174"/>
      <c r="J280" s="174"/>
      <c r="K280" s="174"/>
      <c r="L280" s="174"/>
      <c r="M280" s="174"/>
      <c r="N280" s="164"/>
      <c r="O280" s="164"/>
      <c r="P280" s="164"/>
      <c r="Q280" s="164"/>
      <c r="R280" s="164"/>
      <c r="S280" s="164"/>
      <c r="T280" s="165"/>
      <c r="U280" s="16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 t="s">
        <v>132</v>
      </c>
      <c r="AF280" s="154">
        <v>0</v>
      </c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 x14ac:dyDescent="0.2">
      <c r="A281" s="155"/>
      <c r="B281" s="161"/>
      <c r="C281" s="197" t="s">
        <v>258</v>
      </c>
      <c r="D281" s="166"/>
      <c r="E281" s="171">
        <v>2.2999999999999998</v>
      </c>
      <c r="F281" s="174"/>
      <c r="G281" s="174"/>
      <c r="H281" s="174"/>
      <c r="I281" s="174"/>
      <c r="J281" s="174"/>
      <c r="K281" s="174"/>
      <c r="L281" s="174"/>
      <c r="M281" s="174"/>
      <c r="N281" s="164"/>
      <c r="O281" s="164"/>
      <c r="P281" s="164"/>
      <c r="Q281" s="164"/>
      <c r="R281" s="164"/>
      <c r="S281" s="164"/>
      <c r="T281" s="165"/>
      <c r="U281" s="16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 t="s">
        <v>132</v>
      </c>
      <c r="AF281" s="154">
        <v>0</v>
      </c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x14ac:dyDescent="0.2">
      <c r="A282" s="156" t="s">
        <v>125</v>
      </c>
      <c r="B282" s="162" t="s">
        <v>74</v>
      </c>
      <c r="C282" s="198" t="s">
        <v>75</v>
      </c>
      <c r="D282" s="167"/>
      <c r="E282" s="172"/>
      <c r="F282" s="175"/>
      <c r="G282" s="175">
        <f>SUMIF(AE283:AE295,"&lt;&gt;NOR",G283:G295)</f>
        <v>0</v>
      </c>
      <c r="H282" s="175"/>
      <c r="I282" s="175">
        <f>SUM(I283:I295)</f>
        <v>0</v>
      </c>
      <c r="J282" s="175"/>
      <c r="K282" s="175">
        <f>SUM(K283:K295)</f>
        <v>0</v>
      </c>
      <c r="L282" s="175"/>
      <c r="M282" s="175">
        <f>SUM(M283:M295)</f>
        <v>0</v>
      </c>
      <c r="N282" s="168"/>
      <c r="O282" s="168">
        <f>SUM(O283:O295)</f>
        <v>0</v>
      </c>
      <c r="P282" s="168"/>
      <c r="Q282" s="168">
        <f>SUM(Q283:Q295)</f>
        <v>0</v>
      </c>
      <c r="R282" s="168"/>
      <c r="S282" s="168"/>
      <c r="T282" s="169"/>
      <c r="U282" s="168">
        <f>SUM(U283:U295)</f>
        <v>89.59</v>
      </c>
      <c r="AE282" t="s">
        <v>126</v>
      </c>
    </row>
    <row r="283" spans="1:60" outlineLevel="1" x14ac:dyDescent="0.2">
      <c r="A283" s="155">
        <v>29</v>
      </c>
      <c r="B283" s="161" t="s">
        <v>335</v>
      </c>
      <c r="C283" s="196" t="s">
        <v>336</v>
      </c>
      <c r="D283" s="163" t="s">
        <v>337</v>
      </c>
      <c r="E283" s="170">
        <v>12.5</v>
      </c>
      <c r="F283" s="173"/>
      <c r="G283" s="174">
        <f>ROUND(E283*F283,2)</f>
        <v>0</v>
      </c>
      <c r="H283" s="173"/>
      <c r="I283" s="174">
        <f>ROUND(E283*H283,2)</f>
        <v>0</v>
      </c>
      <c r="J283" s="173"/>
      <c r="K283" s="174">
        <f>ROUND(E283*J283,2)</f>
        <v>0</v>
      </c>
      <c r="L283" s="174">
        <v>21</v>
      </c>
      <c r="M283" s="174">
        <f>G283*(1+L283/100)</f>
        <v>0</v>
      </c>
      <c r="N283" s="164">
        <v>0</v>
      </c>
      <c r="O283" s="164">
        <f>ROUND(E283*N283,5)</f>
        <v>0</v>
      </c>
      <c r="P283" s="164">
        <v>0</v>
      </c>
      <c r="Q283" s="164">
        <f>ROUND(E283*P283,5)</f>
        <v>0</v>
      </c>
      <c r="R283" s="164"/>
      <c r="S283" s="164"/>
      <c r="T283" s="165">
        <v>2.0089999999999999</v>
      </c>
      <c r="U283" s="164">
        <f>ROUND(E283*T283,2)</f>
        <v>25.11</v>
      </c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 t="s">
        <v>130</v>
      </c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ht="22.5" outlineLevel="1" x14ac:dyDescent="0.2">
      <c r="A284" s="155"/>
      <c r="B284" s="161"/>
      <c r="C284" s="197" t="s">
        <v>338</v>
      </c>
      <c r="D284" s="166"/>
      <c r="E284" s="171">
        <v>12.5</v>
      </c>
      <c r="F284" s="174"/>
      <c r="G284" s="174"/>
      <c r="H284" s="174"/>
      <c r="I284" s="174"/>
      <c r="J284" s="174"/>
      <c r="K284" s="174"/>
      <c r="L284" s="174"/>
      <c r="M284" s="174"/>
      <c r="N284" s="164"/>
      <c r="O284" s="164"/>
      <c r="P284" s="164"/>
      <c r="Q284" s="164"/>
      <c r="R284" s="164"/>
      <c r="S284" s="164"/>
      <c r="T284" s="165"/>
      <c r="U284" s="16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 t="s">
        <v>132</v>
      </c>
      <c r="AF284" s="154">
        <v>0</v>
      </c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outlineLevel="1" x14ac:dyDescent="0.2">
      <c r="A285" s="155">
        <v>30</v>
      </c>
      <c r="B285" s="161" t="s">
        <v>339</v>
      </c>
      <c r="C285" s="196" t="s">
        <v>340</v>
      </c>
      <c r="D285" s="163" t="s">
        <v>337</v>
      </c>
      <c r="E285" s="170">
        <v>6.25</v>
      </c>
      <c r="F285" s="173"/>
      <c r="G285" s="174">
        <f>ROUND(E285*F285,2)</f>
        <v>0</v>
      </c>
      <c r="H285" s="173"/>
      <c r="I285" s="174">
        <f>ROUND(E285*H285,2)</f>
        <v>0</v>
      </c>
      <c r="J285" s="173"/>
      <c r="K285" s="174">
        <f>ROUND(E285*J285,2)</f>
        <v>0</v>
      </c>
      <c r="L285" s="174">
        <v>21</v>
      </c>
      <c r="M285" s="174">
        <f>G285*(1+L285/100)</f>
        <v>0</v>
      </c>
      <c r="N285" s="164">
        <v>0</v>
      </c>
      <c r="O285" s="164">
        <f>ROUND(E285*N285,5)</f>
        <v>0</v>
      </c>
      <c r="P285" s="164">
        <v>0</v>
      </c>
      <c r="Q285" s="164">
        <f>ROUND(E285*P285,5)</f>
        <v>0</v>
      </c>
      <c r="R285" s="164"/>
      <c r="S285" s="164"/>
      <c r="T285" s="165">
        <v>2.0670000000000002</v>
      </c>
      <c r="U285" s="164">
        <f>ROUND(E285*T285,2)</f>
        <v>12.92</v>
      </c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 t="s">
        <v>130</v>
      </c>
      <c r="AF285" s="154"/>
      <c r="AG285" s="154"/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ht="22.5" outlineLevel="1" x14ac:dyDescent="0.2">
      <c r="A286" s="155"/>
      <c r="B286" s="161"/>
      <c r="C286" s="197" t="s">
        <v>341</v>
      </c>
      <c r="D286" s="166"/>
      <c r="E286" s="171">
        <v>6.25</v>
      </c>
      <c r="F286" s="174"/>
      <c r="G286" s="174"/>
      <c r="H286" s="174"/>
      <c r="I286" s="174"/>
      <c r="J286" s="174"/>
      <c r="K286" s="174"/>
      <c r="L286" s="174"/>
      <c r="M286" s="174"/>
      <c r="N286" s="164"/>
      <c r="O286" s="164"/>
      <c r="P286" s="164"/>
      <c r="Q286" s="164"/>
      <c r="R286" s="164"/>
      <c r="S286" s="164"/>
      <c r="T286" s="165"/>
      <c r="U286" s="16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 t="s">
        <v>132</v>
      </c>
      <c r="AF286" s="154">
        <v>0</v>
      </c>
      <c r="AG286" s="154"/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">
      <c r="A287" s="155">
        <v>31</v>
      </c>
      <c r="B287" s="161" t="s">
        <v>342</v>
      </c>
      <c r="C287" s="196" t="s">
        <v>343</v>
      </c>
      <c r="D287" s="163" t="s">
        <v>337</v>
      </c>
      <c r="E287" s="170">
        <v>25</v>
      </c>
      <c r="F287" s="173"/>
      <c r="G287" s="174">
        <f>ROUND(E287*F287,2)</f>
        <v>0</v>
      </c>
      <c r="H287" s="173"/>
      <c r="I287" s="174">
        <f>ROUND(E287*H287,2)</f>
        <v>0</v>
      </c>
      <c r="J287" s="173"/>
      <c r="K287" s="174">
        <f>ROUND(E287*J287,2)</f>
        <v>0</v>
      </c>
      <c r="L287" s="174">
        <v>21</v>
      </c>
      <c r="M287" s="174">
        <f>G287*(1+L287/100)</f>
        <v>0</v>
      </c>
      <c r="N287" s="164">
        <v>0</v>
      </c>
      <c r="O287" s="164">
        <f>ROUND(E287*N287,5)</f>
        <v>0</v>
      </c>
      <c r="P287" s="164">
        <v>0</v>
      </c>
      <c r="Q287" s="164">
        <f>ROUND(E287*P287,5)</f>
        <v>0</v>
      </c>
      <c r="R287" s="164"/>
      <c r="S287" s="164"/>
      <c r="T287" s="165">
        <v>0.94199999999999995</v>
      </c>
      <c r="U287" s="164">
        <f>ROUND(E287*T287,2)</f>
        <v>23.55</v>
      </c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 t="s">
        <v>130</v>
      </c>
      <c r="AF287" s="154"/>
      <c r="AG287" s="154"/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outlineLevel="1" x14ac:dyDescent="0.2">
      <c r="A288" s="155">
        <v>32</v>
      </c>
      <c r="B288" s="161" t="s">
        <v>344</v>
      </c>
      <c r="C288" s="196" t="s">
        <v>345</v>
      </c>
      <c r="D288" s="163" t="s">
        <v>337</v>
      </c>
      <c r="E288" s="170">
        <v>125</v>
      </c>
      <c r="F288" s="173"/>
      <c r="G288" s="174">
        <f>ROUND(E288*F288,2)</f>
        <v>0</v>
      </c>
      <c r="H288" s="173"/>
      <c r="I288" s="174">
        <f>ROUND(E288*H288,2)</f>
        <v>0</v>
      </c>
      <c r="J288" s="173"/>
      <c r="K288" s="174">
        <f>ROUND(E288*J288,2)</f>
        <v>0</v>
      </c>
      <c r="L288" s="174">
        <v>21</v>
      </c>
      <c r="M288" s="174">
        <f>G288*(1+L288/100)</f>
        <v>0</v>
      </c>
      <c r="N288" s="164">
        <v>0</v>
      </c>
      <c r="O288" s="164">
        <f>ROUND(E288*N288,5)</f>
        <v>0</v>
      </c>
      <c r="P288" s="164">
        <v>0</v>
      </c>
      <c r="Q288" s="164">
        <f>ROUND(E288*P288,5)</f>
        <v>0</v>
      </c>
      <c r="R288" s="164"/>
      <c r="S288" s="164"/>
      <c r="T288" s="165">
        <v>0.105</v>
      </c>
      <c r="U288" s="164">
        <f>ROUND(E288*T288,2)</f>
        <v>13.13</v>
      </c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 t="s">
        <v>130</v>
      </c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">
      <c r="A289" s="155"/>
      <c r="B289" s="161"/>
      <c r="C289" s="197" t="s">
        <v>346</v>
      </c>
      <c r="D289" s="166"/>
      <c r="E289" s="171">
        <v>125</v>
      </c>
      <c r="F289" s="174"/>
      <c r="G289" s="174"/>
      <c r="H289" s="174"/>
      <c r="I289" s="174"/>
      <c r="J289" s="174"/>
      <c r="K289" s="174"/>
      <c r="L289" s="174"/>
      <c r="M289" s="174"/>
      <c r="N289" s="164"/>
      <c r="O289" s="164"/>
      <c r="P289" s="164"/>
      <c r="Q289" s="164"/>
      <c r="R289" s="164"/>
      <c r="S289" s="164"/>
      <c r="T289" s="165"/>
      <c r="U289" s="16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 t="s">
        <v>132</v>
      </c>
      <c r="AF289" s="154">
        <v>0</v>
      </c>
      <c r="AG289" s="154"/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">
      <c r="A290" s="155">
        <v>33</v>
      </c>
      <c r="B290" s="161" t="s">
        <v>347</v>
      </c>
      <c r="C290" s="196" t="s">
        <v>348</v>
      </c>
      <c r="D290" s="163" t="s">
        <v>337</v>
      </c>
      <c r="E290" s="170">
        <v>25</v>
      </c>
      <c r="F290" s="173"/>
      <c r="G290" s="174">
        <f>ROUND(E290*F290,2)</f>
        <v>0</v>
      </c>
      <c r="H290" s="173"/>
      <c r="I290" s="174">
        <f>ROUND(E290*H290,2)</f>
        <v>0</v>
      </c>
      <c r="J290" s="173"/>
      <c r="K290" s="174">
        <f>ROUND(E290*J290,2)</f>
        <v>0</v>
      </c>
      <c r="L290" s="174">
        <v>21</v>
      </c>
      <c r="M290" s="174">
        <f>G290*(1+L290/100)</f>
        <v>0</v>
      </c>
      <c r="N290" s="164">
        <v>0</v>
      </c>
      <c r="O290" s="164">
        <f>ROUND(E290*N290,5)</f>
        <v>0</v>
      </c>
      <c r="P290" s="164">
        <v>0</v>
      </c>
      <c r="Q290" s="164">
        <f>ROUND(E290*P290,5)</f>
        <v>0</v>
      </c>
      <c r="R290" s="164"/>
      <c r="S290" s="164"/>
      <c r="T290" s="165">
        <v>9.9000000000000005E-2</v>
      </c>
      <c r="U290" s="164">
        <f>ROUND(E290*T290,2)</f>
        <v>2.48</v>
      </c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 t="s">
        <v>130</v>
      </c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">
      <c r="A291" s="155">
        <v>34</v>
      </c>
      <c r="B291" s="161" t="s">
        <v>349</v>
      </c>
      <c r="C291" s="196" t="s">
        <v>350</v>
      </c>
      <c r="D291" s="163" t="s">
        <v>337</v>
      </c>
      <c r="E291" s="170">
        <v>25</v>
      </c>
      <c r="F291" s="173"/>
      <c r="G291" s="174">
        <f>ROUND(E291*F291,2)</f>
        <v>0</v>
      </c>
      <c r="H291" s="173"/>
      <c r="I291" s="174">
        <f>ROUND(E291*H291,2)</f>
        <v>0</v>
      </c>
      <c r="J291" s="173"/>
      <c r="K291" s="174">
        <f>ROUND(E291*J291,2)</f>
        <v>0</v>
      </c>
      <c r="L291" s="174">
        <v>21</v>
      </c>
      <c r="M291" s="174">
        <f>G291*(1+L291/100)</f>
        <v>0</v>
      </c>
      <c r="N291" s="164">
        <v>0</v>
      </c>
      <c r="O291" s="164">
        <f>ROUND(E291*N291,5)</f>
        <v>0</v>
      </c>
      <c r="P291" s="164">
        <v>0</v>
      </c>
      <c r="Q291" s="164">
        <f>ROUND(E291*P291,5)</f>
        <v>0</v>
      </c>
      <c r="R291" s="164"/>
      <c r="S291" s="164"/>
      <c r="T291" s="165">
        <v>0.49</v>
      </c>
      <c r="U291" s="164">
        <f>ROUND(E291*T291,2)</f>
        <v>12.25</v>
      </c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 t="s">
        <v>130</v>
      </c>
      <c r="AF291" s="154"/>
      <c r="AG291" s="154"/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">
      <c r="A292" s="155">
        <v>35</v>
      </c>
      <c r="B292" s="161" t="s">
        <v>351</v>
      </c>
      <c r="C292" s="196" t="s">
        <v>352</v>
      </c>
      <c r="D292" s="163" t="s">
        <v>337</v>
      </c>
      <c r="E292" s="170">
        <v>875</v>
      </c>
      <c r="F292" s="173"/>
      <c r="G292" s="174">
        <f>ROUND(E292*F292,2)</f>
        <v>0</v>
      </c>
      <c r="H292" s="173"/>
      <c r="I292" s="174">
        <f>ROUND(E292*H292,2)</f>
        <v>0</v>
      </c>
      <c r="J292" s="173"/>
      <c r="K292" s="174">
        <f>ROUND(E292*J292,2)</f>
        <v>0</v>
      </c>
      <c r="L292" s="174">
        <v>21</v>
      </c>
      <c r="M292" s="174">
        <f>G292*(1+L292/100)</f>
        <v>0</v>
      </c>
      <c r="N292" s="164">
        <v>0</v>
      </c>
      <c r="O292" s="164">
        <f>ROUND(E292*N292,5)</f>
        <v>0</v>
      </c>
      <c r="P292" s="164">
        <v>0</v>
      </c>
      <c r="Q292" s="164">
        <f>ROUND(E292*P292,5)</f>
        <v>0</v>
      </c>
      <c r="R292" s="164"/>
      <c r="S292" s="164"/>
      <c r="T292" s="165">
        <v>0</v>
      </c>
      <c r="U292" s="164">
        <f>ROUND(E292*T292,2)</f>
        <v>0</v>
      </c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 t="s">
        <v>130</v>
      </c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">
      <c r="A293" s="155"/>
      <c r="B293" s="161"/>
      <c r="C293" s="197" t="s">
        <v>353</v>
      </c>
      <c r="D293" s="166"/>
      <c r="E293" s="171">
        <v>875</v>
      </c>
      <c r="F293" s="174"/>
      <c r="G293" s="174"/>
      <c r="H293" s="174"/>
      <c r="I293" s="174"/>
      <c r="J293" s="174"/>
      <c r="K293" s="174"/>
      <c r="L293" s="174"/>
      <c r="M293" s="174"/>
      <c r="N293" s="164"/>
      <c r="O293" s="164"/>
      <c r="P293" s="164"/>
      <c r="Q293" s="164"/>
      <c r="R293" s="164"/>
      <c r="S293" s="164"/>
      <c r="T293" s="165"/>
      <c r="U293" s="16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 t="s">
        <v>132</v>
      </c>
      <c r="AF293" s="154">
        <v>0</v>
      </c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">
      <c r="A294" s="155">
        <v>36</v>
      </c>
      <c r="B294" s="161" t="s">
        <v>354</v>
      </c>
      <c r="C294" s="196" t="s">
        <v>355</v>
      </c>
      <c r="D294" s="163" t="s">
        <v>337</v>
      </c>
      <c r="E294" s="170">
        <v>25</v>
      </c>
      <c r="F294" s="173"/>
      <c r="G294" s="174">
        <f>ROUND(E294*F294,2)</f>
        <v>0</v>
      </c>
      <c r="H294" s="173"/>
      <c r="I294" s="174">
        <f>ROUND(E294*H294,2)</f>
        <v>0</v>
      </c>
      <c r="J294" s="173"/>
      <c r="K294" s="174">
        <f>ROUND(E294*J294,2)</f>
        <v>0</v>
      </c>
      <c r="L294" s="174">
        <v>21</v>
      </c>
      <c r="M294" s="174">
        <f>G294*(1+L294/100)</f>
        <v>0</v>
      </c>
      <c r="N294" s="164">
        <v>0</v>
      </c>
      <c r="O294" s="164">
        <f>ROUND(E294*N294,5)</f>
        <v>0</v>
      </c>
      <c r="P294" s="164">
        <v>0</v>
      </c>
      <c r="Q294" s="164">
        <f>ROUND(E294*P294,5)</f>
        <v>0</v>
      </c>
      <c r="R294" s="164"/>
      <c r="S294" s="164"/>
      <c r="T294" s="165">
        <v>6.0000000000000001E-3</v>
      </c>
      <c r="U294" s="164">
        <f>ROUND(E294*T294,2)</f>
        <v>0.15</v>
      </c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 t="s">
        <v>130</v>
      </c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outlineLevel="1" x14ac:dyDescent="0.2">
      <c r="A295" s="155">
        <v>37</v>
      </c>
      <c r="B295" s="161" t="s">
        <v>356</v>
      </c>
      <c r="C295" s="196" t="s">
        <v>357</v>
      </c>
      <c r="D295" s="163" t="s">
        <v>337</v>
      </c>
      <c r="E295" s="170">
        <v>25</v>
      </c>
      <c r="F295" s="173"/>
      <c r="G295" s="174">
        <f>ROUND(E295*F295,2)</f>
        <v>0</v>
      </c>
      <c r="H295" s="173"/>
      <c r="I295" s="174">
        <f>ROUND(E295*H295,2)</f>
        <v>0</v>
      </c>
      <c r="J295" s="173"/>
      <c r="K295" s="174">
        <f>ROUND(E295*J295,2)</f>
        <v>0</v>
      </c>
      <c r="L295" s="174">
        <v>21</v>
      </c>
      <c r="M295" s="174">
        <f>G295*(1+L295/100)</f>
        <v>0</v>
      </c>
      <c r="N295" s="164">
        <v>0</v>
      </c>
      <c r="O295" s="164">
        <f>ROUND(E295*N295,5)</f>
        <v>0</v>
      </c>
      <c r="P295" s="164">
        <v>0</v>
      </c>
      <c r="Q295" s="164">
        <f>ROUND(E295*P295,5)</f>
        <v>0</v>
      </c>
      <c r="R295" s="164"/>
      <c r="S295" s="164"/>
      <c r="T295" s="165">
        <v>0</v>
      </c>
      <c r="U295" s="164">
        <f>ROUND(E295*T295,2)</f>
        <v>0</v>
      </c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 t="s">
        <v>130</v>
      </c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x14ac:dyDescent="0.2">
      <c r="A296" s="156" t="s">
        <v>125</v>
      </c>
      <c r="B296" s="162" t="s">
        <v>76</v>
      </c>
      <c r="C296" s="198" t="s">
        <v>77</v>
      </c>
      <c r="D296" s="167"/>
      <c r="E296" s="172"/>
      <c r="F296" s="175"/>
      <c r="G296" s="175">
        <f>SUMIF(AE297:AE297,"&lt;&gt;NOR",G297:G297)</f>
        <v>0</v>
      </c>
      <c r="H296" s="175"/>
      <c r="I296" s="175">
        <f>SUM(I297:I297)</f>
        <v>0</v>
      </c>
      <c r="J296" s="175"/>
      <c r="K296" s="175">
        <f>SUM(K297:K297)</f>
        <v>0</v>
      </c>
      <c r="L296" s="175"/>
      <c r="M296" s="175">
        <f>SUM(M297:M297)</f>
        <v>0</v>
      </c>
      <c r="N296" s="168"/>
      <c r="O296" s="168">
        <f>SUM(O297:O297)</f>
        <v>0</v>
      </c>
      <c r="P296" s="168"/>
      <c r="Q296" s="168">
        <f>SUM(Q297:Q297)</f>
        <v>0</v>
      </c>
      <c r="R296" s="168"/>
      <c r="S296" s="168"/>
      <c r="T296" s="169"/>
      <c r="U296" s="168">
        <f>SUM(U297:U297)</f>
        <v>37.369999999999997</v>
      </c>
      <c r="AE296" t="s">
        <v>126</v>
      </c>
    </row>
    <row r="297" spans="1:60" outlineLevel="1" x14ac:dyDescent="0.2">
      <c r="A297" s="155">
        <v>38</v>
      </c>
      <c r="B297" s="161" t="s">
        <v>358</v>
      </c>
      <c r="C297" s="196" t="s">
        <v>359</v>
      </c>
      <c r="D297" s="163" t="s">
        <v>337</v>
      </c>
      <c r="E297" s="170">
        <v>14.5</v>
      </c>
      <c r="F297" s="173"/>
      <c r="G297" s="174">
        <f>ROUND(E297*F297,2)</f>
        <v>0</v>
      </c>
      <c r="H297" s="173"/>
      <c r="I297" s="174">
        <f>ROUND(E297*H297,2)</f>
        <v>0</v>
      </c>
      <c r="J297" s="173"/>
      <c r="K297" s="174">
        <f>ROUND(E297*J297,2)</f>
        <v>0</v>
      </c>
      <c r="L297" s="174">
        <v>21</v>
      </c>
      <c r="M297" s="174">
        <f>G297*(1+L297/100)</f>
        <v>0</v>
      </c>
      <c r="N297" s="164">
        <v>0</v>
      </c>
      <c r="O297" s="164">
        <f>ROUND(E297*N297,5)</f>
        <v>0</v>
      </c>
      <c r="P297" s="164">
        <v>0</v>
      </c>
      <c r="Q297" s="164">
        <f>ROUND(E297*P297,5)</f>
        <v>0</v>
      </c>
      <c r="R297" s="164"/>
      <c r="S297" s="164"/>
      <c r="T297" s="165">
        <v>2.577</v>
      </c>
      <c r="U297" s="164">
        <f>ROUND(E297*T297,2)</f>
        <v>37.369999999999997</v>
      </c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 t="s">
        <v>130</v>
      </c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x14ac:dyDescent="0.2">
      <c r="A298" s="156" t="s">
        <v>125</v>
      </c>
      <c r="B298" s="162" t="s">
        <v>78</v>
      </c>
      <c r="C298" s="198" t="s">
        <v>79</v>
      </c>
      <c r="D298" s="167"/>
      <c r="E298" s="172"/>
      <c r="F298" s="175"/>
      <c r="G298" s="175">
        <f>SUMIF(AE299:AE301,"&lt;&gt;NOR",G299:G301)</f>
        <v>0</v>
      </c>
      <c r="H298" s="175"/>
      <c r="I298" s="175">
        <f>SUM(I299:I301)</f>
        <v>0</v>
      </c>
      <c r="J298" s="175"/>
      <c r="K298" s="175">
        <f>SUM(K299:K301)</f>
        <v>0</v>
      </c>
      <c r="L298" s="175"/>
      <c r="M298" s="175">
        <f>SUM(M299:M301)</f>
        <v>0</v>
      </c>
      <c r="N298" s="168"/>
      <c r="O298" s="168">
        <f>SUM(O299:O301)</f>
        <v>0</v>
      </c>
      <c r="P298" s="168"/>
      <c r="Q298" s="168">
        <f>SUM(Q299:Q301)</f>
        <v>0</v>
      </c>
      <c r="R298" s="168"/>
      <c r="S298" s="168"/>
      <c r="T298" s="169"/>
      <c r="U298" s="168">
        <f>SUM(U299:U301)</f>
        <v>0</v>
      </c>
      <c r="AE298" t="s">
        <v>126</v>
      </c>
    </row>
    <row r="299" spans="1:60" ht="22.5" outlineLevel="1" x14ac:dyDescent="0.2">
      <c r="A299" s="155">
        <v>39</v>
      </c>
      <c r="B299" s="161" t="s">
        <v>360</v>
      </c>
      <c r="C299" s="196" t="s">
        <v>361</v>
      </c>
      <c r="D299" s="163" t="s">
        <v>230</v>
      </c>
      <c r="E299" s="170">
        <v>45</v>
      </c>
      <c r="F299" s="173"/>
      <c r="G299" s="174">
        <f>ROUND(E299*F299,2)</f>
        <v>0</v>
      </c>
      <c r="H299" s="173"/>
      <c r="I299" s="174">
        <f>ROUND(E299*H299,2)</f>
        <v>0</v>
      </c>
      <c r="J299" s="173"/>
      <c r="K299" s="174">
        <f>ROUND(E299*J299,2)</f>
        <v>0</v>
      </c>
      <c r="L299" s="174">
        <v>21</v>
      </c>
      <c r="M299" s="174">
        <f>G299*(1+L299/100)</f>
        <v>0</v>
      </c>
      <c r="N299" s="164">
        <v>0</v>
      </c>
      <c r="O299" s="164">
        <f>ROUND(E299*N299,5)</f>
        <v>0</v>
      </c>
      <c r="P299" s="164">
        <v>0</v>
      </c>
      <c r="Q299" s="164">
        <f>ROUND(E299*P299,5)</f>
        <v>0</v>
      </c>
      <c r="R299" s="164"/>
      <c r="S299" s="164"/>
      <c r="T299" s="165">
        <v>0</v>
      </c>
      <c r="U299" s="164">
        <f>ROUND(E299*T299,2)</f>
        <v>0</v>
      </c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 t="s">
        <v>130</v>
      </c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outlineLevel="1" x14ac:dyDescent="0.2">
      <c r="A300" s="155"/>
      <c r="B300" s="161"/>
      <c r="C300" s="197" t="s">
        <v>362</v>
      </c>
      <c r="D300" s="166"/>
      <c r="E300" s="171">
        <v>45</v>
      </c>
      <c r="F300" s="174"/>
      <c r="G300" s="174"/>
      <c r="H300" s="174"/>
      <c r="I300" s="174"/>
      <c r="J300" s="174"/>
      <c r="K300" s="174"/>
      <c r="L300" s="174"/>
      <c r="M300" s="174"/>
      <c r="N300" s="164"/>
      <c r="O300" s="164"/>
      <c r="P300" s="164"/>
      <c r="Q300" s="164"/>
      <c r="R300" s="164"/>
      <c r="S300" s="164"/>
      <c r="T300" s="165"/>
      <c r="U300" s="16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 t="s">
        <v>132</v>
      </c>
      <c r="AF300" s="154">
        <v>0</v>
      </c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">
      <c r="A301" s="155">
        <v>40</v>
      </c>
      <c r="B301" s="161" t="s">
        <v>363</v>
      </c>
      <c r="C301" s="196" t="s">
        <v>364</v>
      </c>
      <c r="D301" s="163" t="s">
        <v>0</v>
      </c>
      <c r="E301" s="170">
        <f>SUM(G299:G300)/100</f>
        <v>0</v>
      </c>
      <c r="F301" s="173"/>
      <c r="G301" s="174">
        <f>ROUND(E301*F301,2)</f>
        <v>0</v>
      </c>
      <c r="H301" s="173"/>
      <c r="I301" s="174">
        <f>ROUND(E301*H301,2)</f>
        <v>0</v>
      </c>
      <c r="J301" s="173"/>
      <c r="K301" s="174">
        <f>ROUND(E301*J301,2)</f>
        <v>0</v>
      </c>
      <c r="L301" s="174">
        <v>21</v>
      </c>
      <c r="M301" s="174">
        <f>G301*(1+L301/100)</f>
        <v>0</v>
      </c>
      <c r="N301" s="164">
        <v>0</v>
      </c>
      <c r="O301" s="164">
        <f>ROUND(E301*N301,5)</f>
        <v>0</v>
      </c>
      <c r="P301" s="164">
        <v>0</v>
      </c>
      <c r="Q301" s="164">
        <f>ROUND(E301*P301,5)</f>
        <v>0</v>
      </c>
      <c r="R301" s="164"/>
      <c r="S301" s="164"/>
      <c r="T301" s="165">
        <v>0</v>
      </c>
      <c r="U301" s="164">
        <f>ROUND(E301*T301,2)</f>
        <v>0</v>
      </c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 t="s">
        <v>130</v>
      </c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x14ac:dyDescent="0.2">
      <c r="A302" s="156" t="s">
        <v>125</v>
      </c>
      <c r="B302" s="162" t="s">
        <v>80</v>
      </c>
      <c r="C302" s="198" t="s">
        <v>81</v>
      </c>
      <c r="D302" s="167"/>
      <c r="E302" s="172"/>
      <c r="F302" s="175"/>
      <c r="G302" s="175">
        <f>SUMIF(AE303:AE328,"&lt;&gt;NOR",G303:G328)</f>
        <v>0</v>
      </c>
      <c r="H302" s="175"/>
      <c r="I302" s="175">
        <f>SUM(I303:I328)</f>
        <v>0</v>
      </c>
      <c r="J302" s="175"/>
      <c r="K302" s="175">
        <f>SUM(K303:K328)</f>
        <v>0</v>
      </c>
      <c r="L302" s="175"/>
      <c r="M302" s="175">
        <f>SUM(M303:M328)</f>
        <v>0</v>
      </c>
      <c r="N302" s="168"/>
      <c r="O302" s="168">
        <f>SUM(O303:O328)</f>
        <v>0.59454000000000007</v>
      </c>
      <c r="P302" s="168"/>
      <c r="Q302" s="168">
        <f>SUM(Q303:Q328)</f>
        <v>0</v>
      </c>
      <c r="R302" s="168"/>
      <c r="S302" s="168"/>
      <c r="T302" s="169"/>
      <c r="U302" s="168">
        <f>SUM(U303:U328)</f>
        <v>285.81</v>
      </c>
      <c r="AE302" t="s">
        <v>126</v>
      </c>
    </row>
    <row r="303" spans="1:60" ht="22.5" outlineLevel="1" x14ac:dyDescent="0.2">
      <c r="A303" s="155">
        <v>41</v>
      </c>
      <c r="B303" s="161" t="s">
        <v>365</v>
      </c>
      <c r="C303" s="196" t="s">
        <v>366</v>
      </c>
      <c r="D303" s="163" t="s">
        <v>367</v>
      </c>
      <c r="E303" s="170">
        <v>2</v>
      </c>
      <c r="F303" s="173"/>
      <c r="G303" s="174">
        <f>ROUND(E303*F303,2)</f>
        <v>0</v>
      </c>
      <c r="H303" s="173"/>
      <c r="I303" s="174">
        <f>ROUND(E303*H303,2)</f>
        <v>0</v>
      </c>
      <c r="J303" s="173"/>
      <c r="K303" s="174">
        <f>ROUND(E303*J303,2)</f>
        <v>0</v>
      </c>
      <c r="L303" s="174">
        <v>21</v>
      </c>
      <c r="M303" s="174">
        <f>G303*(1+L303/100)</f>
        <v>0</v>
      </c>
      <c r="N303" s="164">
        <v>2.7999999999999998E-4</v>
      </c>
      <c r="O303" s="164">
        <f>ROUND(E303*N303,5)</f>
        <v>5.5999999999999995E-4</v>
      </c>
      <c r="P303" s="164">
        <v>0</v>
      </c>
      <c r="Q303" s="164">
        <f>ROUND(E303*P303,5)</f>
        <v>0</v>
      </c>
      <c r="R303" s="164"/>
      <c r="S303" s="164"/>
      <c r="T303" s="165">
        <v>2.718</v>
      </c>
      <c r="U303" s="164">
        <f>ROUND(E303*T303,2)</f>
        <v>5.44</v>
      </c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 t="s">
        <v>130</v>
      </c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">
      <c r="A304" s="155"/>
      <c r="B304" s="161"/>
      <c r="C304" s="197" t="s">
        <v>368</v>
      </c>
      <c r="D304" s="166"/>
      <c r="E304" s="171">
        <v>2</v>
      </c>
      <c r="F304" s="174"/>
      <c r="G304" s="174"/>
      <c r="H304" s="174"/>
      <c r="I304" s="174"/>
      <c r="J304" s="174"/>
      <c r="K304" s="174"/>
      <c r="L304" s="174"/>
      <c r="M304" s="174"/>
      <c r="N304" s="164"/>
      <c r="O304" s="164"/>
      <c r="P304" s="164"/>
      <c r="Q304" s="164"/>
      <c r="R304" s="164"/>
      <c r="S304" s="164"/>
      <c r="T304" s="165"/>
      <c r="U304" s="16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 t="s">
        <v>132</v>
      </c>
      <c r="AF304" s="154">
        <v>0</v>
      </c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ht="22.5" outlineLevel="1" x14ac:dyDescent="0.2">
      <c r="A305" s="155">
        <v>42</v>
      </c>
      <c r="B305" s="161" t="s">
        <v>369</v>
      </c>
      <c r="C305" s="196" t="s">
        <v>370</v>
      </c>
      <c r="D305" s="163" t="s">
        <v>197</v>
      </c>
      <c r="E305" s="170">
        <v>104.78</v>
      </c>
      <c r="F305" s="173"/>
      <c r="G305" s="174">
        <f>ROUND(E305*F305,2)</f>
        <v>0</v>
      </c>
      <c r="H305" s="173"/>
      <c r="I305" s="174">
        <f>ROUND(E305*H305,2)</f>
        <v>0</v>
      </c>
      <c r="J305" s="173"/>
      <c r="K305" s="174">
        <f>ROUND(E305*J305,2)</f>
        <v>0</v>
      </c>
      <c r="L305" s="174">
        <v>21</v>
      </c>
      <c r="M305" s="174">
        <f>G305*(1+L305/100)</f>
        <v>0</v>
      </c>
      <c r="N305" s="164">
        <v>5.2500000000000003E-3</v>
      </c>
      <c r="O305" s="164">
        <f>ROUND(E305*N305,5)</f>
        <v>0.55010000000000003</v>
      </c>
      <c r="P305" s="164">
        <v>0</v>
      </c>
      <c r="Q305" s="164">
        <f>ROUND(E305*P305,5)</f>
        <v>0</v>
      </c>
      <c r="R305" s="164"/>
      <c r="S305" s="164"/>
      <c r="T305" s="165">
        <v>2.4369999999999998</v>
      </c>
      <c r="U305" s="164">
        <f>ROUND(E305*T305,2)</f>
        <v>255.35</v>
      </c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 t="s">
        <v>130</v>
      </c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outlineLevel="1" x14ac:dyDescent="0.2">
      <c r="A306" s="155"/>
      <c r="B306" s="161"/>
      <c r="C306" s="197" t="s">
        <v>371</v>
      </c>
      <c r="D306" s="166"/>
      <c r="E306" s="171"/>
      <c r="F306" s="174"/>
      <c r="G306" s="174"/>
      <c r="H306" s="174"/>
      <c r="I306" s="174"/>
      <c r="J306" s="174"/>
      <c r="K306" s="174"/>
      <c r="L306" s="174"/>
      <c r="M306" s="174"/>
      <c r="N306" s="164"/>
      <c r="O306" s="164"/>
      <c r="P306" s="164"/>
      <c r="Q306" s="164"/>
      <c r="R306" s="164"/>
      <c r="S306" s="164"/>
      <c r="T306" s="165"/>
      <c r="U306" s="16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 t="s">
        <v>132</v>
      </c>
      <c r="AF306" s="154">
        <v>0</v>
      </c>
      <c r="AG306" s="154"/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outlineLevel="1" x14ac:dyDescent="0.2">
      <c r="A307" s="155"/>
      <c r="B307" s="161"/>
      <c r="C307" s="197" t="s">
        <v>372</v>
      </c>
      <c r="D307" s="166"/>
      <c r="E307" s="171">
        <v>16.28</v>
      </c>
      <c r="F307" s="174"/>
      <c r="G307" s="174"/>
      <c r="H307" s="174"/>
      <c r="I307" s="174"/>
      <c r="J307" s="174"/>
      <c r="K307" s="174"/>
      <c r="L307" s="174"/>
      <c r="M307" s="174"/>
      <c r="N307" s="164"/>
      <c r="O307" s="164"/>
      <c r="P307" s="164"/>
      <c r="Q307" s="164"/>
      <c r="R307" s="164"/>
      <c r="S307" s="164"/>
      <c r="T307" s="165"/>
      <c r="U307" s="164"/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 t="s">
        <v>132</v>
      </c>
      <c r="AF307" s="154">
        <v>0</v>
      </c>
      <c r="AG307" s="154"/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outlineLevel="1" x14ac:dyDescent="0.2">
      <c r="A308" s="155"/>
      <c r="B308" s="161"/>
      <c r="C308" s="197" t="s">
        <v>373</v>
      </c>
      <c r="D308" s="166"/>
      <c r="E308" s="171">
        <v>42.48</v>
      </c>
      <c r="F308" s="174"/>
      <c r="G308" s="174"/>
      <c r="H308" s="174"/>
      <c r="I308" s="174"/>
      <c r="J308" s="174"/>
      <c r="K308" s="174"/>
      <c r="L308" s="174"/>
      <c r="M308" s="174"/>
      <c r="N308" s="164"/>
      <c r="O308" s="164"/>
      <c r="P308" s="164"/>
      <c r="Q308" s="164"/>
      <c r="R308" s="164"/>
      <c r="S308" s="164"/>
      <c r="T308" s="165"/>
      <c r="U308" s="164"/>
      <c r="V308" s="154"/>
      <c r="W308" s="154"/>
      <c r="X308" s="154"/>
      <c r="Y308" s="154"/>
      <c r="Z308" s="154"/>
      <c r="AA308" s="154"/>
      <c r="AB308" s="154"/>
      <c r="AC308" s="154"/>
      <c r="AD308" s="154"/>
      <c r="AE308" s="154" t="s">
        <v>132</v>
      </c>
      <c r="AF308" s="154">
        <v>0</v>
      </c>
      <c r="AG308" s="154"/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outlineLevel="1" x14ac:dyDescent="0.2">
      <c r="A309" s="155"/>
      <c r="B309" s="161"/>
      <c r="C309" s="197" t="s">
        <v>374</v>
      </c>
      <c r="D309" s="166"/>
      <c r="E309" s="171">
        <v>16.28</v>
      </c>
      <c r="F309" s="174"/>
      <c r="G309" s="174"/>
      <c r="H309" s="174"/>
      <c r="I309" s="174"/>
      <c r="J309" s="174"/>
      <c r="K309" s="174"/>
      <c r="L309" s="174"/>
      <c r="M309" s="174"/>
      <c r="N309" s="164"/>
      <c r="O309" s="164"/>
      <c r="P309" s="164"/>
      <c r="Q309" s="164"/>
      <c r="R309" s="164"/>
      <c r="S309" s="164"/>
      <c r="T309" s="165"/>
      <c r="U309" s="16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 t="s">
        <v>132</v>
      </c>
      <c r="AF309" s="154">
        <v>0</v>
      </c>
      <c r="AG309" s="154"/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">
      <c r="A310" s="155"/>
      <c r="B310" s="161"/>
      <c r="C310" s="197" t="s">
        <v>375</v>
      </c>
      <c r="D310" s="166"/>
      <c r="E310" s="171">
        <v>8.14</v>
      </c>
      <c r="F310" s="174"/>
      <c r="G310" s="174"/>
      <c r="H310" s="174"/>
      <c r="I310" s="174"/>
      <c r="J310" s="174"/>
      <c r="K310" s="174"/>
      <c r="L310" s="174"/>
      <c r="M310" s="174"/>
      <c r="N310" s="164"/>
      <c r="O310" s="164"/>
      <c r="P310" s="164"/>
      <c r="Q310" s="164"/>
      <c r="R310" s="164"/>
      <c r="S310" s="164"/>
      <c r="T310" s="165"/>
      <c r="U310" s="16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 t="s">
        <v>132</v>
      </c>
      <c r="AF310" s="154">
        <v>0</v>
      </c>
      <c r="AG310" s="154"/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outlineLevel="1" x14ac:dyDescent="0.2">
      <c r="A311" s="155"/>
      <c r="B311" s="161"/>
      <c r="C311" s="197" t="s">
        <v>376</v>
      </c>
      <c r="D311" s="166"/>
      <c r="E311" s="171">
        <v>21.6</v>
      </c>
      <c r="F311" s="174"/>
      <c r="G311" s="174"/>
      <c r="H311" s="174"/>
      <c r="I311" s="174"/>
      <c r="J311" s="174"/>
      <c r="K311" s="174"/>
      <c r="L311" s="174"/>
      <c r="M311" s="174"/>
      <c r="N311" s="164"/>
      <c r="O311" s="164"/>
      <c r="P311" s="164"/>
      <c r="Q311" s="164"/>
      <c r="R311" s="164"/>
      <c r="S311" s="164"/>
      <c r="T311" s="165"/>
      <c r="U311" s="16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 t="s">
        <v>132</v>
      </c>
      <c r="AF311" s="154">
        <v>0</v>
      </c>
      <c r="AG311" s="154"/>
      <c r="AH311" s="154"/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ht="22.5" outlineLevel="1" x14ac:dyDescent="0.2">
      <c r="A312" s="155">
        <v>43</v>
      </c>
      <c r="B312" s="161" t="s">
        <v>377</v>
      </c>
      <c r="C312" s="196" t="s">
        <v>378</v>
      </c>
      <c r="D312" s="163" t="s">
        <v>230</v>
      </c>
      <c r="E312" s="170">
        <v>2</v>
      </c>
      <c r="F312" s="173"/>
      <c r="G312" s="174">
        <f t="shared" ref="G312:G317" si="0">ROUND(E312*F312,2)</f>
        <v>0</v>
      </c>
      <c r="H312" s="173"/>
      <c r="I312" s="174">
        <f t="shared" ref="I312:I317" si="1">ROUND(E312*H312,2)</f>
        <v>0</v>
      </c>
      <c r="J312" s="173"/>
      <c r="K312" s="174">
        <f t="shared" ref="K312:K317" si="2">ROUND(E312*J312,2)</f>
        <v>0</v>
      </c>
      <c r="L312" s="174">
        <v>21</v>
      </c>
      <c r="M312" s="174">
        <f t="shared" ref="M312:M317" si="3">G312*(1+L312/100)</f>
        <v>0</v>
      </c>
      <c r="N312" s="164">
        <v>0</v>
      </c>
      <c r="O312" s="164">
        <f t="shared" ref="O312:O317" si="4">ROUND(E312*N312,5)</f>
        <v>0</v>
      </c>
      <c r="P312" s="164">
        <v>0</v>
      </c>
      <c r="Q312" s="164">
        <f t="shared" ref="Q312:Q317" si="5">ROUND(E312*P312,5)</f>
        <v>0</v>
      </c>
      <c r="R312" s="164"/>
      <c r="S312" s="164"/>
      <c r="T312" s="165">
        <v>0</v>
      </c>
      <c r="U312" s="164">
        <f t="shared" ref="U312:U317" si="6">ROUND(E312*T312,2)</f>
        <v>0</v>
      </c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 t="s">
        <v>130</v>
      </c>
      <c r="AF312" s="154"/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ht="22.5" outlineLevel="1" x14ac:dyDescent="0.2">
      <c r="A313" s="155">
        <v>44</v>
      </c>
      <c r="B313" s="161" t="s">
        <v>379</v>
      </c>
      <c r="C313" s="196" t="s">
        <v>380</v>
      </c>
      <c r="D313" s="163" t="s">
        <v>230</v>
      </c>
      <c r="E313" s="170">
        <v>6</v>
      </c>
      <c r="F313" s="173"/>
      <c r="G313" s="174">
        <f t="shared" si="0"/>
        <v>0</v>
      </c>
      <c r="H313" s="173"/>
      <c r="I313" s="174">
        <f t="shared" si="1"/>
        <v>0</v>
      </c>
      <c r="J313" s="173"/>
      <c r="K313" s="174">
        <f t="shared" si="2"/>
        <v>0</v>
      </c>
      <c r="L313" s="174">
        <v>21</v>
      </c>
      <c r="M313" s="174">
        <f t="shared" si="3"/>
        <v>0</v>
      </c>
      <c r="N313" s="164">
        <v>0</v>
      </c>
      <c r="O313" s="164">
        <f t="shared" si="4"/>
        <v>0</v>
      </c>
      <c r="P313" s="164">
        <v>0</v>
      </c>
      <c r="Q313" s="164">
        <f t="shared" si="5"/>
        <v>0</v>
      </c>
      <c r="R313" s="164"/>
      <c r="S313" s="164"/>
      <c r="T313" s="165">
        <v>0</v>
      </c>
      <c r="U313" s="164">
        <f t="shared" si="6"/>
        <v>0</v>
      </c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 t="s">
        <v>130</v>
      </c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ht="22.5" outlineLevel="1" x14ac:dyDescent="0.2">
      <c r="A314" s="155">
        <v>45</v>
      </c>
      <c r="B314" s="161" t="s">
        <v>381</v>
      </c>
      <c r="C314" s="196" t="s">
        <v>378</v>
      </c>
      <c r="D314" s="163" t="s">
        <v>230</v>
      </c>
      <c r="E314" s="170">
        <v>6</v>
      </c>
      <c r="F314" s="173"/>
      <c r="G314" s="174">
        <f t="shared" si="0"/>
        <v>0</v>
      </c>
      <c r="H314" s="173"/>
      <c r="I314" s="174">
        <f t="shared" si="1"/>
        <v>0</v>
      </c>
      <c r="J314" s="173"/>
      <c r="K314" s="174">
        <f t="shared" si="2"/>
        <v>0</v>
      </c>
      <c r="L314" s="174">
        <v>21</v>
      </c>
      <c r="M314" s="174">
        <f t="shared" si="3"/>
        <v>0</v>
      </c>
      <c r="N314" s="164">
        <v>0</v>
      </c>
      <c r="O314" s="164">
        <f t="shared" si="4"/>
        <v>0</v>
      </c>
      <c r="P314" s="164">
        <v>0</v>
      </c>
      <c r="Q314" s="164">
        <f t="shared" si="5"/>
        <v>0</v>
      </c>
      <c r="R314" s="164"/>
      <c r="S314" s="164"/>
      <c r="T314" s="165">
        <v>0</v>
      </c>
      <c r="U314" s="164">
        <f t="shared" si="6"/>
        <v>0</v>
      </c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 t="s">
        <v>130</v>
      </c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ht="22.5" outlineLevel="1" x14ac:dyDescent="0.2">
      <c r="A315" s="155">
        <v>46</v>
      </c>
      <c r="B315" s="161" t="s">
        <v>382</v>
      </c>
      <c r="C315" s="196" t="s">
        <v>378</v>
      </c>
      <c r="D315" s="163" t="s">
        <v>230</v>
      </c>
      <c r="E315" s="170">
        <v>1</v>
      </c>
      <c r="F315" s="173"/>
      <c r="G315" s="174">
        <f t="shared" si="0"/>
        <v>0</v>
      </c>
      <c r="H315" s="173"/>
      <c r="I315" s="174">
        <f t="shared" si="1"/>
        <v>0</v>
      </c>
      <c r="J315" s="173"/>
      <c r="K315" s="174">
        <f t="shared" si="2"/>
        <v>0</v>
      </c>
      <c r="L315" s="174">
        <v>21</v>
      </c>
      <c r="M315" s="174">
        <f t="shared" si="3"/>
        <v>0</v>
      </c>
      <c r="N315" s="164">
        <v>0</v>
      </c>
      <c r="O315" s="164">
        <f t="shared" si="4"/>
        <v>0</v>
      </c>
      <c r="P315" s="164">
        <v>0</v>
      </c>
      <c r="Q315" s="164">
        <f t="shared" si="5"/>
        <v>0</v>
      </c>
      <c r="R315" s="164"/>
      <c r="S315" s="164"/>
      <c r="T315" s="165">
        <v>0</v>
      </c>
      <c r="U315" s="164">
        <f t="shared" si="6"/>
        <v>0</v>
      </c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 t="s">
        <v>130</v>
      </c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ht="22.5" outlineLevel="1" x14ac:dyDescent="0.2">
      <c r="A316" s="155">
        <v>47</v>
      </c>
      <c r="B316" s="161" t="s">
        <v>383</v>
      </c>
      <c r="C316" s="196" t="s">
        <v>384</v>
      </c>
      <c r="D316" s="163" t="s">
        <v>230</v>
      </c>
      <c r="E316" s="170">
        <v>3</v>
      </c>
      <c r="F316" s="173"/>
      <c r="G316" s="174">
        <f t="shared" si="0"/>
        <v>0</v>
      </c>
      <c r="H316" s="173"/>
      <c r="I316" s="174">
        <f t="shared" si="1"/>
        <v>0</v>
      </c>
      <c r="J316" s="173"/>
      <c r="K316" s="174">
        <f t="shared" si="2"/>
        <v>0</v>
      </c>
      <c r="L316" s="174">
        <v>21</v>
      </c>
      <c r="M316" s="174">
        <f t="shared" si="3"/>
        <v>0</v>
      </c>
      <c r="N316" s="164">
        <v>0</v>
      </c>
      <c r="O316" s="164">
        <f t="shared" si="4"/>
        <v>0</v>
      </c>
      <c r="P316" s="164">
        <v>0</v>
      </c>
      <c r="Q316" s="164">
        <f t="shared" si="5"/>
        <v>0</v>
      </c>
      <c r="R316" s="164"/>
      <c r="S316" s="164"/>
      <c r="T316" s="165">
        <v>0</v>
      </c>
      <c r="U316" s="164">
        <f t="shared" si="6"/>
        <v>0</v>
      </c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 t="s">
        <v>130</v>
      </c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ht="22.5" outlineLevel="1" x14ac:dyDescent="0.2">
      <c r="A317" s="155">
        <v>48</v>
      </c>
      <c r="B317" s="161" t="s">
        <v>369</v>
      </c>
      <c r="C317" s="196" t="s">
        <v>385</v>
      </c>
      <c r="D317" s="163" t="s">
        <v>197</v>
      </c>
      <c r="E317" s="170">
        <v>7.8</v>
      </c>
      <c r="F317" s="173"/>
      <c r="G317" s="174">
        <f t="shared" si="0"/>
        <v>0</v>
      </c>
      <c r="H317" s="173"/>
      <c r="I317" s="174">
        <f t="shared" si="1"/>
        <v>0</v>
      </c>
      <c r="J317" s="173"/>
      <c r="K317" s="174">
        <f t="shared" si="2"/>
        <v>0</v>
      </c>
      <c r="L317" s="174">
        <v>21</v>
      </c>
      <c r="M317" s="174">
        <f t="shared" si="3"/>
        <v>0</v>
      </c>
      <c r="N317" s="164">
        <v>5.2500000000000003E-3</v>
      </c>
      <c r="O317" s="164">
        <f t="shared" si="4"/>
        <v>4.095E-2</v>
      </c>
      <c r="P317" s="164">
        <v>0</v>
      </c>
      <c r="Q317" s="164">
        <f t="shared" si="5"/>
        <v>0</v>
      </c>
      <c r="R317" s="164"/>
      <c r="S317" s="164"/>
      <c r="T317" s="165">
        <v>2.4369999999999998</v>
      </c>
      <c r="U317" s="164">
        <f t="shared" si="6"/>
        <v>19.010000000000002</v>
      </c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 t="s">
        <v>130</v>
      </c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outlineLevel="1" x14ac:dyDescent="0.2">
      <c r="A318" s="155"/>
      <c r="B318" s="161"/>
      <c r="C318" s="197" t="s">
        <v>386</v>
      </c>
      <c r="D318" s="166"/>
      <c r="E318" s="171">
        <v>7.8</v>
      </c>
      <c r="F318" s="174"/>
      <c r="G318" s="174"/>
      <c r="H318" s="174"/>
      <c r="I318" s="174"/>
      <c r="J318" s="174"/>
      <c r="K318" s="174"/>
      <c r="L318" s="174"/>
      <c r="M318" s="174"/>
      <c r="N318" s="164"/>
      <c r="O318" s="164"/>
      <c r="P318" s="164"/>
      <c r="Q318" s="164"/>
      <c r="R318" s="164"/>
      <c r="S318" s="164"/>
      <c r="T318" s="165"/>
      <c r="U318" s="16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 t="s">
        <v>132</v>
      </c>
      <c r="AF318" s="154">
        <v>0</v>
      </c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 ht="22.5" outlineLevel="1" x14ac:dyDescent="0.2">
      <c r="A319" s="155">
        <v>49</v>
      </c>
      <c r="B319" s="161" t="s">
        <v>387</v>
      </c>
      <c r="C319" s="196" t="s">
        <v>388</v>
      </c>
      <c r="D319" s="163" t="s">
        <v>230</v>
      </c>
      <c r="E319" s="170">
        <v>1</v>
      </c>
      <c r="F319" s="173"/>
      <c r="G319" s="174">
        <f>ROUND(E319*F319,2)</f>
        <v>0</v>
      </c>
      <c r="H319" s="173"/>
      <c r="I319" s="174">
        <f>ROUND(E319*H319,2)</f>
        <v>0</v>
      </c>
      <c r="J319" s="173"/>
      <c r="K319" s="174">
        <f>ROUND(E319*J319,2)</f>
        <v>0</v>
      </c>
      <c r="L319" s="174">
        <v>21</v>
      </c>
      <c r="M319" s="174">
        <f>G319*(1+L319/100)</f>
        <v>0</v>
      </c>
      <c r="N319" s="164">
        <v>0</v>
      </c>
      <c r="O319" s="164">
        <f>ROUND(E319*N319,5)</f>
        <v>0</v>
      </c>
      <c r="P319" s="164">
        <v>0</v>
      </c>
      <c r="Q319" s="164">
        <f>ROUND(E319*P319,5)</f>
        <v>0</v>
      </c>
      <c r="R319" s="164"/>
      <c r="S319" s="164"/>
      <c r="T319" s="165">
        <v>0</v>
      </c>
      <c r="U319" s="164">
        <f>ROUND(E319*T319,2)</f>
        <v>0</v>
      </c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 t="s">
        <v>130</v>
      </c>
      <c r="AF319" s="154"/>
      <c r="AG319" s="154"/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</row>
    <row r="320" spans="1:60" ht="33.75" outlineLevel="1" x14ac:dyDescent="0.2">
      <c r="A320" s="155">
        <v>50</v>
      </c>
      <c r="B320" s="161" t="s">
        <v>389</v>
      </c>
      <c r="C320" s="196" t="s">
        <v>390</v>
      </c>
      <c r="D320" s="163" t="s">
        <v>230</v>
      </c>
      <c r="E320" s="170">
        <v>2</v>
      </c>
      <c r="F320" s="173"/>
      <c r="G320" s="174">
        <f>ROUND(E320*F320,2)</f>
        <v>0</v>
      </c>
      <c r="H320" s="173"/>
      <c r="I320" s="174">
        <f>ROUND(E320*H320,2)</f>
        <v>0</v>
      </c>
      <c r="J320" s="173"/>
      <c r="K320" s="174">
        <f>ROUND(E320*J320,2)</f>
        <v>0</v>
      </c>
      <c r="L320" s="174">
        <v>21</v>
      </c>
      <c r="M320" s="174">
        <f>G320*(1+L320/100)</f>
        <v>0</v>
      </c>
      <c r="N320" s="164">
        <v>0</v>
      </c>
      <c r="O320" s="164">
        <f>ROUND(E320*N320,5)</f>
        <v>0</v>
      </c>
      <c r="P320" s="164">
        <v>0</v>
      </c>
      <c r="Q320" s="164">
        <f>ROUND(E320*P320,5)</f>
        <v>0</v>
      </c>
      <c r="R320" s="164"/>
      <c r="S320" s="164"/>
      <c r="T320" s="165">
        <v>0.94</v>
      </c>
      <c r="U320" s="164">
        <f>ROUND(E320*T320,2)</f>
        <v>1.88</v>
      </c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 t="s">
        <v>130</v>
      </c>
      <c r="AF320" s="154"/>
      <c r="AG320" s="154"/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outlineLevel="1" x14ac:dyDescent="0.2">
      <c r="A321" s="155"/>
      <c r="B321" s="161"/>
      <c r="C321" s="197" t="s">
        <v>391</v>
      </c>
      <c r="D321" s="166"/>
      <c r="E321" s="171">
        <v>2</v>
      </c>
      <c r="F321" s="174"/>
      <c r="G321" s="174"/>
      <c r="H321" s="174"/>
      <c r="I321" s="174"/>
      <c r="J321" s="174"/>
      <c r="K321" s="174"/>
      <c r="L321" s="174"/>
      <c r="M321" s="174"/>
      <c r="N321" s="164"/>
      <c r="O321" s="164"/>
      <c r="P321" s="164"/>
      <c r="Q321" s="164"/>
      <c r="R321" s="164"/>
      <c r="S321" s="164"/>
      <c r="T321" s="165"/>
      <c r="U321" s="16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 t="s">
        <v>132</v>
      </c>
      <c r="AF321" s="154">
        <v>0</v>
      </c>
      <c r="AG321" s="154"/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ht="33.75" outlineLevel="1" x14ac:dyDescent="0.2">
      <c r="A322" s="155">
        <v>51</v>
      </c>
      <c r="B322" s="161" t="s">
        <v>392</v>
      </c>
      <c r="C322" s="196" t="s">
        <v>393</v>
      </c>
      <c r="D322" s="163" t="s">
        <v>230</v>
      </c>
      <c r="E322" s="170">
        <v>2</v>
      </c>
      <c r="F322" s="173"/>
      <c r="G322" s="174">
        <f>ROUND(E322*F322,2)</f>
        <v>0</v>
      </c>
      <c r="H322" s="173"/>
      <c r="I322" s="174">
        <f>ROUND(E322*H322,2)</f>
        <v>0</v>
      </c>
      <c r="J322" s="173"/>
      <c r="K322" s="174">
        <f>ROUND(E322*J322,2)</f>
        <v>0</v>
      </c>
      <c r="L322" s="174">
        <v>21</v>
      </c>
      <c r="M322" s="174">
        <f>G322*(1+L322/100)</f>
        <v>0</v>
      </c>
      <c r="N322" s="164">
        <v>0</v>
      </c>
      <c r="O322" s="164">
        <f>ROUND(E322*N322,5)</f>
        <v>0</v>
      </c>
      <c r="P322" s="164">
        <v>0</v>
      </c>
      <c r="Q322" s="164">
        <f>ROUND(E322*P322,5)</f>
        <v>0</v>
      </c>
      <c r="R322" s="164"/>
      <c r="S322" s="164"/>
      <c r="T322" s="165">
        <v>0.94</v>
      </c>
      <c r="U322" s="164">
        <f>ROUND(E322*T322,2)</f>
        <v>1.88</v>
      </c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 t="s">
        <v>130</v>
      </c>
      <c r="AF322" s="154"/>
      <c r="AG322" s="154"/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outlineLevel="1" x14ac:dyDescent="0.2">
      <c r="A323" s="155"/>
      <c r="B323" s="161"/>
      <c r="C323" s="197" t="s">
        <v>394</v>
      </c>
      <c r="D323" s="166"/>
      <c r="E323" s="171">
        <v>2</v>
      </c>
      <c r="F323" s="174"/>
      <c r="G323" s="174"/>
      <c r="H323" s="174"/>
      <c r="I323" s="174"/>
      <c r="J323" s="174"/>
      <c r="K323" s="174"/>
      <c r="L323" s="174"/>
      <c r="M323" s="174"/>
      <c r="N323" s="164"/>
      <c r="O323" s="164"/>
      <c r="P323" s="164"/>
      <c r="Q323" s="164"/>
      <c r="R323" s="164"/>
      <c r="S323" s="164"/>
      <c r="T323" s="165"/>
      <c r="U323" s="16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 t="s">
        <v>132</v>
      </c>
      <c r="AF323" s="154">
        <v>0</v>
      </c>
      <c r="AG323" s="154"/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</row>
    <row r="324" spans="1:60" ht="33.75" outlineLevel="1" x14ac:dyDescent="0.2">
      <c r="A324" s="155">
        <v>52</v>
      </c>
      <c r="B324" s="161" t="s">
        <v>395</v>
      </c>
      <c r="C324" s="196" t="s">
        <v>396</v>
      </c>
      <c r="D324" s="163" t="s">
        <v>230</v>
      </c>
      <c r="E324" s="170">
        <v>1</v>
      </c>
      <c r="F324" s="173"/>
      <c r="G324" s="174">
        <f>ROUND(E324*F324,2)</f>
        <v>0</v>
      </c>
      <c r="H324" s="173"/>
      <c r="I324" s="174">
        <f>ROUND(E324*H324,2)</f>
        <v>0</v>
      </c>
      <c r="J324" s="173"/>
      <c r="K324" s="174">
        <f>ROUND(E324*J324,2)</f>
        <v>0</v>
      </c>
      <c r="L324" s="174">
        <v>21</v>
      </c>
      <c r="M324" s="174">
        <f>G324*(1+L324/100)</f>
        <v>0</v>
      </c>
      <c r="N324" s="164">
        <v>0</v>
      </c>
      <c r="O324" s="164">
        <f>ROUND(E324*N324,5)</f>
        <v>0</v>
      </c>
      <c r="P324" s="164">
        <v>0</v>
      </c>
      <c r="Q324" s="164">
        <f>ROUND(E324*P324,5)</f>
        <v>0</v>
      </c>
      <c r="R324" s="164"/>
      <c r="S324" s="164"/>
      <c r="T324" s="165">
        <v>0.94</v>
      </c>
      <c r="U324" s="164">
        <f>ROUND(E324*T324,2)</f>
        <v>0.94</v>
      </c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 t="s">
        <v>130</v>
      </c>
      <c r="AF324" s="154"/>
      <c r="AG324" s="154"/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 ht="33.75" outlineLevel="1" x14ac:dyDescent="0.2">
      <c r="A325" s="155">
        <v>53</v>
      </c>
      <c r="B325" s="161" t="s">
        <v>397</v>
      </c>
      <c r="C325" s="196" t="s">
        <v>398</v>
      </c>
      <c r="D325" s="163" t="s">
        <v>230</v>
      </c>
      <c r="E325" s="170">
        <v>1</v>
      </c>
      <c r="F325" s="173"/>
      <c r="G325" s="174">
        <f>ROUND(E325*F325,2)</f>
        <v>0</v>
      </c>
      <c r="H325" s="173"/>
      <c r="I325" s="174">
        <f>ROUND(E325*H325,2)</f>
        <v>0</v>
      </c>
      <c r="J325" s="173"/>
      <c r="K325" s="174">
        <f>ROUND(E325*J325,2)</f>
        <v>0</v>
      </c>
      <c r="L325" s="174">
        <v>21</v>
      </c>
      <c r="M325" s="174">
        <f>G325*(1+L325/100)</f>
        <v>0</v>
      </c>
      <c r="N325" s="164">
        <v>0</v>
      </c>
      <c r="O325" s="164">
        <f>ROUND(E325*N325,5)</f>
        <v>0</v>
      </c>
      <c r="P325" s="164">
        <v>0</v>
      </c>
      <c r="Q325" s="164">
        <f>ROUND(E325*P325,5)</f>
        <v>0</v>
      </c>
      <c r="R325" s="164"/>
      <c r="S325" s="164"/>
      <c r="T325" s="165">
        <v>0.94</v>
      </c>
      <c r="U325" s="164">
        <f>ROUND(E325*T325,2)</f>
        <v>0.94</v>
      </c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 t="s">
        <v>130</v>
      </c>
      <c r="AF325" s="154"/>
      <c r="AG325" s="154"/>
      <c r="AH325" s="154"/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  <c r="BD325" s="154"/>
      <c r="BE325" s="154"/>
      <c r="BF325" s="154"/>
      <c r="BG325" s="154"/>
      <c r="BH325" s="154"/>
    </row>
    <row r="326" spans="1:60" outlineLevel="1" x14ac:dyDescent="0.2">
      <c r="A326" s="155">
        <v>54</v>
      </c>
      <c r="B326" s="161" t="s">
        <v>399</v>
      </c>
      <c r="C326" s="196" t="s">
        <v>400</v>
      </c>
      <c r="D326" s="163" t="s">
        <v>230</v>
      </c>
      <c r="E326" s="170">
        <v>1</v>
      </c>
      <c r="F326" s="173"/>
      <c r="G326" s="174">
        <f>ROUND(E326*F326,2)</f>
        <v>0</v>
      </c>
      <c r="H326" s="173"/>
      <c r="I326" s="174">
        <f>ROUND(E326*H326,2)</f>
        <v>0</v>
      </c>
      <c r="J326" s="173"/>
      <c r="K326" s="174">
        <f>ROUND(E326*J326,2)</f>
        <v>0</v>
      </c>
      <c r="L326" s="174">
        <v>21</v>
      </c>
      <c r="M326" s="174">
        <f>G326*(1+L326/100)</f>
        <v>0</v>
      </c>
      <c r="N326" s="164">
        <v>2.0000000000000002E-5</v>
      </c>
      <c r="O326" s="164">
        <f>ROUND(E326*N326,5)</f>
        <v>2.0000000000000002E-5</v>
      </c>
      <c r="P326" s="164">
        <v>0</v>
      </c>
      <c r="Q326" s="164">
        <f>ROUND(E326*P326,5)</f>
        <v>0</v>
      </c>
      <c r="R326" s="164"/>
      <c r="S326" s="164"/>
      <c r="T326" s="165">
        <v>0.37</v>
      </c>
      <c r="U326" s="164">
        <f>ROUND(E326*T326,2)</f>
        <v>0.37</v>
      </c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 t="s">
        <v>130</v>
      </c>
      <c r="AF326" s="154"/>
      <c r="AG326" s="154"/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</row>
    <row r="327" spans="1:60" outlineLevel="1" x14ac:dyDescent="0.2">
      <c r="A327" s="155">
        <v>55</v>
      </c>
      <c r="B327" s="161" t="s">
        <v>401</v>
      </c>
      <c r="C327" s="196" t="s">
        <v>402</v>
      </c>
      <c r="D327" s="163" t="s">
        <v>230</v>
      </c>
      <c r="E327" s="170">
        <v>1</v>
      </c>
      <c r="F327" s="173"/>
      <c r="G327" s="174">
        <f>ROUND(E327*F327,2)</f>
        <v>0</v>
      </c>
      <c r="H327" s="173"/>
      <c r="I327" s="174">
        <f>ROUND(E327*H327,2)</f>
        <v>0</v>
      </c>
      <c r="J327" s="173"/>
      <c r="K327" s="174">
        <f>ROUND(E327*J327,2)</f>
        <v>0</v>
      </c>
      <c r="L327" s="174">
        <v>21</v>
      </c>
      <c r="M327" s="174">
        <f>G327*(1+L327/100)</f>
        <v>0</v>
      </c>
      <c r="N327" s="164">
        <v>2.9099999999999998E-3</v>
      </c>
      <c r="O327" s="164">
        <f>ROUND(E327*N327,5)</f>
        <v>2.9099999999999998E-3</v>
      </c>
      <c r="P327" s="164">
        <v>0</v>
      </c>
      <c r="Q327" s="164">
        <f>ROUND(E327*P327,5)</f>
        <v>0</v>
      </c>
      <c r="R327" s="164"/>
      <c r="S327" s="164"/>
      <c r="T327" s="165">
        <v>0</v>
      </c>
      <c r="U327" s="164">
        <f>ROUND(E327*T327,2)</f>
        <v>0</v>
      </c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 t="s">
        <v>263</v>
      </c>
      <c r="AF327" s="154"/>
      <c r="AG327" s="154"/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outlineLevel="1" x14ac:dyDescent="0.2">
      <c r="A328" s="155">
        <v>56</v>
      </c>
      <c r="B328" s="161" t="s">
        <v>403</v>
      </c>
      <c r="C328" s="196" t="s">
        <v>404</v>
      </c>
      <c r="D328" s="163" t="s">
        <v>0</v>
      </c>
      <c r="E328" s="170">
        <f>SUM(G303:U327)/100</f>
        <v>6.1314025000000028</v>
      </c>
      <c r="F328" s="173"/>
      <c r="G328" s="174">
        <f>ROUND(E328*F328,2)</f>
        <v>0</v>
      </c>
      <c r="H328" s="173"/>
      <c r="I328" s="174">
        <f>ROUND(E328*H328,2)</f>
        <v>0</v>
      </c>
      <c r="J328" s="173"/>
      <c r="K328" s="174">
        <f>ROUND(E328*J328,2)</f>
        <v>0</v>
      </c>
      <c r="L328" s="174">
        <v>21</v>
      </c>
      <c r="M328" s="174">
        <f>G328*(1+L328/100)</f>
        <v>0</v>
      </c>
      <c r="N328" s="164">
        <v>0</v>
      </c>
      <c r="O328" s="164">
        <f>ROUND(E328*N328,5)</f>
        <v>0</v>
      </c>
      <c r="P328" s="164">
        <v>0</v>
      </c>
      <c r="Q328" s="164">
        <f>ROUND(E328*P328,5)</f>
        <v>0</v>
      </c>
      <c r="R328" s="164"/>
      <c r="S328" s="164"/>
      <c r="T328" s="165">
        <v>0</v>
      </c>
      <c r="U328" s="164">
        <f>ROUND(E328*T328,2)</f>
        <v>0</v>
      </c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 t="s">
        <v>130</v>
      </c>
      <c r="AF328" s="154"/>
      <c r="AG328" s="154"/>
      <c r="AH328" s="154"/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</row>
    <row r="329" spans="1:60" x14ac:dyDescent="0.2">
      <c r="A329" s="156" t="s">
        <v>125</v>
      </c>
      <c r="B329" s="162" t="s">
        <v>82</v>
      </c>
      <c r="C329" s="198" t="s">
        <v>83</v>
      </c>
      <c r="D329" s="167"/>
      <c r="E329" s="172"/>
      <c r="F329" s="175"/>
      <c r="G329" s="175">
        <f>SUMIF(AE330:AE357,"&lt;&gt;NOR",G330:G357)</f>
        <v>0</v>
      </c>
      <c r="H329" s="175"/>
      <c r="I329" s="175">
        <f>SUM(I330:I357)</f>
        <v>0</v>
      </c>
      <c r="J329" s="175"/>
      <c r="K329" s="175">
        <f>SUM(K330:K357)</f>
        <v>0</v>
      </c>
      <c r="L329" s="175"/>
      <c r="M329" s="175">
        <f>SUM(M330:M357)</f>
        <v>0</v>
      </c>
      <c r="N329" s="168"/>
      <c r="O329" s="168">
        <f>SUM(O330:O357)</f>
        <v>0</v>
      </c>
      <c r="P329" s="168"/>
      <c r="Q329" s="168">
        <f>SUM(Q330:Q357)</f>
        <v>0.39085999999999999</v>
      </c>
      <c r="R329" s="168"/>
      <c r="S329" s="168"/>
      <c r="T329" s="169"/>
      <c r="U329" s="168">
        <f>SUM(U330:U357)</f>
        <v>58.009999999999991</v>
      </c>
      <c r="AE329" t="s">
        <v>126</v>
      </c>
    </row>
    <row r="330" spans="1:60" outlineLevel="1" x14ac:dyDescent="0.2">
      <c r="A330" s="155">
        <v>57</v>
      </c>
      <c r="B330" s="161" t="s">
        <v>405</v>
      </c>
      <c r="C330" s="196" t="s">
        <v>406</v>
      </c>
      <c r="D330" s="163" t="s">
        <v>129</v>
      </c>
      <c r="E330" s="170">
        <v>21.109200000000001</v>
      </c>
      <c r="F330" s="173"/>
      <c r="G330" s="174">
        <f>ROUND(E330*F330,2)</f>
        <v>0</v>
      </c>
      <c r="H330" s="173"/>
      <c r="I330" s="174">
        <f>ROUND(E330*H330,2)</f>
        <v>0</v>
      </c>
      <c r="J330" s="173"/>
      <c r="K330" s="174">
        <f>ROUND(E330*J330,2)</f>
        <v>0</v>
      </c>
      <c r="L330" s="174">
        <v>21</v>
      </c>
      <c r="M330" s="174">
        <f>G330*(1+L330/100)</f>
        <v>0</v>
      </c>
      <c r="N330" s="164">
        <v>0</v>
      </c>
      <c r="O330" s="164">
        <f>ROUND(E330*N330,5)</f>
        <v>0</v>
      </c>
      <c r="P330" s="164">
        <v>1.7000000000000001E-2</v>
      </c>
      <c r="Q330" s="164">
        <f>ROUND(E330*P330,5)</f>
        <v>0.35886000000000001</v>
      </c>
      <c r="R330" s="164"/>
      <c r="S330" s="164"/>
      <c r="T330" s="165">
        <v>0.88800000000000001</v>
      </c>
      <c r="U330" s="164">
        <f>ROUND(E330*T330,2)</f>
        <v>18.739999999999998</v>
      </c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 t="s">
        <v>130</v>
      </c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0" outlineLevel="1" x14ac:dyDescent="0.2">
      <c r="A331" s="155"/>
      <c r="B331" s="161"/>
      <c r="C331" s="197" t="s">
        <v>407</v>
      </c>
      <c r="D331" s="166"/>
      <c r="E331" s="171">
        <v>4.0991999999999997</v>
      </c>
      <c r="F331" s="174"/>
      <c r="G331" s="174"/>
      <c r="H331" s="174"/>
      <c r="I331" s="174"/>
      <c r="J331" s="174"/>
      <c r="K331" s="174"/>
      <c r="L331" s="174"/>
      <c r="M331" s="174"/>
      <c r="N331" s="164"/>
      <c r="O331" s="164"/>
      <c r="P331" s="164"/>
      <c r="Q331" s="164"/>
      <c r="R331" s="164"/>
      <c r="S331" s="164"/>
      <c r="T331" s="165"/>
      <c r="U331" s="16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 t="s">
        <v>132</v>
      </c>
      <c r="AF331" s="154">
        <v>0</v>
      </c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outlineLevel="1" x14ac:dyDescent="0.2">
      <c r="A332" s="155"/>
      <c r="B332" s="161"/>
      <c r="C332" s="197" t="s">
        <v>408</v>
      </c>
      <c r="D332" s="166"/>
      <c r="E332" s="171">
        <v>2.99</v>
      </c>
      <c r="F332" s="174"/>
      <c r="G332" s="174"/>
      <c r="H332" s="174"/>
      <c r="I332" s="174"/>
      <c r="J332" s="174"/>
      <c r="K332" s="174"/>
      <c r="L332" s="174"/>
      <c r="M332" s="174"/>
      <c r="N332" s="164"/>
      <c r="O332" s="164"/>
      <c r="P332" s="164"/>
      <c r="Q332" s="164"/>
      <c r="R332" s="164"/>
      <c r="S332" s="164"/>
      <c r="T332" s="165"/>
      <c r="U332" s="16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 t="s">
        <v>132</v>
      </c>
      <c r="AF332" s="154">
        <v>0</v>
      </c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outlineLevel="1" x14ac:dyDescent="0.2">
      <c r="A333" s="155"/>
      <c r="B333" s="161"/>
      <c r="C333" s="197" t="s">
        <v>409</v>
      </c>
      <c r="D333" s="166"/>
      <c r="E333" s="171">
        <v>2.5369999999999999</v>
      </c>
      <c r="F333" s="174"/>
      <c r="G333" s="174"/>
      <c r="H333" s="174"/>
      <c r="I333" s="174"/>
      <c r="J333" s="174"/>
      <c r="K333" s="174"/>
      <c r="L333" s="174"/>
      <c r="M333" s="174"/>
      <c r="N333" s="164"/>
      <c r="O333" s="164"/>
      <c r="P333" s="164"/>
      <c r="Q333" s="164"/>
      <c r="R333" s="164"/>
      <c r="S333" s="164"/>
      <c r="T333" s="165"/>
      <c r="U333" s="16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 t="s">
        <v>132</v>
      </c>
      <c r="AF333" s="154">
        <v>0</v>
      </c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</row>
    <row r="334" spans="1:60" outlineLevel="1" x14ac:dyDescent="0.2">
      <c r="A334" s="155"/>
      <c r="B334" s="161"/>
      <c r="C334" s="197" t="s">
        <v>410</v>
      </c>
      <c r="D334" s="166"/>
      <c r="E334" s="171">
        <v>4.6440000000000001</v>
      </c>
      <c r="F334" s="174"/>
      <c r="G334" s="174"/>
      <c r="H334" s="174"/>
      <c r="I334" s="174"/>
      <c r="J334" s="174"/>
      <c r="K334" s="174"/>
      <c r="L334" s="174"/>
      <c r="M334" s="174"/>
      <c r="N334" s="164"/>
      <c r="O334" s="164"/>
      <c r="P334" s="164"/>
      <c r="Q334" s="164"/>
      <c r="R334" s="164"/>
      <c r="S334" s="164"/>
      <c r="T334" s="165"/>
      <c r="U334" s="16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 t="s">
        <v>132</v>
      </c>
      <c r="AF334" s="154">
        <v>0</v>
      </c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</row>
    <row r="335" spans="1:60" outlineLevel="1" x14ac:dyDescent="0.2">
      <c r="A335" s="155"/>
      <c r="B335" s="161"/>
      <c r="C335" s="197" t="s">
        <v>411</v>
      </c>
      <c r="D335" s="166"/>
      <c r="E335" s="171">
        <v>4.859</v>
      </c>
      <c r="F335" s="174"/>
      <c r="G335" s="174"/>
      <c r="H335" s="174"/>
      <c r="I335" s="174"/>
      <c r="J335" s="174"/>
      <c r="K335" s="174"/>
      <c r="L335" s="174"/>
      <c r="M335" s="174"/>
      <c r="N335" s="164"/>
      <c r="O335" s="164"/>
      <c r="P335" s="164"/>
      <c r="Q335" s="164"/>
      <c r="R335" s="164"/>
      <c r="S335" s="164"/>
      <c r="T335" s="165"/>
      <c r="U335" s="16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 t="s">
        <v>132</v>
      </c>
      <c r="AF335" s="154">
        <v>0</v>
      </c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 x14ac:dyDescent="0.2">
      <c r="A336" s="155"/>
      <c r="B336" s="161"/>
      <c r="C336" s="197" t="s">
        <v>412</v>
      </c>
      <c r="D336" s="166"/>
      <c r="E336" s="171">
        <v>1.98</v>
      </c>
      <c r="F336" s="174"/>
      <c r="G336" s="174"/>
      <c r="H336" s="174"/>
      <c r="I336" s="174"/>
      <c r="J336" s="174"/>
      <c r="K336" s="174"/>
      <c r="L336" s="174"/>
      <c r="M336" s="174"/>
      <c r="N336" s="164"/>
      <c r="O336" s="164"/>
      <c r="P336" s="164"/>
      <c r="Q336" s="164"/>
      <c r="R336" s="164"/>
      <c r="S336" s="164"/>
      <c r="T336" s="165"/>
      <c r="U336" s="16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 t="s">
        <v>132</v>
      </c>
      <c r="AF336" s="154">
        <v>0</v>
      </c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outlineLevel="1" x14ac:dyDescent="0.2">
      <c r="A337" s="155"/>
      <c r="B337" s="161"/>
      <c r="C337" s="197" t="s">
        <v>413</v>
      </c>
      <c r="D337" s="166"/>
      <c r="E337" s="171"/>
      <c r="F337" s="174"/>
      <c r="G337" s="174"/>
      <c r="H337" s="174"/>
      <c r="I337" s="174"/>
      <c r="J337" s="174"/>
      <c r="K337" s="174"/>
      <c r="L337" s="174"/>
      <c r="M337" s="174"/>
      <c r="N337" s="164"/>
      <c r="O337" s="164"/>
      <c r="P337" s="164"/>
      <c r="Q337" s="164"/>
      <c r="R337" s="164"/>
      <c r="S337" s="164"/>
      <c r="T337" s="165"/>
      <c r="U337" s="16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 t="s">
        <v>132</v>
      </c>
      <c r="AF337" s="154">
        <v>0</v>
      </c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</row>
    <row r="338" spans="1:60" ht="22.5" outlineLevel="1" x14ac:dyDescent="0.2">
      <c r="A338" s="155">
        <v>58</v>
      </c>
      <c r="B338" s="161" t="s">
        <v>414</v>
      </c>
      <c r="C338" s="196" t="s">
        <v>415</v>
      </c>
      <c r="D338" s="163" t="s">
        <v>230</v>
      </c>
      <c r="E338" s="170">
        <v>10</v>
      </c>
      <c r="F338" s="173"/>
      <c r="G338" s="174">
        <f>ROUND(E338*F338,2)</f>
        <v>0</v>
      </c>
      <c r="H338" s="173"/>
      <c r="I338" s="174">
        <f>ROUND(E338*H338,2)</f>
        <v>0</v>
      </c>
      <c r="J338" s="173"/>
      <c r="K338" s="174">
        <f>ROUND(E338*J338,2)</f>
        <v>0</v>
      </c>
      <c r="L338" s="174">
        <v>21</v>
      </c>
      <c r="M338" s="174">
        <f>G338*(1+L338/100)</f>
        <v>0</v>
      </c>
      <c r="N338" s="164">
        <v>0</v>
      </c>
      <c r="O338" s="164">
        <f>ROUND(E338*N338,5)</f>
        <v>0</v>
      </c>
      <c r="P338" s="164">
        <v>0</v>
      </c>
      <c r="Q338" s="164">
        <f>ROUND(E338*P338,5)</f>
        <v>0</v>
      </c>
      <c r="R338" s="164"/>
      <c r="S338" s="164"/>
      <c r="T338" s="165">
        <v>0</v>
      </c>
      <c r="U338" s="164">
        <f>ROUND(E338*T338,2)</f>
        <v>0</v>
      </c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 t="s">
        <v>130</v>
      </c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</row>
    <row r="339" spans="1:60" outlineLevel="1" x14ac:dyDescent="0.2">
      <c r="A339" s="155"/>
      <c r="B339" s="161"/>
      <c r="C339" s="197" t="s">
        <v>416</v>
      </c>
      <c r="D339" s="166"/>
      <c r="E339" s="171">
        <v>1</v>
      </c>
      <c r="F339" s="174"/>
      <c r="G339" s="174"/>
      <c r="H339" s="174"/>
      <c r="I339" s="174"/>
      <c r="J339" s="174"/>
      <c r="K339" s="174"/>
      <c r="L339" s="174"/>
      <c r="M339" s="174"/>
      <c r="N339" s="164"/>
      <c r="O339" s="164"/>
      <c r="P339" s="164"/>
      <c r="Q339" s="164"/>
      <c r="R339" s="164"/>
      <c r="S339" s="164"/>
      <c r="T339" s="165"/>
      <c r="U339" s="164"/>
      <c r="V339" s="154"/>
      <c r="W339" s="154"/>
      <c r="X339" s="154"/>
      <c r="Y339" s="154"/>
      <c r="Z339" s="154"/>
      <c r="AA339" s="154"/>
      <c r="AB339" s="154"/>
      <c r="AC339" s="154"/>
      <c r="AD339" s="154"/>
      <c r="AE339" s="154" t="s">
        <v>132</v>
      </c>
      <c r="AF339" s="154">
        <v>0</v>
      </c>
      <c r="AG339" s="154"/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</row>
    <row r="340" spans="1:60" outlineLevel="1" x14ac:dyDescent="0.2">
      <c r="A340" s="155"/>
      <c r="B340" s="161"/>
      <c r="C340" s="197" t="s">
        <v>417</v>
      </c>
      <c r="D340" s="166"/>
      <c r="E340" s="171">
        <v>1</v>
      </c>
      <c r="F340" s="174"/>
      <c r="G340" s="174"/>
      <c r="H340" s="174"/>
      <c r="I340" s="174"/>
      <c r="J340" s="174"/>
      <c r="K340" s="174"/>
      <c r="L340" s="174"/>
      <c r="M340" s="174"/>
      <c r="N340" s="164"/>
      <c r="O340" s="164"/>
      <c r="P340" s="164"/>
      <c r="Q340" s="164"/>
      <c r="R340" s="164"/>
      <c r="S340" s="164"/>
      <c r="T340" s="165"/>
      <c r="U340" s="16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 t="s">
        <v>132</v>
      </c>
      <c r="AF340" s="154">
        <v>0</v>
      </c>
      <c r="AG340" s="154"/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outlineLevel="1" x14ac:dyDescent="0.2">
      <c r="A341" s="155"/>
      <c r="B341" s="161"/>
      <c r="C341" s="197" t="s">
        <v>418</v>
      </c>
      <c r="D341" s="166"/>
      <c r="E341" s="171">
        <v>1</v>
      </c>
      <c r="F341" s="174"/>
      <c r="G341" s="174"/>
      <c r="H341" s="174"/>
      <c r="I341" s="174"/>
      <c r="J341" s="174"/>
      <c r="K341" s="174"/>
      <c r="L341" s="174"/>
      <c r="M341" s="174"/>
      <c r="N341" s="164"/>
      <c r="O341" s="164"/>
      <c r="P341" s="164"/>
      <c r="Q341" s="164"/>
      <c r="R341" s="164"/>
      <c r="S341" s="164"/>
      <c r="T341" s="165"/>
      <c r="U341" s="16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 t="s">
        <v>132</v>
      </c>
      <c r="AF341" s="154">
        <v>0</v>
      </c>
      <c r="AG341" s="154"/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</row>
    <row r="342" spans="1:60" outlineLevel="1" x14ac:dyDescent="0.2">
      <c r="A342" s="155"/>
      <c r="B342" s="161"/>
      <c r="C342" s="197" t="s">
        <v>419</v>
      </c>
      <c r="D342" s="166"/>
      <c r="E342" s="171">
        <v>1</v>
      </c>
      <c r="F342" s="174"/>
      <c r="G342" s="174"/>
      <c r="H342" s="174"/>
      <c r="I342" s="174"/>
      <c r="J342" s="174"/>
      <c r="K342" s="174"/>
      <c r="L342" s="174"/>
      <c r="M342" s="174"/>
      <c r="N342" s="164"/>
      <c r="O342" s="164"/>
      <c r="P342" s="164"/>
      <c r="Q342" s="164"/>
      <c r="R342" s="164"/>
      <c r="S342" s="164"/>
      <c r="T342" s="165"/>
      <c r="U342" s="16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 t="s">
        <v>132</v>
      </c>
      <c r="AF342" s="154">
        <v>0</v>
      </c>
      <c r="AG342" s="154"/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</row>
    <row r="343" spans="1:60" outlineLevel="1" x14ac:dyDescent="0.2">
      <c r="A343" s="155"/>
      <c r="B343" s="161"/>
      <c r="C343" s="197" t="s">
        <v>420</v>
      </c>
      <c r="D343" s="166"/>
      <c r="E343" s="171">
        <v>2</v>
      </c>
      <c r="F343" s="174"/>
      <c r="G343" s="174"/>
      <c r="H343" s="174"/>
      <c r="I343" s="174"/>
      <c r="J343" s="174"/>
      <c r="K343" s="174"/>
      <c r="L343" s="174"/>
      <c r="M343" s="174"/>
      <c r="N343" s="164"/>
      <c r="O343" s="164"/>
      <c r="P343" s="164"/>
      <c r="Q343" s="164"/>
      <c r="R343" s="164"/>
      <c r="S343" s="164"/>
      <c r="T343" s="165"/>
      <c r="U343" s="16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 t="s">
        <v>132</v>
      </c>
      <c r="AF343" s="154">
        <v>0</v>
      </c>
      <c r="AG343" s="154"/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</row>
    <row r="344" spans="1:60" outlineLevel="1" x14ac:dyDescent="0.2">
      <c r="A344" s="155"/>
      <c r="B344" s="161"/>
      <c r="C344" s="197" t="s">
        <v>421</v>
      </c>
      <c r="D344" s="166"/>
      <c r="E344" s="171">
        <v>4</v>
      </c>
      <c r="F344" s="174"/>
      <c r="G344" s="174"/>
      <c r="H344" s="174"/>
      <c r="I344" s="174"/>
      <c r="J344" s="174"/>
      <c r="K344" s="174"/>
      <c r="L344" s="174"/>
      <c r="M344" s="174"/>
      <c r="N344" s="164"/>
      <c r="O344" s="164"/>
      <c r="P344" s="164"/>
      <c r="Q344" s="164"/>
      <c r="R344" s="164"/>
      <c r="S344" s="164"/>
      <c r="T344" s="165"/>
      <c r="U344" s="164"/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 t="s">
        <v>132</v>
      </c>
      <c r="AF344" s="154">
        <v>0</v>
      </c>
      <c r="AG344" s="154"/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</row>
    <row r="345" spans="1:60" outlineLevel="1" x14ac:dyDescent="0.2">
      <c r="A345" s="155"/>
      <c r="B345" s="161"/>
      <c r="C345" s="197" t="s">
        <v>422</v>
      </c>
      <c r="D345" s="166"/>
      <c r="E345" s="171"/>
      <c r="F345" s="174"/>
      <c r="G345" s="174"/>
      <c r="H345" s="174"/>
      <c r="I345" s="174"/>
      <c r="J345" s="174"/>
      <c r="K345" s="174"/>
      <c r="L345" s="174"/>
      <c r="M345" s="174"/>
      <c r="N345" s="164"/>
      <c r="O345" s="164"/>
      <c r="P345" s="164"/>
      <c r="Q345" s="164"/>
      <c r="R345" s="164"/>
      <c r="S345" s="164"/>
      <c r="T345" s="165"/>
      <c r="U345" s="16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 t="s">
        <v>132</v>
      </c>
      <c r="AF345" s="154">
        <v>0</v>
      </c>
      <c r="AG345" s="154"/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</row>
    <row r="346" spans="1:60" outlineLevel="1" x14ac:dyDescent="0.2">
      <c r="A346" s="155">
        <v>59</v>
      </c>
      <c r="B346" s="161" t="s">
        <v>423</v>
      </c>
      <c r="C346" s="196" t="s">
        <v>424</v>
      </c>
      <c r="D346" s="163" t="s">
        <v>129</v>
      </c>
      <c r="E346" s="170">
        <v>21.109200000000001</v>
      </c>
      <c r="F346" s="173"/>
      <c r="G346" s="174">
        <f>ROUND(E346*F346,2)</f>
        <v>0</v>
      </c>
      <c r="H346" s="173"/>
      <c r="I346" s="174">
        <f>ROUND(E346*H346,2)</f>
        <v>0</v>
      </c>
      <c r="J346" s="173"/>
      <c r="K346" s="174">
        <f>ROUND(E346*J346,2)</f>
        <v>0</v>
      </c>
      <c r="L346" s="174">
        <v>21</v>
      </c>
      <c r="M346" s="174">
        <f>G346*(1+L346/100)</f>
        <v>0</v>
      </c>
      <c r="N346" s="164">
        <v>0</v>
      </c>
      <c r="O346" s="164">
        <f>ROUND(E346*N346,5)</f>
        <v>0</v>
      </c>
      <c r="P346" s="164">
        <v>0</v>
      </c>
      <c r="Q346" s="164">
        <f>ROUND(E346*P346,5)</f>
        <v>0</v>
      </c>
      <c r="R346" s="164"/>
      <c r="S346" s="164"/>
      <c r="T346" s="165">
        <v>0.67800000000000005</v>
      </c>
      <c r="U346" s="164">
        <f>ROUND(E346*T346,2)</f>
        <v>14.31</v>
      </c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 t="s">
        <v>130</v>
      </c>
      <c r="AF346" s="154"/>
      <c r="AG346" s="154"/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</row>
    <row r="347" spans="1:60" outlineLevel="1" x14ac:dyDescent="0.2">
      <c r="A347" s="155"/>
      <c r="B347" s="161"/>
      <c r="C347" s="197" t="s">
        <v>407</v>
      </c>
      <c r="D347" s="166"/>
      <c r="E347" s="171">
        <v>4.0991999999999997</v>
      </c>
      <c r="F347" s="174"/>
      <c r="G347" s="174"/>
      <c r="H347" s="174"/>
      <c r="I347" s="174"/>
      <c r="J347" s="174"/>
      <c r="K347" s="174"/>
      <c r="L347" s="174"/>
      <c r="M347" s="174"/>
      <c r="N347" s="164"/>
      <c r="O347" s="164"/>
      <c r="P347" s="164"/>
      <c r="Q347" s="164"/>
      <c r="R347" s="164"/>
      <c r="S347" s="164"/>
      <c r="T347" s="165"/>
      <c r="U347" s="16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 t="s">
        <v>132</v>
      </c>
      <c r="AF347" s="154">
        <v>0</v>
      </c>
      <c r="AG347" s="154"/>
      <c r="AH347" s="154"/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outlineLevel="1" x14ac:dyDescent="0.2">
      <c r="A348" s="155"/>
      <c r="B348" s="161"/>
      <c r="C348" s="197" t="s">
        <v>408</v>
      </c>
      <c r="D348" s="166"/>
      <c r="E348" s="171">
        <v>2.99</v>
      </c>
      <c r="F348" s="174"/>
      <c r="G348" s="174"/>
      <c r="H348" s="174"/>
      <c r="I348" s="174"/>
      <c r="J348" s="174"/>
      <c r="K348" s="174"/>
      <c r="L348" s="174"/>
      <c r="M348" s="174"/>
      <c r="N348" s="164"/>
      <c r="O348" s="164"/>
      <c r="P348" s="164"/>
      <c r="Q348" s="164"/>
      <c r="R348" s="164"/>
      <c r="S348" s="164"/>
      <c r="T348" s="165"/>
      <c r="U348" s="16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 t="s">
        <v>132</v>
      </c>
      <c r="AF348" s="154">
        <v>0</v>
      </c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outlineLevel="1" x14ac:dyDescent="0.2">
      <c r="A349" s="155"/>
      <c r="B349" s="161"/>
      <c r="C349" s="197" t="s">
        <v>409</v>
      </c>
      <c r="D349" s="166"/>
      <c r="E349" s="171">
        <v>2.5369999999999999</v>
      </c>
      <c r="F349" s="174"/>
      <c r="G349" s="174"/>
      <c r="H349" s="174"/>
      <c r="I349" s="174"/>
      <c r="J349" s="174"/>
      <c r="K349" s="174"/>
      <c r="L349" s="174"/>
      <c r="M349" s="174"/>
      <c r="N349" s="164"/>
      <c r="O349" s="164"/>
      <c r="P349" s="164"/>
      <c r="Q349" s="164"/>
      <c r="R349" s="164"/>
      <c r="S349" s="164"/>
      <c r="T349" s="165"/>
      <c r="U349" s="16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 t="s">
        <v>132</v>
      </c>
      <c r="AF349" s="154">
        <v>0</v>
      </c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</row>
    <row r="350" spans="1:60" outlineLevel="1" x14ac:dyDescent="0.2">
      <c r="A350" s="155"/>
      <c r="B350" s="161"/>
      <c r="C350" s="197" t="s">
        <v>410</v>
      </c>
      <c r="D350" s="166"/>
      <c r="E350" s="171">
        <v>4.6440000000000001</v>
      </c>
      <c r="F350" s="174"/>
      <c r="G350" s="174"/>
      <c r="H350" s="174"/>
      <c r="I350" s="174"/>
      <c r="J350" s="174"/>
      <c r="K350" s="174"/>
      <c r="L350" s="174"/>
      <c r="M350" s="174"/>
      <c r="N350" s="164"/>
      <c r="O350" s="164"/>
      <c r="P350" s="164"/>
      <c r="Q350" s="164"/>
      <c r="R350" s="164"/>
      <c r="S350" s="164"/>
      <c r="T350" s="165"/>
      <c r="U350" s="16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 t="s">
        <v>132</v>
      </c>
      <c r="AF350" s="154">
        <v>0</v>
      </c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</row>
    <row r="351" spans="1:60" outlineLevel="1" x14ac:dyDescent="0.2">
      <c r="A351" s="155"/>
      <c r="B351" s="161"/>
      <c r="C351" s="197" t="s">
        <v>411</v>
      </c>
      <c r="D351" s="166"/>
      <c r="E351" s="171">
        <v>4.859</v>
      </c>
      <c r="F351" s="174"/>
      <c r="G351" s="174"/>
      <c r="H351" s="174"/>
      <c r="I351" s="174"/>
      <c r="J351" s="174"/>
      <c r="K351" s="174"/>
      <c r="L351" s="174"/>
      <c r="M351" s="174"/>
      <c r="N351" s="164"/>
      <c r="O351" s="164"/>
      <c r="P351" s="164"/>
      <c r="Q351" s="164"/>
      <c r="R351" s="164"/>
      <c r="S351" s="164"/>
      <c r="T351" s="165"/>
      <c r="U351" s="16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 t="s">
        <v>132</v>
      </c>
      <c r="AF351" s="154">
        <v>0</v>
      </c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</row>
    <row r="352" spans="1:60" outlineLevel="1" x14ac:dyDescent="0.2">
      <c r="A352" s="155"/>
      <c r="B352" s="161"/>
      <c r="C352" s="197" t="s">
        <v>412</v>
      </c>
      <c r="D352" s="166"/>
      <c r="E352" s="171">
        <v>1.98</v>
      </c>
      <c r="F352" s="174"/>
      <c r="G352" s="174"/>
      <c r="H352" s="174"/>
      <c r="I352" s="174"/>
      <c r="J352" s="174"/>
      <c r="K352" s="174"/>
      <c r="L352" s="174"/>
      <c r="M352" s="174"/>
      <c r="N352" s="164"/>
      <c r="O352" s="164"/>
      <c r="P352" s="164"/>
      <c r="Q352" s="164"/>
      <c r="R352" s="164"/>
      <c r="S352" s="164"/>
      <c r="T352" s="165"/>
      <c r="U352" s="16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 t="s">
        <v>132</v>
      </c>
      <c r="AF352" s="154">
        <v>0</v>
      </c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</row>
    <row r="353" spans="1:60" outlineLevel="1" x14ac:dyDescent="0.2">
      <c r="A353" s="155"/>
      <c r="B353" s="161"/>
      <c r="C353" s="197" t="s">
        <v>425</v>
      </c>
      <c r="D353" s="166"/>
      <c r="E353" s="171"/>
      <c r="F353" s="174"/>
      <c r="G353" s="174"/>
      <c r="H353" s="174"/>
      <c r="I353" s="174"/>
      <c r="J353" s="174"/>
      <c r="K353" s="174"/>
      <c r="L353" s="174"/>
      <c r="M353" s="174"/>
      <c r="N353" s="164"/>
      <c r="O353" s="164"/>
      <c r="P353" s="164"/>
      <c r="Q353" s="164"/>
      <c r="R353" s="164"/>
      <c r="S353" s="164"/>
      <c r="T353" s="165"/>
      <c r="U353" s="16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 t="s">
        <v>132</v>
      </c>
      <c r="AF353" s="154">
        <v>0</v>
      </c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outlineLevel="1" x14ac:dyDescent="0.2">
      <c r="A354" s="155">
        <v>60</v>
      </c>
      <c r="B354" s="161" t="s">
        <v>426</v>
      </c>
      <c r="C354" s="196" t="s">
        <v>427</v>
      </c>
      <c r="D354" s="163" t="s">
        <v>230</v>
      </c>
      <c r="E354" s="170">
        <v>80</v>
      </c>
      <c r="F354" s="173"/>
      <c r="G354" s="174">
        <f>ROUND(E354*F354,2)</f>
        <v>0</v>
      </c>
      <c r="H354" s="173"/>
      <c r="I354" s="174">
        <f>ROUND(E354*H354,2)</f>
        <v>0</v>
      </c>
      <c r="J354" s="173"/>
      <c r="K354" s="174">
        <f>ROUND(E354*J354,2)</f>
        <v>0</v>
      </c>
      <c r="L354" s="174">
        <v>21</v>
      </c>
      <c r="M354" s="174">
        <f>G354*(1+L354/100)</f>
        <v>0</v>
      </c>
      <c r="N354" s="164">
        <v>0</v>
      </c>
      <c r="O354" s="164">
        <f>ROUND(E354*N354,5)</f>
        <v>0</v>
      </c>
      <c r="P354" s="164">
        <v>0</v>
      </c>
      <c r="Q354" s="164">
        <f>ROUND(E354*P354,5)</f>
        <v>0</v>
      </c>
      <c r="R354" s="164"/>
      <c r="S354" s="164"/>
      <c r="T354" s="165">
        <v>0.19400000000000001</v>
      </c>
      <c r="U354" s="164">
        <f>ROUND(E354*T354,2)</f>
        <v>15.52</v>
      </c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 t="s">
        <v>130</v>
      </c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outlineLevel="1" x14ac:dyDescent="0.2">
      <c r="A355" s="155"/>
      <c r="B355" s="161"/>
      <c r="C355" s="197" t="s">
        <v>428</v>
      </c>
      <c r="D355" s="166"/>
      <c r="E355" s="171">
        <v>80</v>
      </c>
      <c r="F355" s="174"/>
      <c r="G355" s="174"/>
      <c r="H355" s="174"/>
      <c r="I355" s="174"/>
      <c r="J355" s="174"/>
      <c r="K355" s="174"/>
      <c r="L355" s="174"/>
      <c r="M355" s="174"/>
      <c r="N355" s="164"/>
      <c r="O355" s="164"/>
      <c r="P355" s="164"/>
      <c r="Q355" s="164"/>
      <c r="R355" s="164"/>
      <c r="S355" s="164"/>
      <c r="T355" s="165"/>
      <c r="U355" s="16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 t="s">
        <v>132</v>
      </c>
      <c r="AF355" s="154">
        <v>0</v>
      </c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</row>
    <row r="356" spans="1:60" ht="22.5" outlineLevel="1" x14ac:dyDescent="0.2">
      <c r="A356" s="155">
        <v>61</v>
      </c>
      <c r="B356" s="161" t="s">
        <v>429</v>
      </c>
      <c r="C356" s="196" t="s">
        <v>430</v>
      </c>
      <c r="D356" s="163" t="s">
        <v>230</v>
      </c>
      <c r="E356" s="170">
        <v>80</v>
      </c>
      <c r="F356" s="173"/>
      <c r="G356" s="174">
        <f>ROUND(E356*F356,2)</f>
        <v>0</v>
      </c>
      <c r="H356" s="173"/>
      <c r="I356" s="174">
        <f>ROUND(E356*H356,2)</f>
        <v>0</v>
      </c>
      <c r="J356" s="173"/>
      <c r="K356" s="174">
        <f>ROUND(E356*J356,2)</f>
        <v>0</v>
      </c>
      <c r="L356" s="174">
        <v>21</v>
      </c>
      <c r="M356" s="174">
        <f>G356*(1+L356/100)</f>
        <v>0</v>
      </c>
      <c r="N356" s="164">
        <v>0</v>
      </c>
      <c r="O356" s="164">
        <f>ROUND(E356*N356,5)</f>
        <v>0</v>
      </c>
      <c r="P356" s="164">
        <v>4.0000000000000002E-4</v>
      </c>
      <c r="Q356" s="164">
        <f>ROUND(E356*P356,5)</f>
        <v>3.2000000000000001E-2</v>
      </c>
      <c r="R356" s="164"/>
      <c r="S356" s="164"/>
      <c r="T356" s="165">
        <v>0.11799999999999999</v>
      </c>
      <c r="U356" s="164">
        <f>ROUND(E356*T356,2)</f>
        <v>9.44</v>
      </c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 t="s">
        <v>130</v>
      </c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</row>
    <row r="357" spans="1:60" outlineLevel="1" x14ac:dyDescent="0.2">
      <c r="A357" s="155">
        <v>62</v>
      </c>
      <c r="B357" s="161" t="s">
        <v>431</v>
      </c>
      <c r="C357" s="196" t="s">
        <v>432</v>
      </c>
      <c r="D357" s="163" t="s">
        <v>0</v>
      </c>
      <c r="E357" s="170">
        <f>SUM(G330:G356)/100</f>
        <v>0</v>
      </c>
      <c r="F357" s="173"/>
      <c r="G357" s="174">
        <f>ROUND(E357*F357,2)</f>
        <v>0</v>
      </c>
      <c r="H357" s="173"/>
      <c r="I357" s="174">
        <f>ROUND(E357*H357,2)</f>
        <v>0</v>
      </c>
      <c r="J357" s="173"/>
      <c r="K357" s="174">
        <f>ROUND(E357*J357,2)</f>
        <v>0</v>
      </c>
      <c r="L357" s="174">
        <v>21</v>
      </c>
      <c r="M357" s="174">
        <f>G357*(1+L357/100)</f>
        <v>0</v>
      </c>
      <c r="N357" s="164">
        <v>0</v>
      </c>
      <c r="O357" s="164">
        <f>ROUND(E357*N357,5)</f>
        <v>0</v>
      </c>
      <c r="P357" s="164">
        <v>0</v>
      </c>
      <c r="Q357" s="164">
        <f>ROUND(E357*P357,5)</f>
        <v>0</v>
      </c>
      <c r="R357" s="164"/>
      <c r="S357" s="164"/>
      <c r="T357" s="165">
        <v>0</v>
      </c>
      <c r="U357" s="164">
        <f>ROUND(E357*T357,2)</f>
        <v>0</v>
      </c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 t="s">
        <v>130</v>
      </c>
      <c r="AF357" s="154"/>
      <c r="AG357" s="154"/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</row>
    <row r="358" spans="1:60" x14ac:dyDescent="0.2">
      <c r="A358" s="156" t="s">
        <v>125</v>
      </c>
      <c r="B358" s="162" t="s">
        <v>84</v>
      </c>
      <c r="C358" s="198" t="s">
        <v>85</v>
      </c>
      <c r="D358" s="167"/>
      <c r="E358" s="172"/>
      <c r="F358" s="175"/>
      <c r="G358" s="175">
        <f>SUMIF(AE359:AE382,"&lt;&gt;NOR",G359:G382)</f>
        <v>0</v>
      </c>
      <c r="H358" s="175"/>
      <c r="I358" s="175">
        <f>SUM(I359:I382)</f>
        <v>0</v>
      </c>
      <c r="J358" s="175"/>
      <c r="K358" s="175">
        <f>SUM(K359:K382)</f>
        <v>0</v>
      </c>
      <c r="L358" s="175"/>
      <c r="M358" s="175">
        <f>SUM(M359:M382)</f>
        <v>0</v>
      </c>
      <c r="N358" s="168"/>
      <c r="O358" s="168">
        <f>SUM(O359:O382)</f>
        <v>0.69836000000000009</v>
      </c>
      <c r="P358" s="168"/>
      <c r="Q358" s="168">
        <f>SUM(Q359:Q382)</f>
        <v>0</v>
      </c>
      <c r="R358" s="168"/>
      <c r="S358" s="168"/>
      <c r="T358" s="169"/>
      <c r="U358" s="168">
        <f>SUM(U359:U382)</f>
        <v>324.16999999999996</v>
      </c>
      <c r="AE358" t="s">
        <v>126</v>
      </c>
    </row>
    <row r="359" spans="1:60" ht="22.5" outlineLevel="1" x14ac:dyDescent="0.2">
      <c r="A359" s="155">
        <v>63</v>
      </c>
      <c r="B359" s="161" t="s">
        <v>433</v>
      </c>
      <c r="C359" s="196" t="s">
        <v>434</v>
      </c>
      <c r="D359" s="163" t="s">
        <v>197</v>
      </c>
      <c r="E359" s="170">
        <v>126.88</v>
      </c>
      <c r="F359" s="173"/>
      <c r="G359" s="174">
        <f>ROUND(E359*F359,2)</f>
        <v>0</v>
      </c>
      <c r="H359" s="173"/>
      <c r="I359" s="174">
        <f>ROUND(E359*H359,2)</f>
        <v>0</v>
      </c>
      <c r="J359" s="173"/>
      <c r="K359" s="174">
        <f>ROUND(E359*J359,2)</f>
        <v>0</v>
      </c>
      <c r="L359" s="174">
        <v>21</v>
      </c>
      <c r="M359" s="174">
        <f>G359*(1+L359/100)</f>
        <v>0</v>
      </c>
      <c r="N359" s="164">
        <v>5.2500000000000003E-3</v>
      </c>
      <c r="O359" s="164">
        <f>ROUND(E359*N359,5)</f>
        <v>0.66612000000000005</v>
      </c>
      <c r="P359" s="164">
        <v>0</v>
      </c>
      <c r="Q359" s="164">
        <f>ROUND(E359*P359,5)</f>
        <v>0</v>
      </c>
      <c r="R359" s="164"/>
      <c r="S359" s="164"/>
      <c r="T359" s="165">
        <v>2.4369999999999998</v>
      </c>
      <c r="U359" s="164">
        <f>ROUND(E359*T359,2)</f>
        <v>309.20999999999998</v>
      </c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 t="s">
        <v>130</v>
      </c>
      <c r="AF359" s="154"/>
      <c r="AG359" s="154"/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</row>
    <row r="360" spans="1:60" outlineLevel="1" x14ac:dyDescent="0.2">
      <c r="A360" s="155"/>
      <c r="B360" s="161"/>
      <c r="C360" s="197" t="s">
        <v>435</v>
      </c>
      <c r="D360" s="166"/>
      <c r="E360" s="171">
        <v>4.74</v>
      </c>
      <c r="F360" s="174"/>
      <c r="G360" s="174"/>
      <c r="H360" s="174"/>
      <c r="I360" s="174"/>
      <c r="J360" s="174"/>
      <c r="K360" s="174"/>
      <c r="L360" s="174"/>
      <c r="M360" s="174"/>
      <c r="N360" s="164"/>
      <c r="O360" s="164"/>
      <c r="P360" s="164"/>
      <c r="Q360" s="164"/>
      <c r="R360" s="164"/>
      <c r="S360" s="164"/>
      <c r="T360" s="165"/>
      <c r="U360" s="16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 t="s">
        <v>132</v>
      </c>
      <c r="AF360" s="154">
        <v>0</v>
      </c>
      <c r="AG360" s="154"/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outlineLevel="1" x14ac:dyDescent="0.2">
      <c r="A361" s="155"/>
      <c r="B361" s="161"/>
      <c r="C361" s="197" t="s">
        <v>436</v>
      </c>
      <c r="D361" s="166"/>
      <c r="E361" s="171">
        <v>13.32</v>
      </c>
      <c r="F361" s="174"/>
      <c r="G361" s="174"/>
      <c r="H361" s="174"/>
      <c r="I361" s="174"/>
      <c r="J361" s="174"/>
      <c r="K361" s="174"/>
      <c r="L361" s="174"/>
      <c r="M361" s="174"/>
      <c r="N361" s="164"/>
      <c r="O361" s="164"/>
      <c r="P361" s="164"/>
      <c r="Q361" s="164"/>
      <c r="R361" s="164"/>
      <c r="S361" s="164"/>
      <c r="T361" s="165"/>
      <c r="U361" s="16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 t="s">
        <v>132</v>
      </c>
      <c r="AF361" s="154">
        <v>0</v>
      </c>
      <c r="AG361" s="154"/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outlineLevel="1" x14ac:dyDescent="0.2">
      <c r="A362" s="155"/>
      <c r="B362" s="161"/>
      <c r="C362" s="197" t="s">
        <v>437</v>
      </c>
      <c r="D362" s="166"/>
      <c r="E362" s="171">
        <v>8.9</v>
      </c>
      <c r="F362" s="174"/>
      <c r="G362" s="174"/>
      <c r="H362" s="174"/>
      <c r="I362" s="174"/>
      <c r="J362" s="174"/>
      <c r="K362" s="174"/>
      <c r="L362" s="174"/>
      <c r="M362" s="174"/>
      <c r="N362" s="164"/>
      <c r="O362" s="164"/>
      <c r="P362" s="164"/>
      <c r="Q362" s="164"/>
      <c r="R362" s="164"/>
      <c r="S362" s="164"/>
      <c r="T362" s="165"/>
      <c r="U362" s="16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 t="s">
        <v>132</v>
      </c>
      <c r="AF362" s="154">
        <v>0</v>
      </c>
      <c r="AG362" s="154"/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</row>
    <row r="363" spans="1:60" outlineLevel="1" x14ac:dyDescent="0.2">
      <c r="A363" s="155"/>
      <c r="B363" s="161"/>
      <c r="C363" s="197" t="s">
        <v>438</v>
      </c>
      <c r="D363" s="166"/>
      <c r="E363" s="171">
        <v>17.52</v>
      </c>
      <c r="F363" s="174"/>
      <c r="G363" s="174"/>
      <c r="H363" s="174"/>
      <c r="I363" s="174"/>
      <c r="J363" s="174"/>
      <c r="K363" s="174"/>
      <c r="L363" s="174"/>
      <c r="M363" s="174"/>
      <c r="N363" s="164"/>
      <c r="O363" s="164"/>
      <c r="P363" s="164"/>
      <c r="Q363" s="164"/>
      <c r="R363" s="164"/>
      <c r="S363" s="164"/>
      <c r="T363" s="165"/>
      <c r="U363" s="16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 t="s">
        <v>132</v>
      </c>
      <c r="AF363" s="154">
        <v>0</v>
      </c>
      <c r="AG363" s="154"/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</row>
    <row r="364" spans="1:60" outlineLevel="1" x14ac:dyDescent="0.2">
      <c r="A364" s="155"/>
      <c r="B364" s="161"/>
      <c r="C364" s="197" t="s">
        <v>439</v>
      </c>
      <c r="D364" s="166"/>
      <c r="E364" s="171">
        <v>32.799999999999997</v>
      </c>
      <c r="F364" s="174"/>
      <c r="G364" s="174"/>
      <c r="H364" s="174"/>
      <c r="I364" s="174"/>
      <c r="J364" s="174"/>
      <c r="K364" s="174"/>
      <c r="L364" s="174"/>
      <c r="M364" s="174"/>
      <c r="N364" s="164"/>
      <c r="O364" s="164"/>
      <c r="P364" s="164"/>
      <c r="Q364" s="164"/>
      <c r="R364" s="164"/>
      <c r="S364" s="164"/>
      <c r="T364" s="165"/>
      <c r="U364" s="16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 t="s">
        <v>132</v>
      </c>
      <c r="AF364" s="154">
        <v>0</v>
      </c>
      <c r="AG364" s="154"/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outlineLevel="1" x14ac:dyDescent="0.2">
      <c r="A365" s="155"/>
      <c r="B365" s="161"/>
      <c r="C365" s="197" t="s">
        <v>440</v>
      </c>
      <c r="D365" s="166"/>
      <c r="E365" s="171">
        <v>17.8</v>
      </c>
      <c r="F365" s="174"/>
      <c r="G365" s="174"/>
      <c r="H365" s="174"/>
      <c r="I365" s="174"/>
      <c r="J365" s="174"/>
      <c r="K365" s="174"/>
      <c r="L365" s="174"/>
      <c r="M365" s="174"/>
      <c r="N365" s="164"/>
      <c r="O365" s="164"/>
      <c r="P365" s="164"/>
      <c r="Q365" s="164"/>
      <c r="R365" s="164"/>
      <c r="S365" s="164"/>
      <c r="T365" s="165"/>
      <c r="U365" s="16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 t="s">
        <v>132</v>
      </c>
      <c r="AF365" s="154">
        <v>0</v>
      </c>
      <c r="AG365" s="154"/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 outlineLevel="1" x14ac:dyDescent="0.2">
      <c r="A366" s="155"/>
      <c r="B366" s="161"/>
      <c r="C366" s="197" t="s">
        <v>441</v>
      </c>
      <c r="D366" s="166"/>
      <c r="E366" s="171">
        <v>17.399999999999999</v>
      </c>
      <c r="F366" s="174"/>
      <c r="G366" s="174"/>
      <c r="H366" s="174"/>
      <c r="I366" s="174"/>
      <c r="J366" s="174"/>
      <c r="K366" s="174"/>
      <c r="L366" s="174"/>
      <c r="M366" s="174"/>
      <c r="N366" s="164"/>
      <c r="O366" s="164"/>
      <c r="P366" s="164"/>
      <c r="Q366" s="164"/>
      <c r="R366" s="164"/>
      <c r="S366" s="164"/>
      <c r="T366" s="165"/>
      <c r="U366" s="16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 t="s">
        <v>132</v>
      </c>
      <c r="AF366" s="154">
        <v>0</v>
      </c>
      <c r="AG366" s="154"/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</row>
    <row r="367" spans="1:60" outlineLevel="1" x14ac:dyDescent="0.2">
      <c r="A367" s="155"/>
      <c r="B367" s="161"/>
      <c r="C367" s="197" t="s">
        <v>552</v>
      </c>
      <c r="D367" s="166"/>
      <c r="E367" s="171">
        <v>5.76</v>
      </c>
      <c r="F367" s="174"/>
      <c r="G367" s="174"/>
      <c r="H367" s="174"/>
      <c r="I367" s="174"/>
      <c r="J367" s="174"/>
      <c r="K367" s="174"/>
      <c r="L367" s="174"/>
      <c r="M367" s="174"/>
      <c r="N367" s="164"/>
      <c r="O367" s="164"/>
      <c r="P367" s="164"/>
      <c r="Q367" s="164"/>
      <c r="R367" s="164"/>
      <c r="S367" s="164"/>
      <c r="T367" s="165"/>
      <c r="U367" s="16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 t="s">
        <v>132</v>
      </c>
      <c r="AF367" s="154">
        <v>0</v>
      </c>
      <c r="AG367" s="154"/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  <c r="BD367" s="154"/>
      <c r="BE367" s="154"/>
      <c r="BF367" s="154"/>
      <c r="BG367" s="154"/>
      <c r="BH367" s="154"/>
    </row>
    <row r="368" spans="1:60" outlineLevel="1" x14ac:dyDescent="0.2">
      <c r="A368" s="155"/>
      <c r="B368" s="161"/>
      <c r="C368" s="197" t="s">
        <v>442</v>
      </c>
      <c r="D368" s="166"/>
      <c r="E368" s="171">
        <v>8.9</v>
      </c>
      <c r="F368" s="174"/>
      <c r="G368" s="174"/>
      <c r="H368" s="174"/>
      <c r="I368" s="174"/>
      <c r="J368" s="174"/>
      <c r="K368" s="174"/>
      <c r="L368" s="174"/>
      <c r="M368" s="174"/>
      <c r="N368" s="164"/>
      <c r="O368" s="164"/>
      <c r="P368" s="164"/>
      <c r="Q368" s="164"/>
      <c r="R368" s="164"/>
      <c r="S368" s="164"/>
      <c r="T368" s="165"/>
      <c r="U368" s="16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 t="s">
        <v>132</v>
      </c>
      <c r="AF368" s="154">
        <v>0</v>
      </c>
      <c r="AG368" s="154"/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  <c r="BD368" s="154"/>
      <c r="BE368" s="154"/>
      <c r="BF368" s="154"/>
      <c r="BG368" s="154"/>
      <c r="BH368" s="154"/>
    </row>
    <row r="369" spans="1:60" ht="22.5" outlineLevel="1" x14ac:dyDescent="0.2">
      <c r="A369" s="155">
        <v>64</v>
      </c>
      <c r="B369" s="161" t="s">
        <v>443</v>
      </c>
      <c r="C369" s="196" t="s">
        <v>444</v>
      </c>
      <c r="D369" s="163" t="s">
        <v>230</v>
      </c>
      <c r="E369" s="170">
        <v>1</v>
      </c>
      <c r="F369" s="173"/>
      <c r="G369" s="174">
        <f t="shared" ref="G369:G378" si="7">ROUND(E369*F369,2)</f>
        <v>0</v>
      </c>
      <c r="H369" s="173"/>
      <c r="I369" s="174">
        <f t="shared" ref="I369:I378" si="8">ROUND(E369*H369,2)</f>
        <v>0</v>
      </c>
      <c r="J369" s="173"/>
      <c r="K369" s="174">
        <f t="shared" ref="K369:K378" si="9">ROUND(E369*J369,2)</f>
        <v>0</v>
      </c>
      <c r="L369" s="174">
        <v>21</v>
      </c>
      <c r="M369" s="174">
        <f t="shared" ref="M369:M378" si="10">G369*(1+L369/100)</f>
        <v>0</v>
      </c>
      <c r="N369" s="164">
        <v>0</v>
      </c>
      <c r="O369" s="164">
        <f t="shared" ref="O369:O378" si="11">ROUND(E369*N369,5)</f>
        <v>0</v>
      </c>
      <c r="P369" s="164">
        <v>0</v>
      </c>
      <c r="Q369" s="164">
        <f t="shared" ref="Q369:Q378" si="12">ROUND(E369*P369,5)</f>
        <v>0</v>
      </c>
      <c r="R369" s="164"/>
      <c r="S369" s="164"/>
      <c r="T369" s="165">
        <v>0</v>
      </c>
      <c r="U369" s="164">
        <f t="shared" ref="U369:U378" si="13">ROUND(E369*T369,2)</f>
        <v>0</v>
      </c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 t="s">
        <v>130</v>
      </c>
      <c r="AF369" s="154"/>
      <c r="AG369" s="154"/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</row>
    <row r="370" spans="1:60" ht="22.5" outlineLevel="1" x14ac:dyDescent="0.2">
      <c r="A370" s="155">
        <v>65</v>
      </c>
      <c r="B370" s="161" t="s">
        <v>445</v>
      </c>
      <c r="C370" s="196" t="s">
        <v>446</v>
      </c>
      <c r="D370" s="163" t="s">
        <v>230</v>
      </c>
      <c r="E370" s="170">
        <v>2</v>
      </c>
      <c r="F370" s="173"/>
      <c r="G370" s="174">
        <f t="shared" si="7"/>
        <v>0</v>
      </c>
      <c r="H370" s="173"/>
      <c r="I370" s="174">
        <f t="shared" si="8"/>
        <v>0</v>
      </c>
      <c r="J370" s="173"/>
      <c r="K370" s="174">
        <f t="shared" si="9"/>
        <v>0</v>
      </c>
      <c r="L370" s="174">
        <v>21</v>
      </c>
      <c r="M370" s="174">
        <f t="shared" si="10"/>
        <v>0</v>
      </c>
      <c r="N370" s="164">
        <v>0</v>
      </c>
      <c r="O370" s="164">
        <f t="shared" si="11"/>
        <v>0</v>
      </c>
      <c r="P370" s="164">
        <v>0</v>
      </c>
      <c r="Q370" s="164">
        <f t="shared" si="12"/>
        <v>0</v>
      </c>
      <c r="R370" s="164"/>
      <c r="S370" s="164"/>
      <c r="T370" s="165">
        <v>0</v>
      </c>
      <c r="U370" s="164">
        <f t="shared" si="13"/>
        <v>0</v>
      </c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 t="s">
        <v>130</v>
      </c>
      <c r="AF370" s="154"/>
      <c r="AG370" s="154"/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  <c r="BD370" s="154"/>
      <c r="BE370" s="154"/>
      <c r="BF370" s="154"/>
      <c r="BG370" s="154"/>
      <c r="BH370" s="154"/>
    </row>
    <row r="371" spans="1:60" ht="22.5" outlineLevel="1" x14ac:dyDescent="0.2">
      <c r="A371" s="155">
        <v>66</v>
      </c>
      <c r="B371" s="161" t="s">
        <v>447</v>
      </c>
      <c r="C371" s="196" t="s">
        <v>448</v>
      </c>
      <c r="D371" s="163" t="s">
        <v>230</v>
      </c>
      <c r="E371" s="170">
        <v>1</v>
      </c>
      <c r="F371" s="173"/>
      <c r="G371" s="174">
        <f t="shared" si="7"/>
        <v>0</v>
      </c>
      <c r="H371" s="173"/>
      <c r="I371" s="174">
        <f t="shared" si="8"/>
        <v>0</v>
      </c>
      <c r="J371" s="173"/>
      <c r="K371" s="174">
        <f t="shared" si="9"/>
        <v>0</v>
      </c>
      <c r="L371" s="174">
        <v>21</v>
      </c>
      <c r="M371" s="174">
        <f t="shared" si="10"/>
        <v>0</v>
      </c>
      <c r="N371" s="164">
        <v>0</v>
      </c>
      <c r="O371" s="164">
        <f t="shared" si="11"/>
        <v>0</v>
      </c>
      <c r="P371" s="164">
        <v>0</v>
      </c>
      <c r="Q371" s="164">
        <f t="shared" si="12"/>
        <v>0</v>
      </c>
      <c r="R371" s="164"/>
      <c r="S371" s="164"/>
      <c r="T371" s="165">
        <v>0</v>
      </c>
      <c r="U371" s="164">
        <f t="shared" si="13"/>
        <v>0</v>
      </c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 t="s">
        <v>130</v>
      </c>
      <c r="AF371" s="154"/>
      <c r="AG371" s="154"/>
      <c r="AH371" s="154"/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  <c r="BC371" s="154"/>
      <c r="BD371" s="154"/>
      <c r="BE371" s="154"/>
      <c r="BF371" s="154"/>
      <c r="BG371" s="154"/>
      <c r="BH371" s="154"/>
    </row>
    <row r="372" spans="1:60" ht="22.5" outlineLevel="1" x14ac:dyDescent="0.2">
      <c r="A372" s="155">
        <v>67</v>
      </c>
      <c r="B372" s="161" t="s">
        <v>449</v>
      </c>
      <c r="C372" s="196" t="s">
        <v>450</v>
      </c>
      <c r="D372" s="163" t="s">
        <v>230</v>
      </c>
      <c r="E372" s="170">
        <v>2</v>
      </c>
      <c r="F372" s="173"/>
      <c r="G372" s="174">
        <f t="shared" si="7"/>
        <v>0</v>
      </c>
      <c r="H372" s="173"/>
      <c r="I372" s="174">
        <f t="shared" si="8"/>
        <v>0</v>
      </c>
      <c r="J372" s="173"/>
      <c r="K372" s="174">
        <f t="shared" si="9"/>
        <v>0</v>
      </c>
      <c r="L372" s="174">
        <v>21</v>
      </c>
      <c r="M372" s="174">
        <f t="shared" si="10"/>
        <v>0</v>
      </c>
      <c r="N372" s="164">
        <v>0</v>
      </c>
      <c r="O372" s="164">
        <f t="shared" si="11"/>
        <v>0</v>
      </c>
      <c r="P372" s="164">
        <v>0</v>
      </c>
      <c r="Q372" s="164">
        <f t="shared" si="12"/>
        <v>0</v>
      </c>
      <c r="R372" s="164"/>
      <c r="S372" s="164"/>
      <c r="T372" s="165">
        <v>0</v>
      </c>
      <c r="U372" s="164">
        <f t="shared" si="13"/>
        <v>0</v>
      </c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 t="s">
        <v>130</v>
      </c>
      <c r="AF372" s="154"/>
      <c r="AG372" s="154"/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  <c r="BC372" s="154"/>
      <c r="BD372" s="154"/>
      <c r="BE372" s="154"/>
      <c r="BF372" s="154"/>
      <c r="BG372" s="154"/>
      <c r="BH372" s="154"/>
    </row>
    <row r="373" spans="1:60" ht="22.5" outlineLevel="1" x14ac:dyDescent="0.2">
      <c r="A373" s="155">
        <v>68</v>
      </c>
      <c r="B373" s="161" t="s">
        <v>451</v>
      </c>
      <c r="C373" s="196" t="s">
        <v>452</v>
      </c>
      <c r="D373" s="163" t="s">
        <v>230</v>
      </c>
      <c r="E373" s="170">
        <v>5</v>
      </c>
      <c r="F373" s="173"/>
      <c r="G373" s="174">
        <f t="shared" si="7"/>
        <v>0</v>
      </c>
      <c r="H373" s="173"/>
      <c r="I373" s="174">
        <f t="shared" si="8"/>
        <v>0</v>
      </c>
      <c r="J373" s="173"/>
      <c r="K373" s="174">
        <f t="shared" si="9"/>
        <v>0</v>
      </c>
      <c r="L373" s="174">
        <v>21</v>
      </c>
      <c r="M373" s="174">
        <f t="shared" si="10"/>
        <v>0</v>
      </c>
      <c r="N373" s="164">
        <v>0</v>
      </c>
      <c r="O373" s="164">
        <f t="shared" si="11"/>
        <v>0</v>
      </c>
      <c r="P373" s="164">
        <v>0</v>
      </c>
      <c r="Q373" s="164">
        <f t="shared" si="12"/>
        <v>0</v>
      </c>
      <c r="R373" s="164"/>
      <c r="S373" s="164"/>
      <c r="T373" s="165">
        <v>0</v>
      </c>
      <c r="U373" s="164">
        <f t="shared" si="13"/>
        <v>0</v>
      </c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 t="s">
        <v>130</v>
      </c>
      <c r="AF373" s="154"/>
      <c r="AG373" s="154"/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  <c r="BD373" s="154"/>
      <c r="BE373" s="154"/>
      <c r="BF373" s="154"/>
      <c r="BG373" s="154"/>
      <c r="BH373" s="154"/>
    </row>
    <row r="374" spans="1:60" ht="22.5" outlineLevel="1" x14ac:dyDescent="0.2">
      <c r="A374" s="155">
        <v>69</v>
      </c>
      <c r="B374" s="161" t="s">
        <v>453</v>
      </c>
      <c r="C374" s="196" t="s">
        <v>448</v>
      </c>
      <c r="D374" s="163" t="s">
        <v>230</v>
      </c>
      <c r="E374" s="170">
        <v>2</v>
      </c>
      <c r="F374" s="173"/>
      <c r="G374" s="174">
        <f t="shared" si="7"/>
        <v>0</v>
      </c>
      <c r="H374" s="173"/>
      <c r="I374" s="174">
        <f t="shared" si="8"/>
        <v>0</v>
      </c>
      <c r="J374" s="173"/>
      <c r="K374" s="174">
        <f t="shared" si="9"/>
        <v>0</v>
      </c>
      <c r="L374" s="174">
        <v>21</v>
      </c>
      <c r="M374" s="174">
        <f t="shared" si="10"/>
        <v>0</v>
      </c>
      <c r="N374" s="164">
        <v>0</v>
      </c>
      <c r="O374" s="164">
        <f t="shared" si="11"/>
        <v>0</v>
      </c>
      <c r="P374" s="164">
        <v>0</v>
      </c>
      <c r="Q374" s="164">
        <f t="shared" si="12"/>
        <v>0</v>
      </c>
      <c r="R374" s="164"/>
      <c r="S374" s="164"/>
      <c r="T374" s="165">
        <v>0</v>
      </c>
      <c r="U374" s="164">
        <f t="shared" si="13"/>
        <v>0</v>
      </c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 t="s">
        <v>130</v>
      </c>
      <c r="AF374" s="154"/>
      <c r="AG374" s="154"/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</row>
    <row r="375" spans="1:60" ht="22.5" outlineLevel="1" x14ac:dyDescent="0.2">
      <c r="A375" s="155">
        <v>70</v>
      </c>
      <c r="B375" s="161" t="s">
        <v>454</v>
      </c>
      <c r="C375" s="196" t="s">
        <v>455</v>
      </c>
      <c r="D375" s="163" t="s">
        <v>230</v>
      </c>
      <c r="E375" s="170">
        <v>6</v>
      </c>
      <c r="F375" s="173"/>
      <c r="G375" s="174">
        <f t="shared" si="7"/>
        <v>0</v>
      </c>
      <c r="H375" s="173"/>
      <c r="I375" s="174">
        <f t="shared" si="8"/>
        <v>0</v>
      </c>
      <c r="J375" s="173"/>
      <c r="K375" s="174">
        <f t="shared" si="9"/>
        <v>0</v>
      </c>
      <c r="L375" s="174">
        <v>21</v>
      </c>
      <c r="M375" s="174">
        <f t="shared" si="10"/>
        <v>0</v>
      </c>
      <c r="N375" s="164">
        <v>0</v>
      </c>
      <c r="O375" s="164">
        <f t="shared" si="11"/>
        <v>0</v>
      </c>
      <c r="P375" s="164">
        <v>0</v>
      </c>
      <c r="Q375" s="164">
        <f t="shared" si="12"/>
        <v>0</v>
      </c>
      <c r="R375" s="164"/>
      <c r="S375" s="164"/>
      <c r="T375" s="165">
        <v>0</v>
      </c>
      <c r="U375" s="164">
        <f t="shared" si="13"/>
        <v>0</v>
      </c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 t="s">
        <v>130</v>
      </c>
      <c r="AF375" s="154"/>
      <c r="AG375" s="154"/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  <c r="BD375" s="154"/>
      <c r="BE375" s="154"/>
      <c r="BF375" s="154"/>
      <c r="BG375" s="154"/>
      <c r="BH375" s="154"/>
    </row>
    <row r="376" spans="1:60" ht="22.5" outlineLevel="1" x14ac:dyDescent="0.2">
      <c r="A376" s="155">
        <v>71</v>
      </c>
      <c r="B376" s="161" t="s">
        <v>456</v>
      </c>
      <c r="C376" s="196" t="s">
        <v>553</v>
      </c>
      <c r="D376" s="163" t="s">
        <v>230</v>
      </c>
      <c r="E376" s="170">
        <v>1</v>
      </c>
      <c r="F376" s="173"/>
      <c r="G376" s="174">
        <f t="shared" si="7"/>
        <v>0</v>
      </c>
      <c r="H376" s="173"/>
      <c r="I376" s="174">
        <f t="shared" si="8"/>
        <v>0</v>
      </c>
      <c r="J376" s="173"/>
      <c r="K376" s="174">
        <f t="shared" si="9"/>
        <v>0</v>
      </c>
      <c r="L376" s="174">
        <v>21</v>
      </c>
      <c r="M376" s="174">
        <f t="shared" si="10"/>
        <v>0</v>
      </c>
      <c r="N376" s="164">
        <v>0</v>
      </c>
      <c r="O376" s="164">
        <f t="shared" si="11"/>
        <v>0</v>
      </c>
      <c r="P376" s="164">
        <v>0</v>
      </c>
      <c r="Q376" s="164">
        <f t="shared" si="12"/>
        <v>0</v>
      </c>
      <c r="R376" s="164"/>
      <c r="S376" s="164"/>
      <c r="T376" s="165">
        <v>0</v>
      </c>
      <c r="U376" s="164">
        <f t="shared" si="13"/>
        <v>0</v>
      </c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 t="s">
        <v>130</v>
      </c>
      <c r="AF376" s="154"/>
      <c r="AG376" s="154"/>
      <c r="AH376" s="154"/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54"/>
      <c r="AZ376" s="154"/>
      <c r="BA376" s="154"/>
      <c r="BB376" s="154"/>
      <c r="BC376" s="154"/>
      <c r="BD376" s="154"/>
      <c r="BE376" s="154"/>
      <c r="BF376" s="154"/>
      <c r="BG376" s="154"/>
      <c r="BH376" s="154"/>
    </row>
    <row r="377" spans="1:60" ht="22.5" outlineLevel="1" x14ac:dyDescent="0.2">
      <c r="A377" s="155">
        <v>72</v>
      </c>
      <c r="B377" s="161" t="s">
        <v>457</v>
      </c>
      <c r="C377" s="196" t="s">
        <v>448</v>
      </c>
      <c r="D377" s="163" t="s">
        <v>230</v>
      </c>
      <c r="E377" s="170">
        <v>1</v>
      </c>
      <c r="F377" s="173"/>
      <c r="G377" s="174">
        <f t="shared" si="7"/>
        <v>0</v>
      </c>
      <c r="H377" s="173"/>
      <c r="I377" s="174">
        <f t="shared" si="8"/>
        <v>0</v>
      </c>
      <c r="J377" s="173"/>
      <c r="K377" s="174">
        <f t="shared" si="9"/>
        <v>0</v>
      </c>
      <c r="L377" s="174">
        <v>21</v>
      </c>
      <c r="M377" s="174">
        <f t="shared" si="10"/>
        <v>0</v>
      </c>
      <c r="N377" s="164">
        <v>0</v>
      </c>
      <c r="O377" s="164">
        <f t="shared" si="11"/>
        <v>0</v>
      </c>
      <c r="P377" s="164">
        <v>0</v>
      </c>
      <c r="Q377" s="164">
        <f t="shared" si="12"/>
        <v>0</v>
      </c>
      <c r="R377" s="164"/>
      <c r="S377" s="164"/>
      <c r="T377" s="165">
        <v>0</v>
      </c>
      <c r="U377" s="164">
        <f t="shared" si="13"/>
        <v>0</v>
      </c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 t="s">
        <v>130</v>
      </c>
      <c r="AF377" s="154"/>
      <c r="AG377" s="154"/>
      <c r="AH377" s="154"/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  <c r="BC377" s="154"/>
      <c r="BD377" s="154"/>
      <c r="BE377" s="154"/>
      <c r="BF377" s="154"/>
      <c r="BG377" s="154"/>
      <c r="BH377" s="154"/>
    </row>
    <row r="378" spans="1:60" ht="22.5" outlineLevel="1" x14ac:dyDescent="0.2">
      <c r="A378" s="155">
        <v>73</v>
      </c>
      <c r="B378" s="161" t="s">
        <v>433</v>
      </c>
      <c r="C378" s="196" t="s">
        <v>458</v>
      </c>
      <c r="D378" s="163" t="s">
        <v>197</v>
      </c>
      <c r="E378" s="170">
        <v>6.14</v>
      </c>
      <c r="F378" s="173"/>
      <c r="G378" s="174">
        <f t="shared" si="7"/>
        <v>0</v>
      </c>
      <c r="H378" s="173"/>
      <c r="I378" s="174">
        <f t="shared" si="8"/>
        <v>0</v>
      </c>
      <c r="J378" s="173"/>
      <c r="K378" s="174">
        <f t="shared" si="9"/>
        <v>0</v>
      </c>
      <c r="L378" s="174">
        <v>21</v>
      </c>
      <c r="M378" s="174">
        <f t="shared" si="10"/>
        <v>0</v>
      </c>
      <c r="N378" s="164">
        <v>5.2500000000000003E-3</v>
      </c>
      <c r="O378" s="164">
        <f t="shared" si="11"/>
        <v>3.2239999999999998E-2</v>
      </c>
      <c r="P378" s="164">
        <v>0</v>
      </c>
      <c r="Q378" s="164">
        <f t="shared" si="12"/>
        <v>0</v>
      </c>
      <c r="R378" s="164"/>
      <c r="S378" s="164"/>
      <c r="T378" s="165">
        <v>2.4369999999999998</v>
      </c>
      <c r="U378" s="164">
        <f t="shared" si="13"/>
        <v>14.96</v>
      </c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 t="s">
        <v>130</v>
      </c>
      <c r="AF378" s="154"/>
      <c r="AG378" s="154"/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54"/>
      <c r="AZ378" s="154"/>
      <c r="BA378" s="154"/>
      <c r="BB378" s="154"/>
      <c r="BC378" s="154"/>
      <c r="BD378" s="154"/>
      <c r="BE378" s="154"/>
      <c r="BF378" s="154"/>
      <c r="BG378" s="154"/>
      <c r="BH378" s="154"/>
    </row>
    <row r="379" spans="1:60" outlineLevel="1" x14ac:dyDescent="0.2">
      <c r="A379" s="155"/>
      <c r="B379" s="161"/>
      <c r="C379" s="197" t="s">
        <v>160</v>
      </c>
      <c r="D379" s="166"/>
      <c r="E379" s="171"/>
      <c r="F379" s="174"/>
      <c r="G379" s="174"/>
      <c r="H379" s="174"/>
      <c r="I379" s="174"/>
      <c r="J379" s="174"/>
      <c r="K379" s="174"/>
      <c r="L379" s="174"/>
      <c r="M379" s="174"/>
      <c r="N379" s="164"/>
      <c r="O379" s="164"/>
      <c r="P379" s="164"/>
      <c r="Q379" s="164"/>
      <c r="R379" s="164"/>
      <c r="S379" s="164"/>
      <c r="T379" s="165"/>
      <c r="U379" s="16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54" t="s">
        <v>132</v>
      </c>
      <c r="AF379" s="154">
        <v>0</v>
      </c>
      <c r="AG379" s="154"/>
      <c r="AH379" s="154"/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  <c r="BC379" s="154"/>
      <c r="BD379" s="154"/>
      <c r="BE379" s="154"/>
      <c r="BF379" s="154"/>
      <c r="BG379" s="154"/>
      <c r="BH379" s="154"/>
    </row>
    <row r="380" spans="1:60" outlineLevel="1" x14ac:dyDescent="0.2">
      <c r="A380" s="155"/>
      <c r="B380" s="161"/>
      <c r="C380" s="197" t="s">
        <v>459</v>
      </c>
      <c r="D380" s="166"/>
      <c r="E380" s="171">
        <v>6.14</v>
      </c>
      <c r="F380" s="174"/>
      <c r="G380" s="174"/>
      <c r="H380" s="174"/>
      <c r="I380" s="174"/>
      <c r="J380" s="174"/>
      <c r="K380" s="174"/>
      <c r="L380" s="174"/>
      <c r="M380" s="174"/>
      <c r="N380" s="164"/>
      <c r="O380" s="164"/>
      <c r="P380" s="164"/>
      <c r="Q380" s="164"/>
      <c r="R380" s="164"/>
      <c r="S380" s="164"/>
      <c r="T380" s="165"/>
      <c r="U380" s="16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 t="s">
        <v>132</v>
      </c>
      <c r="AF380" s="154">
        <v>0</v>
      </c>
      <c r="AG380" s="154"/>
      <c r="AH380" s="154"/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154"/>
      <c r="AZ380" s="154"/>
      <c r="BA380" s="154"/>
      <c r="BB380" s="154"/>
      <c r="BC380" s="154"/>
      <c r="BD380" s="154"/>
      <c r="BE380" s="154"/>
      <c r="BF380" s="154"/>
      <c r="BG380" s="154"/>
      <c r="BH380" s="154"/>
    </row>
    <row r="381" spans="1:60" ht="22.5" outlineLevel="1" x14ac:dyDescent="0.2">
      <c r="A381" s="155">
        <v>74</v>
      </c>
      <c r="B381" s="161" t="s">
        <v>460</v>
      </c>
      <c r="C381" s="196" t="s">
        <v>461</v>
      </c>
      <c r="D381" s="163" t="s">
        <v>230</v>
      </c>
      <c r="E381" s="170">
        <v>1</v>
      </c>
      <c r="F381" s="173"/>
      <c r="G381" s="174">
        <f>ROUND(E381*F381,2)</f>
        <v>0</v>
      </c>
      <c r="H381" s="173"/>
      <c r="I381" s="174">
        <f>ROUND(E381*H381,2)</f>
        <v>0</v>
      </c>
      <c r="J381" s="173"/>
      <c r="K381" s="174">
        <f>ROUND(E381*J381,2)</f>
        <v>0</v>
      </c>
      <c r="L381" s="174">
        <v>21</v>
      </c>
      <c r="M381" s="174">
        <f>G381*(1+L381/100)</f>
        <v>0</v>
      </c>
      <c r="N381" s="164">
        <v>0</v>
      </c>
      <c r="O381" s="164">
        <f>ROUND(E381*N381,5)</f>
        <v>0</v>
      </c>
      <c r="P381" s="164">
        <v>0</v>
      </c>
      <c r="Q381" s="164">
        <f>ROUND(E381*P381,5)</f>
        <v>0</v>
      </c>
      <c r="R381" s="164"/>
      <c r="S381" s="164"/>
      <c r="T381" s="165">
        <v>0</v>
      </c>
      <c r="U381" s="164">
        <f>ROUND(E381*T381,2)</f>
        <v>0</v>
      </c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 t="s">
        <v>130</v>
      </c>
      <c r="AF381" s="154"/>
      <c r="AG381" s="154"/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54"/>
      <c r="AZ381" s="154"/>
      <c r="BA381" s="154"/>
      <c r="BB381" s="154"/>
      <c r="BC381" s="154"/>
      <c r="BD381" s="154"/>
      <c r="BE381" s="154"/>
      <c r="BF381" s="154"/>
      <c r="BG381" s="154"/>
      <c r="BH381" s="154"/>
    </row>
    <row r="382" spans="1:60" outlineLevel="1" x14ac:dyDescent="0.2">
      <c r="A382" s="155">
        <v>75</v>
      </c>
      <c r="B382" s="161" t="s">
        <v>462</v>
      </c>
      <c r="C382" s="196" t="s">
        <v>463</v>
      </c>
      <c r="D382" s="163" t="s">
        <v>0</v>
      </c>
      <c r="E382" s="170">
        <f>SUM(G359:G381)/100</f>
        <v>0</v>
      </c>
      <c r="F382" s="173"/>
      <c r="G382" s="174">
        <f>ROUND(E382*F382,2)</f>
        <v>0</v>
      </c>
      <c r="H382" s="173"/>
      <c r="I382" s="174">
        <f>ROUND(E382*H382,2)</f>
        <v>0</v>
      </c>
      <c r="J382" s="173"/>
      <c r="K382" s="174">
        <f>ROUND(E382*J382,2)</f>
        <v>0</v>
      </c>
      <c r="L382" s="174">
        <v>21</v>
      </c>
      <c r="M382" s="174">
        <f>G382*(1+L382/100)</f>
        <v>0</v>
      </c>
      <c r="N382" s="164">
        <v>0</v>
      </c>
      <c r="O382" s="164">
        <f>ROUND(E382*N382,5)</f>
        <v>0</v>
      </c>
      <c r="P382" s="164">
        <v>0</v>
      </c>
      <c r="Q382" s="164">
        <f>ROUND(E382*P382,5)</f>
        <v>0</v>
      </c>
      <c r="R382" s="164"/>
      <c r="S382" s="164"/>
      <c r="T382" s="165">
        <v>0</v>
      </c>
      <c r="U382" s="164">
        <f>ROUND(E382*T382,2)</f>
        <v>0</v>
      </c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 t="s">
        <v>130</v>
      </c>
      <c r="AF382" s="154"/>
      <c r="AG382" s="154"/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54"/>
      <c r="BB382" s="154"/>
      <c r="BC382" s="154"/>
      <c r="BD382" s="154"/>
      <c r="BE382" s="154"/>
      <c r="BF382" s="154"/>
      <c r="BG382" s="154"/>
      <c r="BH382" s="154"/>
    </row>
    <row r="383" spans="1:60" x14ac:dyDescent="0.2">
      <c r="A383" s="156" t="s">
        <v>125</v>
      </c>
      <c r="B383" s="162" t="s">
        <v>86</v>
      </c>
      <c r="C383" s="198" t="s">
        <v>87</v>
      </c>
      <c r="D383" s="167"/>
      <c r="E383" s="172"/>
      <c r="F383" s="175"/>
      <c r="G383" s="175">
        <f>SUMIF(AE384:AE402,"&lt;&gt;NOR",G384:G402)</f>
        <v>0</v>
      </c>
      <c r="H383" s="175"/>
      <c r="I383" s="175">
        <f>SUM(I384:I402)</f>
        <v>0</v>
      </c>
      <c r="J383" s="175"/>
      <c r="K383" s="175">
        <f>SUM(K384:K402)</f>
        <v>0</v>
      </c>
      <c r="L383" s="175"/>
      <c r="M383" s="175">
        <f>SUM(M384:M402)</f>
        <v>0</v>
      </c>
      <c r="N383" s="168"/>
      <c r="O383" s="168">
        <f>SUM(O384:O402)</f>
        <v>0.14560000000000001</v>
      </c>
      <c r="P383" s="168"/>
      <c r="Q383" s="168">
        <f>SUM(Q384:Q402)</f>
        <v>0</v>
      </c>
      <c r="R383" s="168"/>
      <c r="S383" s="168"/>
      <c r="T383" s="169"/>
      <c r="U383" s="168">
        <f>SUM(U384:U402)</f>
        <v>21.149999999999995</v>
      </c>
      <c r="AE383" t="s">
        <v>126</v>
      </c>
    </row>
    <row r="384" spans="1:60" outlineLevel="1" x14ac:dyDescent="0.2">
      <c r="A384" s="155">
        <v>76</v>
      </c>
      <c r="B384" s="161" t="s">
        <v>464</v>
      </c>
      <c r="C384" s="196" t="s">
        <v>465</v>
      </c>
      <c r="D384" s="163" t="s">
        <v>197</v>
      </c>
      <c r="E384" s="170">
        <v>10</v>
      </c>
      <c r="F384" s="173"/>
      <c r="G384" s="174">
        <f>ROUND(E384*F384,2)</f>
        <v>0</v>
      </c>
      <c r="H384" s="173"/>
      <c r="I384" s="174">
        <f>ROUND(E384*H384,2)</f>
        <v>0</v>
      </c>
      <c r="J384" s="173"/>
      <c r="K384" s="174">
        <f>ROUND(E384*J384,2)</f>
        <v>0</v>
      </c>
      <c r="L384" s="174">
        <v>21</v>
      </c>
      <c r="M384" s="174">
        <f>G384*(1+L384/100)</f>
        <v>0</v>
      </c>
      <c r="N384" s="164">
        <v>0</v>
      </c>
      <c r="O384" s="164">
        <f>ROUND(E384*N384,5)</f>
        <v>0</v>
      </c>
      <c r="P384" s="164">
        <v>0</v>
      </c>
      <c r="Q384" s="164">
        <f>ROUND(E384*P384,5)</f>
        <v>0</v>
      </c>
      <c r="R384" s="164"/>
      <c r="S384" s="164"/>
      <c r="T384" s="165">
        <v>0.61599999999999999</v>
      </c>
      <c r="U384" s="164">
        <f>ROUND(E384*T384,2)</f>
        <v>6.16</v>
      </c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 t="s">
        <v>130</v>
      </c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</row>
    <row r="385" spans="1:60" outlineLevel="1" x14ac:dyDescent="0.2">
      <c r="A385" s="155"/>
      <c r="B385" s="161"/>
      <c r="C385" s="197" t="s">
        <v>466</v>
      </c>
      <c r="D385" s="166"/>
      <c r="E385" s="171">
        <v>4</v>
      </c>
      <c r="F385" s="174"/>
      <c r="G385" s="174"/>
      <c r="H385" s="174"/>
      <c r="I385" s="174"/>
      <c r="J385" s="174"/>
      <c r="K385" s="174"/>
      <c r="L385" s="174"/>
      <c r="M385" s="174"/>
      <c r="N385" s="164"/>
      <c r="O385" s="164"/>
      <c r="P385" s="164"/>
      <c r="Q385" s="164"/>
      <c r="R385" s="164"/>
      <c r="S385" s="164"/>
      <c r="T385" s="165"/>
      <c r="U385" s="16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 t="s">
        <v>132</v>
      </c>
      <c r="AF385" s="154">
        <v>0</v>
      </c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</row>
    <row r="386" spans="1:60" outlineLevel="1" x14ac:dyDescent="0.2">
      <c r="A386" s="155"/>
      <c r="B386" s="161"/>
      <c r="C386" s="197" t="s">
        <v>467</v>
      </c>
      <c r="D386" s="166"/>
      <c r="E386" s="171">
        <v>6</v>
      </c>
      <c r="F386" s="174"/>
      <c r="G386" s="174"/>
      <c r="H386" s="174"/>
      <c r="I386" s="174"/>
      <c r="J386" s="174"/>
      <c r="K386" s="174"/>
      <c r="L386" s="174"/>
      <c r="M386" s="174"/>
      <c r="N386" s="164"/>
      <c r="O386" s="164"/>
      <c r="P386" s="164"/>
      <c r="Q386" s="164"/>
      <c r="R386" s="164"/>
      <c r="S386" s="164"/>
      <c r="T386" s="165"/>
      <c r="U386" s="16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 t="s">
        <v>132</v>
      </c>
      <c r="AF386" s="154">
        <v>0</v>
      </c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</row>
    <row r="387" spans="1:60" outlineLevel="1" x14ac:dyDescent="0.2">
      <c r="A387" s="155">
        <v>77</v>
      </c>
      <c r="B387" s="161" t="s">
        <v>468</v>
      </c>
      <c r="C387" s="196" t="s">
        <v>469</v>
      </c>
      <c r="D387" s="163" t="s">
        <v>197</v>
      </c>
      <c r="E387" s="170">
        <v>5.66</v>
      </c>
      <c r="F387" s="173"/>
      <c r="G387" s="174">
        <f>ROUND(E387*F387,2)</f>
        <v>0</v>
      </c>
      <c r="H387" s="173"/>
      <c r="I387" s="174">
        <f>ROUND(E387*H387,2)</f>
        <v>0</v>
      </c>
      <c r="J387" s="173"/>
      <c r="K387" s="174">
        <f>ROUND(E387*J387,2)</f>
        <v>0</v>
      </c>
      <c r="L387" s="174">
        <v>21</v>
      </c>
      <c r="M387" s="174">
        <f>G387*(1+L387/100)</f>
        <v>0</v>
      </c>
      <c r="N387" s="164">
        <v>0</v>
      </c>
      <c r="O387" s="164">
        <f>ROUND(E387*N387,5)</f>
        <v>0</v>
      </c>
      <c r="P387" s="164">
        <v>0</v>
      </c>
      <c r="Q387" s="164">
        <f>ROUND(E387*P387,5)</f>
        <v>0</v>
      </c>
      <c r="R387" s="164"/>
      <c r="S387" s="164"/>
      <c r="T387" s="165">
        <v>0.53400000000000003</v>
      </c>
      <c r="U387" s="164">
        <f>ROUND(E387*T387,2)</f>
        <v>3.02</v>
      </c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 t="s">
        <v>130</v>
      </c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</row>
    <row r="388" spans="1:60" outlineLevel="1" x14ac:dyDescent="0.2">
      <c r="A388" s="155"/>
      <c r="B388" s="161"/>
      <c r="C388" s="197" t="s">
        <v>470</v>
      </c>
      <c r="D388" s="166"/>
      <c r="E388" s="171">
        <v>2.36</v>
      </c>
      <c r="F388" s="174"/>
      <c r="G388" s="174"/>
      <c r="H388" s="174"/>
      <c r="I388" s="174"/>
      <c r="J388" s="174"/>
      <c r="K388" s="174"/>
      <c r="L388" s="174"/>
      <c r="M388" s="174"/>
      <c r="N388" s="164"/>
      <c r="O388" s="164"/>
      <c r="P388" s="164"/>
      <c r="Q388" s="164"/>
      <c r="R388" s="164"/>
      <c r="S388" s="164"/>
      <c r="T388" s="165"/>
      <c r="U388" s="16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 t="s">
        <v>132</v>
      </c>
      <c r="AF388" s="154">
        <v>0</v>
      </c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</row>
    <row r="389" spans="1:60" outlineLevel="1" x14ac:dyDescent="0.2">
      <c r="A389" s="155"/>
      <c r="B389" s="161"/>
      <c r="C389" s="197" t="s">
        <v>471</v>
      </c>
      <c r="D389" s="166"/>
      <c r="E389" s="171">
        <v>3.3</v>
      </c>
      <c r="F389" s="174"/>
      <c r="G389" s="174"/>
      <c r="H389" s="174"/>
      <c r="I389" s="174"/>
      <c r="J389" s="174"/>
      <c r="K389" s="174"/>
      <c r="L389" s="174"/>
      <c r="M389" s="174"/>
      <c r="N389" s="164"/>
      <c r="O389" s="164"/>
      <c r="P389" s="164"/>
      <c r="Q389" s="164"/>
      <c r="R389" s="164"/>
      <c r="S389" s="164"/>
      <c r="T389" s="165"/>
      <c r="U389" s="16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 t="s">
        <v>132</v>
      </c>
      <c r="AF389" s="154">
        <v>0</v>
      </c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</row>
    <row r="390" spans="1:60" outlineLevel="1" x14ac:dyDescent="0.2">
      <c r="A390" s="155">
        <v>78</v>
      </c>
      <c r="B390" s="161" t="s">
        <v>472</v>
      </c>
      <c r="C390" s="196" t="s">
        <v>473</v>
      </c>
      <c r="D390" s="163" t="s">
        <v>129</v>
      </c>
      <c r="E390" s="170">
        <v>8</v>
      </c>
      <c r="F390" s="173"/>
      <c r="G390" s="174">
        <f>ROUND(E390*F390,2)</f>
        <v>0</v>
      </c>
      <c r="H390" s="173"/>
      <c r="I390" s="174">
        <f>ROUND(E390*H390,2)</f>
        <v>0</v>
      </c>
      <c r="J390" s="173"/>
      <c r="K390" s="174">
        <f>ROUND(E390*J390,2)</f>
        <v>0</v>
      </c>
      <c r="L390" s="174">
        <v>21</v>
      </c>
      <c r="M390" s="174">
        <f>G390*(1+L390/100)</f>
        <v>0</v>
      </c>
      <c r="N390" s="164">
        <v>0</v>
      </c>
      <c r="O390" s="164">
        <f>ROUND(E390*N390,5)</f>
        <v>0</v>
      </c>
      <c r="P390" s="164">
        <v>0</v>
      </c>
      <c r="Q390" s="164">
        <f>ROUND(E390*P390,5)</f>
        <v>0</v>
      </c>
      <c r="R390" s="164"/>
      <c r="S390" s="164"/>
      <c r="T390" s="165">
        <v>1.1399999999999999</v>
      </c>
      <c r="U390" s="164">
        <f>ROUND(E390*T390,2)</f>
        <v>9.1199999999999992</v>
      </c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 t="s">
        <v>130</v>
      </c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</row>
    <row r="391" spans="1:60" outlineLevel="1" x14ac:dyDescent="0.2">
      <c r="A391" s="155"/>
      <c r="B391" s="161"/>
      <c r="C391" s="197" t="s">
        <v>474</v>
      </c>
      <c r="D391" s="166"/>
      <c r="E391" s="171"/>
      <c r="F391" s="174"/>
      <c r="G391" s="174"/>
      <c r="H391" s="174"/>
      <c r="I391" s="174"/>
      <c r="J391" s="174"/>
      <c r="K391" s="174"/>
      <c r="L391" s="174"/>
      <c r="M391" s="174"/>
      <c r="N391" s="164"/>
      <c r="O391" s="164"/>
      <c r="P391" s="164"/>
      <c r="Q391" s="164"/>
      <c r="R391" s="164"/>
      <c r="S391" s="164"/>
      <c r="T391" s="165"/>
      <c r="U391" s="16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 t="s">
        <v>132</v>
      </c>
      <c r="AF391" s="154">
        <v>0</v>
      </c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</row>
    <row r="392" spans="1:60" ht="22.5" outlineLevel="1" x14ac:dyDescent="0.2">
      <c r="A392" s="155"/>
      <c r="B392" s="161"/>
      <c r="C392" s="197" t="s">
        <v>329</v>
      </c>
      <c r="D392" s="166"/>
      <c r="E392" s="171">
        <v>8</v>
      </c>
      <c r="F392" s="174"/>
      <c r="G392" s="174"/>
      <c r="H392" s="174"/>
      <c r="I392" s="174"/>
      <c r="J392" s="174"/>
      <c r="K392" s="174"/>
      <c r="L392" s="174"/>
      <c r="M392" s="174"/>
      <c r="N392" s="164"/>
      <c r="O392" s="164"/>
      <c r="P392" s="164"/>
      <c r="Q392" s="164"/>
      <c r="R392" s="164"/>
      <c r="S392" s="164"/>
      <c r="T392" s="165"/>
      <c r="U392" s="16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 t="s">
        <v>132</v>
      </c>
      <c r="AF392" s="154">
        <v>0</v>
      </c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</row>
    <row r="393" spans="1:60" outlineLevel="1" x14ac:dyDescent="0.2">
      <c r="A393" s="155">
        <v>79</v>
      </c>
      <c r="B393" s="161" t="s">
        <v>475</v>
      </c>
      <c r="C393" s="196" t="s">
        <v>476</v>
      </c>
      <c r="D393" s="163" t="s">
        <v>129</v>
      </c>
      <c r="E393" s="170">
        <v>12.698</v>
      </c>
      <c r="F393" s="173"/>
      <c r="G393" s="174">
        <f>ROUND(E393*F393,2)</f>
        <v>0</v>
      </c>
      <c r="H393" s="173"/>
      <c r="I393" s="174">
        <f>ROUND(E393*H393,2)</f>
        <v>0</v>
      </c>
      <c r="J393" s="173"/>
      <c r="K393" s="174">
        <f>ROUND(E393*J393,2)</f>
        <v>0</v>
      </c>
      <c r="L393" s="174">
        <v>21</v>
      </c>
      <c r="M393" s="174">
        <f>G393*(1+L393/100)</f>
        <v>0</v>
      </c>
      <c r="N393" s="164">
        <v>0</v>
      </c>
      <c r="O393" s="164">
        <f>ROUND(E393*N393,5)</f>
        <v>0</v>
      </c>
      <c r="P393" s="164">
        <v>0</v>
      </c>
      <c r="Q393" s="164">
        <f>ROUND(E393*P393,5)</f>
        <v>0</v>
      </c>
      <c r="R393" s="164"/>
      <c r="S393" s="164"/>
      <c r="T393" s="165">
        <v>0.13</v>
      </c>
      <c r="U393" s="164">
        <f>ROUND(E393*T393,2)</f>
        <v>1.65</v>
      </c>
      <c r="V393" s="154"/>
      <c r="W393" s="154"/>
      <c r="X393" s="154"/>
      <c r="Y393" s="154"/>
      <c r="Z393" s="154"/>
      <c r="AA393" s="154"/>
      <c r="AB393" s="154"/>
      <c r="AC393" s="154"/>
      <c r="AD393" s="154"/>
      <c r="AE393" s="154" t="s">
        <v>130</v>
      </c>
      <c r="AF393" s="154"/>
      <c r="AG393" s="154"/>
      <c r="AH393" s="154"/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154"/>
      <c r="AZ393" s="154"/>
      <c r="BA393" s="154"/>
      <c r="BB393" s="154"/>
      <c r="BC393" s="154"/>
      <c r="BD393" s="154"/>
      <c r="BE393" s="154"/>
      <c r="BF393" s="154"/>
      <c r="BG393" s="154"/>
      <c r="BH393" s="154"/>
    </row>
    <row r="394" spans="1:60" outlineLevel="1" x14ac:dyDescent="0.2">
      <c r="A394" s="155"/>
      <c r="B394" s="161"/>
      <c r="C394" s="197" t="s">
        <v>327</v>
      </c>
      <c r="D394" s="166"/>
      <c r="E394" s="171">
        <v>1.9079999999999999</v>
      </c>
      <c r="F394" s="174"/>
      <c r="G394" s="174"/>
      <c r="H394" s="174"/>
      <c r="I394" s="174"/>
      <c r="J394" s="174"/>
      <c r="K394" s="174"/>
      <c r="L394" s="174"/>
      <c r="M394" s="174"/>
      <c r="N394" s="164"/>
      <c r="O394" s="164"/>
      <c r="P394" s="164"/>
      <c r="Q394" s="164"/>
      <c r="R394" s="164"/>
      <c r="S394" s="164"/>
      <c r="T394" s="165"/>
      <c r="U394" s="164"/>
      <c r="V394" s="154"/>
      <c r="W394" s="154"/>
      <c r="X394" s="154"/>
      <c r="Y394" s="154"/>
      <c r="Z394" s="154"/>
      <c r="AA394" s="154"/>
      <c r="AB394" s="154"/>
      <c r="AC394" s="154"/>
      <c r="AD394" s="154"/>
      <c r="AE394" s="154" t="s">
        <v>132</v>
      </c>
      <c r="AF394" s="154">
        <v>0</v>
      </c>
      <c r="AG394" s="154"/>
      <c r="AH394" s="154"/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54"/>
      <c r="AZ394" s="154"/>
      <c r="BA394" s="154"/>
      <c r="BB394" s="154"/>
      <c r="BC394" s="154"/>
      <c r="BD394" s="154"/>
      <c r="BE394" s="154"/>
      <c r="BF394" s="154"/>
      <c r="BG394" s="154"/>
      <c r="BH394" s="154"/>
    </row>
    <row r="395" spans="1:60" outlineLevel="1" x14ac:dyDescent="0.2">
      <c r="A395" s="155"/>
      <c r="B395" s="161"/>
      <c r="C395" s="197" t="s">
        <v>328</v>
      </c>
      <c r="D395" s="166"/>
      <c r="E395" s="171">
        <v>2.79</v>
      </c>
      <c r="F395" s="174"/>
      <c r="G395" s="174"/>
      <c r="H395" s="174"/>
      <c r="I395" s="174"/>
      <c r="J395" s="174"/>
      <c r="K395" s="174"/>
      <c r="L395" s="174"/>
      <c r="M395" s="174"/>
      <c r="N395" s="164"/>
      <c r="O395" s="164"/>
      <c r="P395" s="164"/>
      <c r="Q395" s="164"/>
      <c r="R395" s="164"/>
      <c r="S395" s="164"/>
      <c r="T395" s="165"/>
      <c r="U395" s="164"/>
      <c r="V395" s="154"/>
      <c r="W395" s="154"/>
      <c r="X395" s="154"/>
      <c r="Y395" s="154"/>
      <c r="Z395" s="154"/>
      <c r="AA395" s="154"/>
      <c r="AB395" s="154"/>
      <c r="AC395" s="154"/>
      <c r="AD395" s="154"/>
      <c r="AE395" s="154" t="s">
        <v>132</v>
      </c>
      <c r="AF395" s="154">
        <v>0</v>
      </c>
      <c r="AG395" s="154"/>
      <c r="AH395" s="154"/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154"/>
      <c r="AZ395" s="154"/>
      <c r="BA395" s="154"/>
      <c r="BB395" s="154"/>
      <c r="BC395" s="154"/>
      <c r="BD395" s="154"/>
      <c r="BE395" s="154"/>
      <c r="BF395" s="154"/>
      <c r="BG395" s="154"/>
      <c r="BH395" s="154"/>
    </row>
    <row r="396" spans="1:60" ht="22.5" outlineLevel="1" x14ac:dyDescent="0.2">
      <c r="A396" s="155"/>
      <c r="B396" s="161"/>
      <c r="C396" s="197" t="s">
        <v>329</v>
      </c>
      <c r="D396" s="166"/>
      <c r="E396" s="171">
        <v>8</v>
      </c>
      <c r="F396" s="174"/>
      <c r="G396" s="174"/>
      <c r="H396" s="174"/>
      <c r="I396" s="174"/>
      <c r="J396" s="174"/>
      <c r="K396" s="174"/>
      <c r="L396" s="174"/>
      <c r="M396" s="174"/>
      <c r="N396" s="164"/>
      <c r="O396" s="164"/>
      <c r="P396" s="164"/>
      <c r="Q396" s="164"/>
      <c r="R396" s="164"/>
      <c r="S396" s="164"/>
      <c r="T396" s="165"/>
      <c r="U396" s="16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 t="s">
        <v>132</v>
      </c>
      <c r="AF396" s="154">
        <v>0</v>
      </c>
      <c r="AG396" s="154"/>
      <c r="AH396" s="154"/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154"/>
      <c r="AZ396" s="154"/>
      <c r="BA396" s="154"/>
      <c r="BB396" s="154"/>
      <c r="BC396" s="154"/>
      <c r="BD396" s="154"/>
      <c r="BE396" s="154"/>
      <c r="BF396" s="154"/>
      <c r="BG396" s="154"/>
      <c r="BH396" s="154"/>
    </row>
    <row r="397" spans="1:60" outlineLevel="1" x14ac:dyDescent="0.2">
      <c r="A397" s="155">
        <v>80</v>
      </c>
      <c r="B397" s="161" t="s">
        <v>477</v>
      </c>
      <c r="C397" s="196" t="s">
        <v>478</v>
      </c>
      <c r="D397" s="163" t="s">
        <v>197</v>
      </c>
      <c r="E397" s="170">
        <v>10</v>
      </c>
      <c r="F397" s="173"/>
      <c r="G397" s="174">
        <f>ROUND(E397*F397,2)</f>
        <v>0</v>
      </c>
      <c r="H397" s="173"/>
      <c r="I397" s="174">
        <f>ROUND(E397*H397,2)</f>
        <v>0</v>
      </c>
      <c r="J397" s="173"/>
      <c r="K397" s="174">
        <f>ROUND(E397*J397,2)</f>
        <v>0</v>
      </c>
      <c r="L397" s="174">
        <v>21</v>
      </c>
      <c r="M397" s="174">
        <f>G397*(1+L397/100)</f>
        <v>0</v>
      </c>
      <c r="N397" s="164">
        <v>4.2000000000000002E-4</v>
      </c>
      <c r="O397" s="164">
        <f>ROUND(E397*N397,5)</f>
        <v>4.1999999999999997E-3</v>
      </c>
      <c r="P397" s="164">
        <v>0</v>
      </c>
      <c r="Q397" s="164">
        <f>ROUND(E397*P397,5)</f>
        <v>0</v>
      </c>
      <c r="R397" s="164"/>
      <c r="S397" s="164"/>
      <c r="T397" s="165">
        <v>0.12</v>
      </c>
      <c r="U397" s="164">
        <f>ROUND(E397*T397,2)</f>
        <v>1.2</v>
      </c>
      <c r="V397" s="154"/>
      <c r="W397" s="154"/>
      <c r="X397" s="154"/>
      <c r="Y397" s="154"/>
      <c r="Z397" s="154"/>
      <c r="AA397" s="154"/>
      <c r="AB397" s="154"/>
      <c r="AC397" s="154"/>
      <c r="AD397" s="154"/>
      <c r="AE397" s="154" t="s">
        <v>130</v>
      </c>
      <c r="AF397" s="154"/>
      <c r="AG397" s="154"/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154"/>
      <c r="AZ397" s="154"/>
      <c r="BA397" s="154"/>
      <c r="BB397" s="154"/>
      <c r="BC397" s="154"/>
      <c r="BD397" s="154"/>
      <c r="BE397" s="154"/>
      <c r="BF397" s="154"/>
      <c r="BG397" s="154"/>
      <c r="BH397" s="154"/>
    </row>
    <row r="398" spans="1:60" outlineLevel="1" x14ac:dyDescent="0.2">
      <c r="A398" s="155">
        <v>81</v>
      </c>
      <c r="B398" s="161" t="s">
        <v>479</v>
      </c>
      <c r="C398" s="196" t="s">
        <v>480</v>
      </c>
      <c r="D398" s="163" t="s">
        <v>129</v>
      </c>
      <c r="E398" s="170">
        <v>12.698</v>
      </c>
      <c r="F398" s="173"/>
      <c r="G398" s="174">
        <f>ROUND(E398*F398,2)</f>
        <v>0</v>
      </c>
      <c r="H398" s="173"/>
      <c r="I398" s="174">
        <f>ROUND(E398*H398,2)</f>
        <v>0</v>
      </c>
      <c r="J398" s="173"/>
      <c r="K398" s="174">
        <f>ROUND(E398*J398,2)</f>
        <v>0</v>
      </c>
      <c r="L398" s="174">
        <v>21</v>
      </c>
      <c r="M398" s="174">
        <f>G398*(1+L398/100)</f>
        <v>0</v>
      </c>
      <c r="N398" s="164">
        <v>1.1E-4</v>
      </c>
      <c r="O398" s="164">
        <f>ROUND(E398*N398,5)</f>
        <v>1.4E-3</v>
      </c>
      <c r="P398" s="164">
        <v>0</v>
      </c>
      <c r="Q398" s="164">
        <f>ROUND(E398*P398,5)</f>
        <v>0</v>
      </c>
      <c r="R398" s="164"/>
      <c r="S398" s="164"/>
      <c r="T398" s="165">
        <v>0</v>
      </c>
      <c r="U398" s="164">
        <f>ROUND(E398*T398,2)</f>
        <v>0</v>
      </c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 t="s">
        <v>130</v>
      </c>
      <c r="AF398" s="154"/>
      <c r="AG398" s="154"/>
      <c r="AH398" s="154"/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154"/>
      <c r="AZ398" s="154"/>
      <c r="BA398" s="154"/>
      <c r="BB398" s="154"/>
      <c r="BC398" s="154"/>
      <c r="BD398" s="154"/>
      <c r="BE398" s="154"/>
      <c r="BF398" s="154"/>
      <c r="BG398" s="154"/>
      <c r="BH398" s="154"/>
    </row>
    <row r="399" spans="1:60" outlineLevel="1" x14ac:dyDescent="0.2">
      <c r="A399" s="155">
        <v>82</v>
      </c>
      <c r="B399" s="161" t="s">
        <v>481</v>
      </c>
      <c r="C399" s="196" t="s">
        <v>482</v>
      </c>
      <c r="D399" s="163" t="s">
        <v>129</v>
      </c>
      <c r="E399" s="170">
        <v>13.3329</v>
      </c>
      <c r="F399" s="173"/>
      <c r="G399" s="174">
        <f>ROUND(E399*F399,2)</f>
        <v>0</v>
      </c>
      <c r="H399" s="173"/>
      <c r="I399" s="174">
        <f>ROUND(E399*H399,2)</f>
        <v>0</v>
      </c>
      <c r="J399" s="173"/>
      <c r="K399" s="174">
        <f>ROUND(E399*J399,2)</f>
        <v>0</v>
      </c>
      <c r="L399" s="174">
        <v>21</v>
      </c>
      <c r="M399" s="174">
        <f>G399*(1+L399/100)</f>
        <v>0</v>
      </c>
      <c r="N399" s="164">
        <v>1.0500000000000001E-2</v>
      </c>
      <c r="O399" s="164">
        <f>ROUND(E399*N399,5)</f>
        <v>0.14000000000000001</v>
      </c>
      <c r="P399" s="164">
        <v>0</v>
      </c>
      <c r="Q399" s="164">
        <f>ROUND(E399*P399,5)</f>
        <v>0</v>
      </c>
      <c r="R399" s="164"/>
      <c r="S399" s="164"/>
      <c r="T399" s="165">
        <v>0</v>
      </c>
      <c r="U399" s="164">
        <f>ROUND(E399*T399,2)</f>
        <v>0</v>
      </c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 t="s">
        <v>263</v>
      </c>
      <c r="AF399" s="154"/>
      <c r="AG399" s="154"/>
      <c r="AH399" s="154"/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154"/>
      <c r="AZ399" s="154"/>
      <c r="BA399" s="154"/>
      <c r="BB399" s="154"/>
      <c r="BC399" s="154"/>
      <c r="BD399" s="154"/>
      <c r="BE399" s="154"/>
      <c r="BF399" s="154"/>
      <c r="BG399" s="154"/>
      <c r="BH399" s="154"/>
    </row>
    <row r="400" spans="1:60" outlineLevel="1" x14ac:dyDescent="0.2">
      <c r="A400" s="155"/>
      <c r="B400" s="161"/>
      <c r="C400" s="197" t="s">
        <v>483</v>
      </c>
      <c r="D400" s="166"/>
      <c r="E400" s="171">
        <v>12.698</v>
      </c>
      <c r="F400" s="174"/>
      <c r="G400" s="174"/>
      <c r="H400" s="174"/>
      <c r="I400" s="174"/>
      <c r="J400" s="174"/>
      <c r="K400" s="174"/>
      <c r="L400" s="174"/>
      <c r="M400" s="174"/>
      <c r="N400" s="164"/>
      <c r="O400" s="164"/>
      <c r="P400" s="164"/>
      <c r="Q400" s="164"/>
      <c r="R400" s="164"/>
      <c r="S400" s="164"/>
      <c r="T400" s="165"/>
      <c r="U400" s="16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 t="s">
        <v>132</v>
      </c>
      <c r="AF400" s="154">
        <v>0</v>
      </c>
      <c r="AG400" s="154"/>
      <c r="AH400" s="154"/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154"/>
      <c r="AZ400" s="154"/>
      <c r="BA400" s="154"/>
      <c r="BB400" s="154"/>
      <c r="BC400" s="154"/>
      <c r="BD400" s="154"/>
      <c r="BE400" s="154"/>
      <c r="BF400" s="154"/>
      <c r="BG400" s="154"/>
      <c r="BH400" s="154"/>
    </row>
    <row r="401" spans="1:60" outlineLevel="1" x14ac:dyDescent="0.2">
      <c r="A401" s="155"/>
      <c r="B401" s="161"/>
      <c r="C401" s="197" t="s">
        <v>484</v>
      </c>
      <c r="D401" s="166"/>
      <c r="E401" s="171">
        <v>0.63490000000000002</v>
      </c>
      <c r="F401" s="174"/>
      <c r="G401" s="174"/>
      <c r="H401" s="174"/>
      <c r="I401" s="174"/>
      <c r="J401" s="174"/>
      <c r="K401" s="174"/>
      <c r="L401" s="174"/>
      <c r="M401" s="174"/>
      <c r="N401" s="164"/>
      <c r="O401" s="164"/>
      <c r="P401" s="164"/>
      <c r="Q401" s="164"/>
      <c r="R401" s="164"/>
      <c r="S401" s="164"/>
      <c r="T401" s="165"/>
      <c r="U401" s="16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 t="s">
        <v>132</v>
      </c>
      <c r="AF401" s="154">
        <v>0</v>
      </c>
      <c r="AG401" s="154"/>
      <c r="AH401" s="154"/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54"/>
      <c r="AZ401" s="154"/>
      <c r="BA401" s="154"/>
      <c r="BB401" s="154"/>
      <c r="BC401" s="154"/>
      <c r="BD401" s="154"/>
      <c r="BE401" s="154"/>
      <c r="BF401" s="154"/>
      <c r="BG401" s="154"/>
      <c r="BH401" s="154"/>
    </row>
    <row r="402" spans="1:60" outlineLevel="1" x14ac:dyDescent="0.2">
      <c r="A402" s="155">
        <v>83</v>
      </c>
      <c r="B402" s="161" t="s">
        <v>485</v>
      </c>
      <c r="C402" s="196" t="s">
        <v>486</v>
      </c>
      <c r="D402" s="163" t="s">
        <v>0</v>
      </c>
      <c r="E402" s="170">
        <f>SUM(G384:G401)/100</f>
        <v>0</v>
      </c>
      <c r="F402" s="173"/>
      <c r="G402" s="174">
        <f>ROUND(E402*F402,2)</f>
        <v>0</v>
      </c>
      <c r="H402" s="173"/>
      <c r="I402" s="174">
        <f>ROUND(E402*H402,2)</f>
        <v>0</v>
      </c>
      <c r="J402" s="173"/>
      <c r="K402" s="174">
        <f>ROUND(E402*J402,2)</f>
        <v>0</v>
      </c>
      <c r="L402" s="174">
        <v>21</v>
      </c>
      <c r="M402" s="174">
        <f>G402*(1+L402/100)</f>
        <v>0</v>
      </c>
      <c r="N402" s="164">
        <v>0</v>
      </c>
      <c r="O402" s="164">
        <f>ROUND(E402*N402,5)</f>
        <v>0</v>
      </c>
      <c r="P402" s="164">
        <v>0</v>
      </c>
      <c r="Q402" s="164">
        <f>ROUND(E402*P402,5)</f>
        <v>0</v>
      </c>
      <c r="R402" s="164"/>
      <c r="S402" s="164"/>
      <c r="T402" s="165">
        <v>0</v>
      </c>
      <c r="U402" s="164">
        <f>ROUND(E402*T402,2)</f>
        <v>0</v>
      </c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 t="s">
        <v>130</v>
      </c>
      <c r="AF402" s="154"/>
      <c r="AG402" s="154"/>
      <c r="AH402" s="154"/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154"/>
      <c r="AZ402" s="154"/>
      <c r="BA402" s="154"/>
      <c r="BB402" s="154"/>
      <c r="BC402" s="154"/>
      <c r="BD402" s="154"/>
      <c r="BE402" s="154"/>
      <c r="BF402" s="154"/>
      <c r="BG402" s="154"/>
      <c r="BH402" s="154"/>
    </row>
    <row r="403" spans="1:60" x14ac:dyDescent="0.2">
      <c r="A403" s="156" t="s">
        <v>125</v>
      </c>
      <c r="B403" s="162" t="s">
        <v>88</v>
      </c>
      <c r="C403" s="198" t="s">
        <v>89</v>
      </c>
      <c r="D403" s="167"/>
      <c r="E403" s="172"/>
      <c r="F403" s="175"/>
      <c r="G403" s="175">
        <f>SUMIF(AE404:AE441,"&lt;&gt;NOR",G404:G441)</f>
        <v>0</v>
      </c>
      <c r="H403" s="175"/>
      <c r="I403" s="175">
        <f>SUM(I404:I441)</f>
        <v>0</v>
      </c>
      <c r="J403" s="175"/>
      <c r="K403" s="175">
        <f>SUM(K404:K441)</f>
        <v>0</v>
      </c>
      <c r="L403" s="175"/>
      <c r="M403" s="175">
        <f>SUM(M404:M441)</f>
        <v>0</v>
      </c>
      <c r="N403" s="168"/>
      <c r="O403" s="168">
        <f>SUM(O404:O441)</f>
        <v>4.267E-2</v>
      </c>
      <c r="P403" s="168"/>
      <c r="Q403" s="168">
        <f>SUM(Q404:Q441)</f>
        <v>0</v>
      </c>
      <c r="R403" s="168"/>
      <c r="S403" s="168"/>
      <c r="T403" s="169"/>
      <c r="U403" s="168">
        <f>SUM(U404:U441)</f>
        <v>64.19</v>
      </c>
      <c r="AE403" t="s">
        <v>126</v>
      </c>
    </row>
    <row r="404" spans="1:60" outlineLevel="1" x14ac:dyDescent="0.2">
      <c r="A404" s="155">
        <v>84</v>
      </c>
      <c r="B404" s="161" t="s">
        <v>487</v>
      </c>
      <c r="C404" s="196" t="s">
        <v>488</v>
      </c>
      <c r="D404" s="163" t="s">
        <v>129</v>
      </c>
      <c r="E404" s="170">
        <v>4.718</v>
      </c>
      <c r="F404" s="173"/>
      <c r="G404" s="174">
        <f>ROUND(E404*F404,2)</f>
        <v>0</v>
      </c>
      <c r="H404" s="173"/>
      <c r="I404" s="174">
        <f>ROUND(E404*H404,2)</f>
        <v>0</v>
      </c>
      <c r="J404" s="173"/>
      <c r="K404" s="174">
        <f>ROUND(E404*J404,2)</f>
        <v>0</v>
      </c>
      <c r="L404" s="174">
        <v>21</v>
      </c>
      <c r="M404" s="174">
        <f>G404*(1+L404/100)</f>
        <v>0</v>
      </c>
      <c r="N404" s="164">
        <v>3.1E-4</v>
      </c>
      <c r="O404" s="164">
        <f>ROUND(E404*N404,5)</f>
        <v>1.4599999999999999E-3</v>
      </c>
      <c r="P404" s="164">
        <v>0</v>
      </c>
      <c r="Q404" s="164">
        <f>ROUND(E404*P404,5)</f>
        <v>0</v>
      </c>
      <c r="R404" s="164"/>
      <c r="S404" s="164"/>
      <c r="T404" s="165">
        <v>0.41199999999999998</v>
      </c>
      <c r="U404" s="164">
        <f>ROUND(E404*T404,2)</f>
        <v>1.94</v>
      </c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 t="s">
        <v>130</v>
      </c>
      <c r="AF404" s="154"/>
      <c r="AG404" s="154"/>
      <c r="AH404" s="154"/>
      <c r="AI404" s="154"/>
      <c r="AJ404" s="154"/>
      <c r="AK404" s="154"/>
      <c r="AL404" s="154"/>
      <c r="AM404" s="154"/>
      <c r="AN404" s="154"/>
      <c r="AO404" s="154"/>
      <c r="AP404" s="154"/>
      <c r="AQ404" s="154"/>
      <c r="AR404" s="154"/>
      <c r="AS404" s="154"/>
      <c r="AT404" s="154"/>
      <c r="AU404" s="154"/>
      <c r="AV404" s="154"/>
      <c r="AW404" s="154"/>
      <c r="AX404" s="154"/>
      <c r="AY404" s="154"/>
      <c r="AZ404" s="154"/>
      <c r="BA404" s="154"/>
      <c r="BB404" s="154"/>
      <c r="BC404" s="154"/>
      <c r="BD404" s="154"/>
      <c r="BE404" s="154"/>
      <c r="BF404" s="154"/>
      <c r="BG404" s="154"/>
      <c r="BH404" s="154"/>
    </row>
    <row r="405" spans="1:60" outlineLevel="1" x14ac:dyDescent="0.2">
      <c r="A405" s="155"/>
      <c r="B405" s="161"/>
      <c r="C405" s="197" t="s">
        <v>489</v>
      </c>
      <c r="D405" s="166"/>
      <c r="E405" s="171"/>
      <c r="F405" s="174"/>
      <c r="G405" s="174"/>
      <c r="H405" s="174"/>
      <c r="I405" s="174"/>
      <c r="J405" s="174"/>
      <c r="K405" s="174"/>
      <c r="L405" s="174"/>
      <c r="M405" s="174"/>
      <c r="N405" s="164"/>
      <c r="O405" s="164"/>
      <c r="P405" s="164"/>
      <c r="Q405" s="164"/>
      <c r="R405" s="164"/>
      <c r="S405" s="164"/>
      <c r="T405" s="165"/>
      <c r="U405" s="164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 t="s">
        <v>132</v>
      </c>
      <c r="AF405" s="154">
        <v>0</v>
      </c>
      <c r="AG405" s="154"/>
      <c r="AH405" s="154"/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154"/>
      <c r="AZ405" s="154"/>
      <c r="BA405" s="154"/>
      <c r="BB405" s="154"/>
      <c r="BC405" s="154"/>
      <c r="BD405" s="154"/>
      <c r="BE405" s="154"/>
      <c r="BF405" s="154"/>
      <c r="BG405" s="154"/>
      <c r="BH405" s="154"/>
    </row>
    <row r="406" spans="1:60" outlineLevel="1" x14ac:dyDescent="0.2">
      <c r="A406" s="155"/>
      <c r="B406" s="161"/>
      <c r="C406" s="197" t="s">
        <v>490</v>
      </c>
      <c r="D406" s="166"/>
      <c r="E406" s="171">
        <v>1.7430000000000001</v>
      </c>
      <c r="F406" s="174"/>
      <c r="G406" s="174"/>
      <c r="H406" s="174"/>
      <c r="I406" s="174"/>
      <c r="J406" s="174"/>
      <c r="K406" s="174"/>
      <c r="L406" s="174"/>
      <c r="M406" s="174"/>
      <c r="N406" s="164"/>
      <c r="O406" s="164"/>
      <c r="P406" s="164"/>
      <c r="Q406" s="164"/>
      <c r="R406" s="164"/>
      <c r="S406" s="164"/>
      <c r="T406" s="165"/>
      <c r="U406" s="16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 t="s">
        <v>132</v>
      </c>
      <c r="AF406" s="154">
        <v>0</v>
      </c>
      <c r="AG406" s="154"/>
      <c r="AH406" s="154"/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154"/>
      <c r="AZ406" s="154"/>
      <c r="BA406" s="154"/>
      <c r="BB406" s="154"/>
      <c r="BC406" s="154"/>
      <c r="BD406" s="154"/>
      <c r="BE406" s="154"/>
      <c r="BF406" s="154"/>
      <c r="BG406" s="154"/>
      <c r="BH406" s="154"/>
    </row>
    <row r="407" spans="1:60" outlineLevel="1" x14ac:dyDescent="0.2">
      <c r="A407" s="155"/>
      <c r="B407" s="161"/>
      <c r="C407" s="197" t="s">
        <v>491</v>
      </c>
      <c r="D407" s="166"/>
      <c r="E407" s="171">
        <v>0.875</v>
      </c>
      <c r="F407" s="174"/>
      <c r="G407" s="174"/>
      <c r="H407" s="174"/>
      <c r="I407" s="174"/>
      <c r="J407" s="174"/>
      <c r="K407" s="174"/>
      <c r="L407" s="174"/>
      <c r="M407" s="174"/>
      <c r="N407" s="164"/>
      <c r="O407" s="164"/>
      <c r="P407" s="164"/>
      <c r="Q407" s="164"/>
      <c r="R407" s="164"/>
      <c r="S407" s="164"/>
      <c r="T407" s="165"/>
      <c r="U407" s="16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 t="s">
        <v>132</v>
      </c>
      <c r="AF407" s="154">
        <v>0</v>
      </c>
      <c r="AG407" s="154"/>
      <c r="AH407" s="154"/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154"/>
      <c r="AZ407" s="154"/>
      <c r="BA407" s="154"/>
      <c r="BB407" s="154"/>
      <c r="BC407" s="154"/>
      <c r="BD407" s="154"/>
      <c r="BE407" s="154"/>
      <c r="BF407" s="154"/>
      <c r="BG407" s="154"/>
      <c r="BH407" s="154"/>
    </row>
    <row r="408" spans="1:60" outlineLevel="1" x14ac:dyDescent="0.2">
      <c r="A408" s="155"/>
      <c r="B408" s="161"/>
      <c r="C408" s="197" t="s">
        <v>492</v>
      </c>
      <c r="D408" s="166"/>
      <c r="E408" s="171">
        <v>1.44</v>
      </c>
      <c r="F408" s="174"/>
      <c r="G408" s="174"/>
      <c r="H408" s="174"/>
      <c r="I408" s="174"/>
      <c r="J408" s="174"/>
      <c r="K408" s="174"/>
      <c r="L408" s="174"/>
      <c r="M408" s="174"/>
      <c r="N408" s="164"/>
      <c r="O408" s="164"/>
      <c r="P408" s="164"/>
      <c r="Q408" s="164"/>
      <c r="R408" s="164"/>
      <c r="S408" s="164"/>
      <c r="T408" s="165"/>
      <c r="U408" s="16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54" t="s">
        <v>132</v>
      </c>
      <c r="AF408" s="154">
        <v>0</v>
      </c>
      <c r="AG408" s="154"/>
      <c r="AH408" s="154"/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154"/>
      <c r="AZ408" s="154"/>
      <c r="BA408" s="154"/>
      <c r="BB408" s="154"/>
      <c r="BC408" s="154"/>
      <c r="BD408" s="154"/>
      <c r="BE408" s="154"/>
      <c r="BF408" s="154"/>
      <c r="BG408" s="154"/>
      <c r="BH408" s="154"/>
    </row>
    <row r="409" spans="1:60" outlineLevel="1" x14ac:dyDescent="0.2">
      <c r="A409" s="155"/>
      <c r="B409" s="161"/>
      <c r="C409" s="197" t="s">
        <v>493</v>
      </c>
      <c r="D409" s="166"/>
      <c r="E409" s="171">
        <v>0.66</v>
      </c>
      <c r="F409" s="174"/>
      <c r="G409" s="174"/>
      <c r="H409" s="174"/>
      <c r="I409" s="174"/>
      <c r="J409" s="174"/>
      <c r="K409" s="174"/>
      <c r="L409" s="174"/>
      <c r="M409" s="174"/>
      <c r="N409" s="164"/>
      <c r="O409" s="164"/>
      <c r="P409" s="164"/>
      <c r="Q409" s="164"/>
      <c r="R409" s="164"/>
      <c r="S409" s="164"/>
      <c r="T409" s="165"/>
      <c r="U409" s="16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 t="s">
        <v>132</v>
      </c>
      <c r="AF409" s="154">
        <v>0</v>
      </c>
      <c r="AG409" s="154"/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154"/>
      <c r="AZ409" s="154"/>
      <c r="BA409" s="154"/>
      <c r="BB409" s="154"/>
      <c r="BC409" s="154"/>
      <c r="BD409" s="154"/>
      <c r="BE409" s="154"/>
      <c r="BF409" s="154"/>
      <c r="BG409" s="154"/>
      <c r="BH409" s="154"/>
    </row>
    <row r="410" spans="1:60" ht="33.75" outlineLevel="1" x14ac:dyDescent="0.2">
      <c r="A410" s="155"/>
      <c r="B410" s="161"/>
      <c r="C410" s="197" t="s">
        <v>494</v>
      </c>
      <c r="D410" s="166"/>
      <c r="E410" s="171"/>
      <c r="F410" s="174"/>
      <c r="G410" s="174"/>
      <c r="H410" s="174"/>
      <c r="I410" s="174"/>
      <c r="J410" s="174"/>
      <c r="K410" s="174"/>
      <c r="L410" s="174"/>
      <c r="M410" s="174"/>
      <c r="N410" s="164"/>
      <c r="O410" s="164"/>
      <c r="P410" s="164"/>
      <c r="Q410" s="164"/>
      <c r="R410" s="164"/>
      <c r="S410" s="164"/>
      <c r="T410" s="165"/>
      <c r="U410" s="16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54" t="s">
        <v>132</v>
      </c>
      <c r="AF410" s="154">
        <v>0</v>
      </c>
      <c r="AG410" s="154"/>
      <c r="AH410" s="154"/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154"/>
      <c r="AZ410" s="154"/>
      <c r="BA410" s="154"/>
      <c r="BB410" s="154"/>
      <c r="BC410" s="154"/>
      <c r="BD410" s="154"/>
      <c r="BE410" s="154"/>
      <c r="BF410" s="154"/>
      <c r="BG410" s="154"/>
      <c r="BH410" s="154"/>
    </row>
    <row r="411" spans="1:60" outlineLevel="1" x14ac:dyDescent="0.2">
      <c r="A411" s="155">
        <v>85</v>
      </c>
      <c r="B411" s="161" t="s">
        <v>495</v>
      </c>
      <c r="C411" s="196" t="s">
        <v>496</v>
      </c>
      <c r="D411" s="163" t="s">
        <v>129</v>
      </c>
      <c r="E411" s="170">
        <v>4.718</v>
      </c>
      <c r="F411" s="173"/>
      <c r="G411" s="174">
        <f t="shared" ref="G411:G418" si="14">ROUND(E411*F411,2)</f>
        <v>0</v>
      </c>
      <c r="H411" s="173"/>
      <c r="I411" s="174">
        <f t="shared" ref="I411:I418" si="15">ROUND(E411*H411,2)</f>
        <v>0</v>
      </c>
      <c r="J411" s="173"/>
      <c r="K411" s="174">
        <f t="shared" ref="K411:K418" si="16">ROUND(E411*J411,2)</f>
        <v>0</v>
      </c>
      <c r="L411" s="174">
        <v>21</v>
      </c>
      <c r="M411" s="174">
        <f t="shared" ref="M411:M418" si="17">G411*(1+L411/100)</f>
        <v>0</v>
      </c>
      <c r="N411" s="164">
        <v>1.4999999999999999E-4</v>
      </c>
      <c r="O411" s="164">
        <f t="shared" ref="O411:O418" si="18">ROUND(E411*N411,5)</f>
        <v>7.1000000000000002E-4</v>
      </c>
      <c r="P411" s="164">
        <v>0</v>
      </c>
      <c r="Q411" s="164">
        <f t="shared" ref="Q411:Q418" si="19">ROUND(E411*P411,5)</f>
        <v>0</v>
      </c>
      <c r="R411" s="164"/>
      <c r="S411" s="164"/>
      <c r="T411" s="165">
        <v>0.22800000000000001</v>
      </c>
      <c r="U411" s="164">
        <f t="shared" ref="U411:U418" si="20">ROUND(E411*T411,2)</f>
        <v>1.08</v>
      </c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54" t="s">
        <v>130</v>
      </c>
      <c r="AF411" s="154"/>
      <c r="AG411" s="154"/>
      <c r="AH411" s="154"/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  <c r="BC411" s="154"/>
      <c r="BD411" s="154"/>
      <c r="BE411" s="154"/>
      <c r="BF411" s="154"/>
      <c r="BG411" s="154"/>
      <c r="BH411" s="154"/>
    </row>
    <row r="412" spans="1:60" outlineLevel="1" x14ac:dyDescent="0.2">
      <c r="A412" s="155">
        <v>86</v>
      </c>
      <c r="B412" s="161" t="s">
        <v>497</v>
      </c>
      <c r="C412" s="196" t="s">
        <v>498</v>
      </c>
      <c r="D412" s="163" t="s">
        <v>129</v>
      </c>
      <c r="E412" s="170">
        <v>4.718</v>
      </c>
      <c r="F412" s="173"/>
      <c r="G412" s="174">
        <f t="shared" si="14"/>
        <v>0</v>
      </c>
      <c r="H412" s="173"/>
      <c r="I412" s="174">
        <f t="shared" si="15"/>
        <v>0</v>
      </c>
      <c r="J412" s="173"/>
      <c r="K412" s="174">
        <f t="shared" si="16"/>
        <v>0</v>
      </c>
      <c r="L412" s="174">
        <v>21</v>
      </c>
      <c r="M412" s="174">
        <f t="shared" si="17"/>
        <v>0</v>
      </c>
      <c r="N412" s="164">
        <v>6.9999999999999994E-5</v>
      </c>
      <c r="O412" s="164">
        <f t="shared" si="18"/>
        <v>3.3E-4</v>
      </c>
      <c r="P412" s="164">
        <v>0</v>
      </c>
      <c r="Q412" s="164">
        <f t="shared" si="19"/>
        <v>0</v>
      </c>
      <c r="R412" s="164"/>
      <c r="S412" s="164"/>
      <c r="T412" s="165">
        <v>0.14399999999999999</v>
      </c>
      <c r="U412" s="164">
        <f t="shared" si="20"/>
        <v>0.68</v>
      </c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 t="s">
        <v>130</v>
      </c>
      <c r="AF412" s="154"/>
      <c r="AG412" s="154"/>
      <c r="AH412" s="154"/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  <c r="BC412" s="154"/>
      <c r="BD412" s="154"/>
      <c r="BE412" s="154"/>
      <c r="BF412" s="154"/>
      <c r="BG412" s="154"/>
      <c r="BH412" s="154"/>
    </row>
    <row r="413" spans="1:60" outlineLevel="1" x14ac:dyDescent="0.2">
      <c r="A413" s="155">
        <v>87</v>
      </c>
      <c r="B413" s="161" t="s">
        <v>499</v>
      </c>
      <c r="C413" s="196" t="s">
        <v>500</v>
      </c>
      <c r="D413" s="163" t="s">
        <v>129</v>
      </c>
      <c r="E413" s="170">
        <v>4.718</v>
      </c>
      <c r="F413" s="173"/>
      <c r="G413" s="174">
        <f t="shared" si="14"/>
        <v>0</v>
      </c>
      <c r="H413" s="173"/>
      <c r="I413" s="174">
        <f t="shared" si="15"/>
        <v>0</v>
      </c>
      <c r="J413" s="173"/>
      <c r="K413" s="174">
        <f t="shared" si="16"/>
        <v>0</v>
      </c>
      <c r="L413" s="174">
        <v>21</v>
      </c>
      <c r="M413" s="174">
        <f t="shared" si="17"/>
        <v>0</v>
      </c>
      <c r="N413" s="164">
        <v>1.0000000000000001E-5</v>
      </c>
      <c r="O413" s="164">
        <f t="shared" si="18"/>
        <v>5.0000000000000002E-5</v>
      </c>
      <c r="P413" s="164">
        <v>0</v>
      </c>
      <c r="Q413" s="164">
        <f t="shared" si="19"/>
        <v>0</v>
      </c>
      <c r="R413" s="164"/>
      <c r="S413" s="164"/>
      <c r="T413" s="165">
        <v>4.4999999999999998E-2</v>
      </c>
      <c r="U413" s="164">
        <f t="shared" si="20"/>
        <v>0.21</v>
      </c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 t="s">
        <v>130</v>
      </c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  <c r="BD413" s="154"/>
      <c r="BE413" s="154"/>
      <c r="BF413" s="154"/>
      <c r="BG413" s="154"/>
      <c r="BH413" s="154"/>
    </row>
    <row r="414" spans="1:60" outlineLevel="1" x14ac:dyDescent="0.2">
      <c r="A414" s="155">
        <v>88</v>
      </c>
      <c r="B414" s="161" t="s">
        <v>501</v>
      </c>
      <c r="C414" s="196" t="s">
        <v>502</v>
      </c>
      <c r="D414" s="163" t="s">
        <v>129</v>
      </c>
      <c r="E414" s="170">
        <v>4.718</v>
      </c>
      <c r="F414" s="173"/>
      <c r="G414" s="174">
        <f t="shared" si="14"/>
        <v>0</v>
      </c>
      <c r="H414" s="173"/>
      <c r="I414" s="174">
        <f t="shared" si="15"/>
        <v>0</v>
      </c>
      <c r="J414" s="173"/>
      <c r="K414" s="174">
        <f t="shared" si="16"/>
        <v>0</v>
      </c>
      <c r="L414" s="174">
        <v>21</v>
      </c>
      <c r="M414" s="174">
        <f t="shared" si="17"/>
        <v>0</v>
      </c>
      <c r="N414" s="164">
        <v>8.0000000000000007E-5</v>
      </c>
      <c r="O414" s="164">
        <f t="shared" si="18"/>
        <v>3.8000000000000002E-4</v>
      </c>
      <c r="P414" s="164">
        <v>0</v>
      </c>
      <c r="Q414" s="164">
        <f t="shared" si="19"/>
        <v>0</v>
      </c>
      <c r="R414" s="164"/>
      <c r="S414" s="164"/>
      <c r="T414" s="165">
        <v>0.156</v>
      </c>
      <c r="U414" s="164">
        <f t="shared" si="20"/>
        <v>0.74</v>
      </c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 t="s">
        <v>130</v>
      </c>
      <c r="AF414" s="154"/>
      <c r="AG414" s="154"/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  <c r="BC414" s="154"/>
      <c r="BD414" s="154"/>
      <c r="BE414" s="154"/>
      <c r="BF414" s="154"/>
      <c r="BG414" s="154"/>
      <c r="BH414" s="154"/>
    </row>
    <row r="415" spans="1:60" outlineLevel="1" x14ac:dyDescent="0.2">
      <c r="A415" s="155">
        <v>89</v>
      </c>
      <c r="B415" s="161" t="s">
        <v>503</v>
      </c>
      <c r="C415" s="196" t="s">
        <v>504</v>
      </c>
      <c r="D415" s="163" t="s">
        <v>129</v>
      </c>
      <c r="E415" s="170">
        <v>4.718</v>
      </c>
      <c r="F415" s="173"/>
      <c r="G415" s="174">
        <f t="shared" si="14"/>
        <v>0</v>
      </c>
      <c r="H415" s="173"/>
      <c r="I415" s="174">
        <f t="shared" si="15"/>
        <v>0</v>
      </c>
      <c r="J415" s="173"/>
      <c r="K415" s="174">
        <f t="shared" si="16"/>
        <v>0</v>
      </c>
      <c r="L415" s="174">
        <v>21</v>
      </c>
      <c r="M415" s="174">
        <f t="shared" si="17"/>
        <v>0</v>
      </c>
      <c r="N415" s="164">
        <v>2.5000000000000001E-4</v>
      </c>
      <c r="O415" s="164">
        <f t="shared" si="18"/>
        <v>1.1800000000000001E-3</v>
      </c>
      <c r="P415" s="164">
        <v>0</v>
      </c>
      <c r="Q415" s="164">
        <f t="shared" si="19"/>
        <v>0</v>
      </c>
      <c r="R415" s="164"/>
      <c r="S415" s="164"/>
      <c r="T415" s="165">
        <v>0.30599999999999999</v>
      </c>
      <c r="U415" s="164">
        <f t="shared" si="20"/>
        <v>1.44</v>
      </c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 t="s">
        <v>130</v>
      </c>
      <c r="AF415" s="154"/>
      <c r="AG415" s="154"/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  <c r="BC415" s="154"/>
      <c r="BD415" s="154"/>
      <c r="BE415" s="154"/>
      <c r="BF415" s="154"/>
      <c r="BG415" s="154"/>
      <c r="BH415" s="154"/>
    </row>
    <row r="416" spans="1:60" outlineLevel="1" x14ac:dyDescent="0.2">
      <c r="A416" s="155">
        <v>90</v>
      </c>
      <c r="B416" s="161" t="s">
        <v>505</v>
      </c>
      <c r="C416" s="196" t="s">
        <v>506</v>
      </c>
      <c r="D416" s="163" t="s">
        <v>230</v>
      </c>
      <c r="E416" s="170">
        <v>8</v>
      </c>
      <c r="F416" s="173"/>
      <c r="G416" s="174">
        <f t="shared" si="14"/>
        <v>0</v>
      </c>
      <c r="H416" s="173"/>
      <c r="I416" s="174">
        <f t="shared" si="15"/>
        <v>0</v>
      </c>
      <c r="J416" s="173"/>
      <c r="K416" s="174">
        <f t="shared" si="16"/>
        <v>0</v>
      </c>
      <c r="L416" s="174">
        <v>21</v>
      </c>
      <c r="M416" s="174">
        <f t="shared" si="17"/>
        <v>0</v>
      </c>
      <c r="N416" s="164">
        <v>0</v>
      </c>
      <c r="O416" s="164">
        <f t="shared" si="18"/>
        <v>0</v>
      </c>
      <c r="P416" s="164">
        <v>0</v>
      </c>
      <c r="Q416" s="164">
        <f t="shared" si="19"/>
        <v>0</v>
      </c>
      <c r="R416" s="164"/>
      <c r="S416" s="164"/>
      <c r="T416" s="165">
        <v>2.8000000000000001E-2</v>
      </c>
      <c r="U416" s="164">
        <f t="shared" si="20"/>
        <v>0.22</v>
      </c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 t="s">
        <v>130</v>
      </c>
      <c r="AF416" s="154"/>
      <c r="AG416" s="154"/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  <c r="BD416" s="154"/>
      <c r="BE416" s="154"/>
      <c r="BF416" s="154"/>
      <c r="BG416" s="154"/>
      <c r="BH416" s="154"/>
    </row>
    <row r="417" spans="1:60" outlineLevel="1" x14ac:dyDescent="0.2">
      <c r="A417" s="155">
        <v>91</v>
      </c>
      <c r="B417" s="161" t="s">
        <v>507</v>
      </c>
      <c r="C417" s="196" t="s">
        <v>508</v>
      </c>
      <c r="D417" s="163" t="s">
        <v>230</v>
      </c>
      <c r="E417" s="170">
        <v>8</v>
      </c>
      <c r="F417" s="173"/>
      <c r="G417" s="174">
        <f t="shared" si="14"/>
        <v>0</v>
      </c>
      <c r="H417" s="173"/>
      <c r="I417" s="174">
        <f t="shared" si="15"/>
        <v>0</v>
      </c>
      <c r="J417" s="173"/>
      <c r="K417" s="174">
        <f t="shared" si="16"/>
        <v>0</v>
      </c>
      <c r="L417" s="174">
        <v>21</v>
      </c>
      <c r="M417" s="174">
        <f t="shared" si="17"/>
        <v>0</v>
      </c>
      <c r="N417" s="164">
        <v>0</v>
      </c>
      <c r="O417" s="164">
        <f t="shared" si="18"/>
        <v>0</v>
      </c>
      <c r="P417" s="164">
        <v>0</v>
      </c>
      <c r="Q417" s="164">
        <f t="shared" si="19"/>
        <v>0</v>
      </c>
      <c r="R417" s="164"/>
      <c r="S417" s="164"/>
      <c r="T417" s="165">
        <v>1.2999999999999999E-2</v>
      </c>
      <c r="U417" s="164">
        <f t="shared" si="20"/>
        <v>0.1</v>
      </c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 t="s">
        <v>130</v>
      </c>
      <c r="AF417" s="154"/>
      <c r="AG417" s="154"/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  <c r="BC417" s="154"/>
      <c r="BD417" s="154"/>
      <c r="BE417" s="154"/>
      <c r="BF417" s="154"/>
      <c r="BG417" s="154"/>
      <c r="BH417" s="154"/>
    </row>
    <row r="418" spans="1:60" outlineLevel="1" x14ac:dyDescent="0.2">
      <c r="A418" s="155">
        <v>92</v>
      </c>
      <c r="B418" s="161" t="s">
        <v>509</v>
      </c>
      <c r="C418" s="196" t="s">
        <v>510</v>
      </c>
      <c r="D418" s="163" t="s">
        <v>129</v>
      </c>
      <c r="E418" s="170">
        <v>2.359</v>
      </c>
      <c r="F418" s="173"/>
      <c r="G418" s="174">
        <f t="shared" si="14"/>
        <v>0</v>
      </c>
      <c r="H418" s="173"/>
      <c r="I418" s="174">
        <f t="shared" si="15"/>
        <v>0</v>
      </c>
      <c r="J418" s="173"/>
      <c r="K418" s="174">
        <f t="shared" si="16"/>
        <v>0</v>
      </c>
      <c r="L418" s="174">
        <v>21</v>
      </c>
      <c r="M418" s="174">
        <f t="shared" si="17"/>
        <v>0</v>
      </c>
      <c r="N418" s="164">
        <v>0</v>
      </c>
      <c r="O418" s="164">
        <f t="shared" si="18"/>
        <v>0</v>
      </c>
      <c r="P418" s="164">
        <v>0</v>
      </c>
      <c r="Q418" s="164">
        <f t="shared" si="19"/>
        <v>0</v>
      </c>
      <c r="R418" s="164"/>
      <c r="S418" s="164"/>
      <c r="T418" s="165">
        <v>0.189</v>
      </c>
      <c r="U418" s="164">
        <f t="shared" si="20"/>
        <v>0.45</v>
      </c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 t="s">
        <v>130</v>
      </c>
      <c r="AF418" s="154"/>
      <c r="AG418" s="154"/>
      <c r="AH418" s="154"/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154"/>
      <c r="AZ418" s="154"/>
      <c r="BA418" s="154"/>
      <c r="BB418" s="154"/>
      <c r="BC418" s="154"/>
      <c r="BD418" s="154"/>
      <c r="BE418" s="154"/>
      <c r="BF418" s="154"/>
      <c r="BG418" s="154"/>
      <c r="BH418" s="154"/>
    </row>
    <row r="419" spans="1:60" outlineLevel="1" x14ac:dyDescent="0.2">
      <c r="A419" s="155"/>
      <c r="B419" s="161"/>
      <c r="C419" s="197" t="s">
        <v>489</v>
      </c>
      <c r="D419" s="166"/>
      <c r="E419" s="171"/>
      <c r="F419" s="174"/>
      <c r="G419" s="174"/>
      <c r="H419" s="174"/>
      <c r="I419" s="174"/>
      <c r="J419" s="174"/>
      <c r="K419" s="174"/>
      <c r="L419" s="174"/>
      <c r="M419" s="174"/>
      <c r="N419" s="164"/>
      <c r="O419" s="164"/>
      <c r="P419" s="164"/>
      <c r="Q419" s="164"/>
      <c r="R419" s="164"/>
      <c r="S419" s="164"/>
      <c r="T419" s="165"/>
      <c r="U419" s="164"/>
      <c r="V419" s="154"/>
      <c r="W419" s="154"/>
      <c r="X419" s="154"/>
      <c r="Y419" s="154"/>
      <c r="Z419" s="154"/>
      <c r="AA419" s="154"/>
      <c r="AB419" s="154"/>
      <c r="AC419" s="154"/>
      <c r="AD419" s="154"/>
      <c r="AE419" s="154" t="s">
        <v>132</v>
      </c>
      <c r="AF419" s="154">
        <v>0</v>
      </c>
      <c r="AG419" s="154"/>
      <c r="AH419" s="154"/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  <c r="BC419" s="154"/>
      <c r="BD419" s="154"/>
      <c r="BE419" s="154"/>
      <c r="BF419" s="154"/>
      <c r="BG419" s="154"/>
      <c r="BH419" s="154"/>
    </row>
    <row r="420" spans="1:60" outlineLevel="1" x14ac:dyDescent="0.2">
      <c r="A420" s="155"/>
      <c r="B420" s="161"/>
      <c r="C420" s="197" t="s">
        <v>151</v>
      </c>
      <c r="D420" s="166"/>
      <c r="E420" s="171">
        <v>0.87150000000000005</v>
      </c>
      <c r="F420" s="174"/>
      <c r="G420" s="174"/>
      <c r="H420" s="174"/>
      <c r="I420" s="174"/>
      <c r="J420" s="174"/>
      <c r="K420" s="174"/>
      <c r="L420" s="174"/>
      <c r="M420" s="174"/>
      <c r="N420" s="164"/>
      <c r="O420" s="164"/>
      <c r="P420" s="164"/>
      <c r="Q420" s="164"/>
      <c r="R420" s="164"/>
      <c r="S420" s="164"/>
      <c r="T420" s="165"/>
      <c r="U420" s="16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 t="s">
        <v>132</v>
      </c>
      <c r="AF420" s="154">
        <v>0</v>
      </c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</row>
    <row r="421" spans="1:60" outlineLevel="1" x14ac:dyDescent="0.2">
      <c r="A421" s="155"/>
      <c r="B421" s="161"/>
      <c r="C421" s="197" t="s">
        <v>152</v>
      </c>
      <c r="D421" s="166"/>
      <c r="E421" s="171">
        <v>0.4375</v>
      </c>
      <c r="F421" s="174"/>
      <c r="G421" s="174"/>
      <c r="H421" s="174"/>
      <c r="I421" s="174"/>
      <c r="J421" s="174"/>
      <c r="K421" s="174"/>
      <c r="L421" s="174"/>
      <c r="M421" s="174"/>
      <c r="N421" s="164"/>
      <c r="O421" s="164"/>
      <c r="P421" s="164"/>
      <c r="Q421" s="164"/>
      <c r="R421" s="164"/>
      <c r="S421" s="164"/>
      <c r="T421" s="165"/>
      <c r="U421" s="16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 t="s">
        <v>132</v>
      </c>
      <c r="AF421" s="154">
        <v>0</v>
      </c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</row>
    <row r="422" spans="1:60" outlineLevel="1" x14ac:dyDescent="0.2">
      <c r="A422" s="155"/>
      <c r="B422" s="161"/>
      <c r="C422" s="197" t="s">
        <v>153</v>
      </c>
      <c r="D422" s="166"/>
      <c r="E422" s="171">
        <v>0.72</v>
      </c>
      <c r="F422" s="174"/>
      <c r="G422" s="174"/>
      <c r="H422" s="174"/>
      <c r="I422" s="174"/>
      <c r="J422" s="174"/>
      <c r="K422" s="174"/>
      <c r="L422" s="174"/>
      <c r="M422" s="174"/>
      <c r="N422" s="164"/>
      <c r="O422" s="164"/>
      <c r="P422" s="164"/>
      <c r="Q422" s="164"/>
      <c r="R422" s="164"/>
      <c r="S422" s="164"/>
      <c r="T422" s="165"/>
      <c r="U422" s="16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 t="s">
        <v>132</v>
      </c>
      <c r="AF422" s="154">
        <v>0</v>
      </c>
      <c r="AG422" s="154"/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</row>
    <row r="423" spans="1:60" outlineLevel="1" x14ac:dyDescent="0.2">
      <c r="A423" s="155"/>
      <c r="B423" s="161"/>
      <c r="C423" s="197" t="s">
        <v>154</v>
      </c>
      <c r="D423" s="166"/>
      <c r="E423" s="171">
        <v>0.33</v>
      </c>
      <c r="F423" s="174"/>
      <c r="G423" s="174"/>
      <c r="H423" s="174"/>
      <c r="I423" s="174"/>
      <c r="J423" s="174"/>
      <c r="K423" s="174"/>
      <c r="L423" s="174"/>
      <c r="M423" s="174"/>
      <c r="N423" s="164"/>
      <c r="O423" s="164"/>
      <c r="P423" s="164"/>
      <c r="Q423" s="164"/>
      <c r="R423" s="164"/>
      <c r="S423" s="164"/>
      <c r="T423" s="165"/>
      <c r="U423" s="16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 t="s">
        <v>132</v>
      </c>
      <c r="AF423" s="154">
        <v>0</v>
      </c>
      <c r="AG423" s="154"/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</row>
    <row r="424" spans="1:60" outlineLevel="1" x14ac:dyDescent="0.2">
      <c r="A424" s="155">
        <v>93</v>
      </c>
      <c r="B424" s="161" t="s">
        <v>487</v>
      </c>
      <c r="C424" s="196" t="s">
        <v>488</v>
      </c>
      <c r="D424" s="163" t="s">
        <v>129</v>
      </c>
      <c r="E424" s="170">
        <v>44.318399999999997</v>
      </c>
      <c r="F424" s="173"/>
      <c r="G424" s="174">
        <f>ROUND(E424*F424,2)</f>
        <v>0</v>
      </c>
      <c r="H424" s="173"/>
      <c r="I424" s="174">
        <f>ROUND(E424*H424,2)</f>
        <v>0</v>
      </c>
      <c r="J424" s="173"/>
      <c r="K424" s="174">
        <f>ROUND(E424*J424,2)</f>
        <v>0</v>
      </c>
      <c r="L424" s="174">
        <v>21</v>
      </c>
      <c r="M424" s="174">
        <f>G424*(1+L424/100)</f>
        <v>0</v>
      </c>
      <c r="N424" s="164">
        <v>3.1E-4</v>
      </c>
      <c r="O424" s="164">
        <f>ROUND(E424*N424,5)</f>
        <v>1.374E-2</v>
      </c>
      <c r="P424" s="164">
        <v>0</v>
      </c>
      <c r="Q424" s="164">
        <f>ROUND(E424*P424,5)</f>
        <v>0</v>
      </c>
      <c r="R424" s="164"/>
      <c r="S424" s="164"/>
      <c r="T424" s="165">
        <v>0.41199999999999998</v>
      </c>
      <c r="U424" s="164">
        <f>ROUND(E424*T424,2)</f>
        <v>18.260000000000002</v>
      </c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 t="s">
        <v>130</v>
      </c>
      <c r="AF424" s="154"/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</row>
    <row r="425" spans="1:60" outlineLevel="1" x14ac:dyDescent="0.2">
      <c r="A425" s="155"/>
      <c r="B425" s="161"/>
      <c r="C425" s="197" t="s">
        <v>511</v>
      </c>
      <c r="D425" s="166"/>
      <c r="E425" s="171"/>
      <c r="F425" s="174"/>
      <c r="G425" s="174"/>
      <c r="H425" s="174"/>
      <c r="I425" s="174"/>
      <c r="J425" s="174"/>
      <c r="K425" s="174"/>
      <c r="L425" s="174"/>
      <c r="M425" s="174"/>
      <c r="N425" s="164"/>
      <c r="O425" s="164"/>
      <c r="P425" s="164"/>
      <c r="Q425" s="164"/>
      <c r="R425" s="164"/>
      <c r="S425" s="164"/>
      <c r="T425" s="165"/>
      <c r="U425" s="16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 t="s">
        <v>132</v>
      </c>
      <c r="AF425" s="154">
        <v>0</v>
      </c>
      <c r="AG425" s="154"/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</row>
    <row r="426" spans="1:60" outlineLevel="1" x14ac:dyDescent="0.2">
      <c r="A426" s="155"/>
      <c r="B426" s="161"/>
      <c r="C426" s="197" t="s">
        <v>512</v>
      </c>
      <c r="D426" s="166"/>
      <c r="E426" s="171">
        <v>8.1983999999999995</v>
      </c>
      <c r="F426" s="174"/>
      <c r="G426" s="174"/>
      <c r="H426" s="174"/>
      <c r="I426" s="174"/>
      <c r="J426" s="174"/>
      <c r="K426" s="174"/>
      <c r="L426" s="174"/>
      <c r="M426" s="174"/>
      <c r="N426" s="164"/>
      <c r="O426" s="164"/>
      <c r="P426" s="164"/>
      <c r="Q426" s="164"/>
      <c r="R426" s="164"/>
      <c r="S426" s="164"/>
      <c r="T426" s="165"/>
      <c r="U426" s="16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 t="s">
        <v>132</v>
      </c>
      <c r="AF426" s="154">
        <v>0</v>
      </c>
      <c r="AG426" s="154"/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</row>
    <row r="427" spans="1:60" outlineLevel="1" x14ac:dyDescent="0.2">
      <c r="A427" s="155"/>
      <c r="B427" s="161"/>
      <c r="C427" s="197" t="s">
        <v>513</v>
      </c>
      <c r="D427" s="166"/>
      <c r="E427" s="171">
        <v>5.98</v>
      </c>
      <c r="F427" s="174"/>
      <c r="G427" s="174"/>
      <c r="H427" s="174"/>
      <c r="I427" s="174"/>
      <c r="J427" s="174"/>
      <c r="K427" s="174"/>
      <c r="L427" s="174"/>
      <c r="M427" s="174"/>
      <c r="N427" s="164"/>
      <c r="O427" s="164"/>
      <c r="P427" s="164"/>
      <c r="Q427" s="164"/>
      <c r="R427" s="164"/>
      <c r="S427" s="164"/>
      <c r="T427" s="165"/>
      <c r="U427" s="16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 t="s">
        <v>132</v>
      </c>
      <c r="AF427" s="154">
        <v>0</v>
      </c>
      <c r="AG427" s="154"/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</row>
    <row r="428" spans="1:60" outlineLevel="1" x14ac:dyDescent="0.2">
      <c r="A428" s="155"/>
      <c r="B428" s="161"/>
      <c r="C428" s="197" t="s">
        <v>514</v>
      </c>
      <c r="D428" s="166"/>
      <c r="E428" s="171">
        <v>5.0739999999999998</v>
      </c>
      <c r="F428" s="174"/>
      <c r="G428" s="174"/>
      <c r="H428" s="174"/>
      <c r="I428" s="174"/>
      <c r="J428" s="174"/>
      <c r="K428" s="174"/>
      <c r="L428" s="174"/>
      <c r="M428" s="174"/>
      <c r="N428" s="164"/>
      <c r="O428" s="164"/>
      <c r="P428" s="164"/>
      <c r="Q428" s="164"/>
      <c r="R428" s="164"/>
      <c r="S428" s="164"/>
      <c r="T428" s="165"/>
      <c r="U428" s="16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 t="s">
        <v>132</v>
      </c>
      <c r="AF428" s="154">
        <v>0</v>
      </c>
      <c r="AG428" s="154"/>
      <c r="AH428" s="154"/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  <c r="BC428" s="154"/>
      <c r="BD428" s="154"/>
      <c r="BE428" s="154"/>
      <c r="BF428" s="154"/>
      <c r="BG428" s="154"/>
      <c r="BH428" s="154"/>
    </row>
    <row r="429" spans="1:60" outlineLevel="1" x14ac:dyDescent="0.2">
      <c r="A429" s="155"/>
      <c r="B429" s="161"/>
      <c r="C429" s="197" t="s">
        <v>515</v>
      </c>
      <c r="D429" s="166"/>
      <c r="E429" s="171">
        <v>9.2880000000000003</v>
      </c>
      <c r="F429" s="174"/>
      <c r="G429" s="174"/>
      <c r="H429" s="174"/>
      <c r="I429" s="174"/>
      <c r="J429" s="174"/>
      <c r="K429" s="174"/>
      <c r="L429" s="174"/>
      <c r="M429" s="174"/>
      <c r="N429" s="164"/>
      <c r="O429" s="164"/>
      <c r="P429" s="164"/>
      <c r="Q429" s="164"/>
      <c r="R429" s="164"/>
      <c r="S429" s="164"/>
      <c r="T429" s="165"/>
      <c r="U429" s="164"/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 t="s">
        <v>132</v>
      </c>
      <c r="AF429" s="154">
        <v>0</v>
      </c>
      <c r="AG429" s="154"/>
      <c r="AH429" s="154"/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154"/>
      <c r="AZ429" s="154"/>
      <c r="BA429" s="154"/>
      <c r="BB429" s="154"/>
      <c r="BC429" s="154"/>
      <c r="BD429" s="154"/>
      <c r="BE429" s="154"/>
      <c r="BF429" s="154"/>
      <c r="BG429" s="154"/>
      <c r="BH429" s="154"/>
    </row>
    <row r="430" spans="1:60" outlineLevel="1" x14ac:dyDescent="0.2">
      <c r="A430" s="155"/>
      <c r="B430" s="161"/>
      <c r="C430" s="197" t="s">
        <v>516</v>
      </c>
      <c r="D430" s="166"/>
      <c r="E430" s="171">
        <v>9.718</v>
      </c>
      <c r="F430" s="174"/>
      <c r="G430" s="174"/>
      <c r="H430" s="174"/>
      <c r="I430" s="174"/>
      <c r="J430" s="174"/>
      <c r="K430" s="174"/>
      <c r="L430" s="174"/>
      <c r="M430" s="174"/>
      <c r="N430" s="164"/>
      <c r="O430" s="164"/>
      <c r="P430" s="164"/>
      <c r="Q430" s="164"/>
      <c r="R430" s="164"/>
      <c r="S430" s="164"/>
      <c r="T430" s="165"/>
      <c r="U430" s="16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 t="s">
        <v>132</v>
      </c>
      <c r="AF430" s="154">
        <v>0</v>
      </c>
      <c r="AG430" s="154"/>
      <c r="AH430" s="154"/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154"/>
      <c r="AZ430" s="154"/>
      <c r="BA430" s="154"/>
      <c r="BB430" s="154"/>
      <c r="BC430" s="154"/>
      <c r="BD430" s="154"/>
      <c r="BE430" s="154"/>
      <c r="BF430" s="154"/>
      <c r="BG430" s="154"/>
      <c r="BH430" s="154"/>
    </row>
    <row r="431" spans="1:60" outlineLevel="1" x14ac:dyDescent="0.2">
      <c r="A431" s="155"/>
      <c r="B431" s="161"/>
      <c r="C431" s="197" t="s">
        <v>517</v>
      </c>
      <c r="D431" s="166"/>
      <c r="E431" s="171">
        <v>3.96</v>
      </c>
      <c r="F431" s="174"/>
      <c r="G431" s="174"/>
      <c r="H431" s="174"/>
      <c r="I431" s="174"/>
      <c r="J431" s="174"/>
      <c r="K431" s="174"/>
      <c r="L431" s="174"/>
      <c r="M431" s="174"/>
      <c r="N431" s="164"/>
      <c r="O431" s="164"/>
      <c r="P431" s="164"/>
      <c r="Q431" s="164"/>
      <c r="R431" s="164"/>
      <c r="S431" s="164"/>
      <c r="T431" s="165"/>
      <c r="U431" s="164"/>
      <c r="V431" s="154"/>
      <c r="W431" s="154"/>
      <c r="X431" s="154"/>
      <c r="Y431" s="154"/>
      <c r="Z431" s="154"/>
      <c r="AA431" s="154"/>
      <c r="AB431" s="154"/>
      <c r="AC431" s="154"/>
      <c r="AD431" s="154"/>
      <c r="AE431" s="154" t="s">
        <v>132</v>
      </c>
      <c r="AF431" s="154">
        <v>0</v>
      </c>
      <c r="AG431" s="154"/>
      <c r="AH431" s="154"/>
      <c r="AI431" s="154"/>
      <c r="AJ431" s="154"/>
      <c r="AK431" s="154"/>
      <c r="AL431" s="154"/>
      <c r="AM431" s="154"/>
      <c r="AN431" s="154"/>
      <c r="AO431" s="154"/>
      <c r="AP431" s="154"/>
      <c r="AQ431" s="154"/>
      <c r="AR431" s="154"/>
      <c r="AS431" s="154"/>
      <c r="AT431" s="154"/>
      <c r="AU431" s="154"/>
      <c r="AV431" s="154"/>
      <c r="AW431" s="154"/>
      <c r="AX431" s="154"/>
      <c r="AY431" s="154"/>
      <c r="AZ431" s="154"/>
      <c r="BA431" s="154"/>
      <c r="BB431" s="154"/>
      <c r="BC431" s="154"/>
      <c r="BD431" s="154"/>
      <c r="BE431" s="154"/>
      <c r="BF431" s="154"/>
      <c r="BG431" s="154"/>
      <c r="BH431" s="154"/>
    </row>
    <row r="432" spans="1:60" outlineLevel="1" x14ac:dyDescent="0.2">
      <c r="A432" s="155"/>
      <c r="B432" s="161"/>
      <c r="C432" s="197" t="s">
        <v>518</v>
      </c>
      <c r="D432" s="166"/>
      <c r="E432" s="171">
        <v>1.44</v>
      </c>
      <c r="F432" s="174"/>
      <c r="G432" s="174"/>
      <c r="H432" s="174"/>
      <c r="I432" s="174"/>
      <c r="J432" s="174"/>
      <c r="K432" s="174"/>
      <c r="L432" s="174"/>
      <c r="M432" s="174"/>
      <c r="N432" s="164"/>
      <c r="O432" s="164"/>
      <c r="P432" s="164"/>
      <c r="Q432" s="164"/>
      <c r="R432" s="164"/>
      <c r="S432" s="164"/>
      <c r="T432" s="165"/>
      <c r="U432" s="164"/>
      <c r="V432" s="154"/>
      <c r="W432" s="154"/>
      <c r="X432" s="154"/>
      <c r="Y432" s="154"/>
      <c r="Z432" s="154"/>
      <c r="AA432" s="154"/>
      <c r="AB432" s="154"/>
      <c r="AC432" s="154"/>
      <c r="AD432" s="154"/>
      <c r="AE432" s="154" t="s">
        <v>132</v>
      </c>
      <c r="AF432" s="154">
        <v>0</v>
      </c>
      <c r="AG432" s="154"/>
      <c r="AH432" s="154"/>
      <c r="AI432" s="154"/>
      <c r="AJ432" s="154"/>
      <c r="AK432" s="154"/>
      <c r="AL432" s="154"/>
      <c r="AM432" s="154"/>
      <c r="AN432" s="154"/>
      <c r="AO432" s="154"/>
      <c r="AP432" s="154"/>
      <c r="AQ432" s="154"/>
      <c r="AR432" s="154"/>
      <c r="AS432" s="154"/>
      <c r="AT432" s="154"/>
      <c r="AU432" s="154"/>
      <c r="AV432" s="154"/>
      <c r="AW432" s="154"/>
      <c r="AX432" s="154"/>
      <c r="AY432" s="154"/>
      <c r="AZ432" s="154"/>
      <c r="BA432" s="154"/>
      <c r="BB432" s="154"/>
      <c r="BC432" s="154"/>
      <c r="BD432" s="154"/>
      <c r="BE432" s="154"/>
      <c r="BF432" s="154"/>
      <c r="BG432" s="154"/>
      <c r="BH432" s="154"/>
    </row>
    <row r="433" spans="1:60" outlineLevel="1" x14ac:dyDescent="0.2">
      <c r="A433" s="155"/>
      <c r="B433" s="161"/>
      <c r="C433" s="197" t="s">
        <v>519</v>
      </c>
      <c r="D433" s="166"/>
      <c r="E433" s="171">
        <v>0.66</v>
      </c>
      <c r="F433" s="174"/>
      <c r="G433" s="174"/>
      <c r="H433" s="174"/>
      <c r="I433" s="174"/>
      <c r="J433" s="174"/>
      <c r="K433" s="174"/>
      <c r="L433" s="174"/>
      <c r="M433" s="174"/>
      <c r="N433" s="164"/>
      <c r="O433" s="164"/>
      <c r="P433" s="164"/>
      <c r="Q433" s="164"/>
      <c r="R433" s="164"/>
      <c r="S433" s="164"/>
      <c r="T433" s="165"/>
      <c r="U433" s="16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 t="s">
        <v>132</v>
      </c>
      <c r="AF433" s="154">
        <v>0</v>
      </c>
      <c r="AG433" s="154"/>
      <c r="AH433" s="154"/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154"/>
      <c r="AZ433" s="154"/>
      <c r="BA433" s="154"/>
      <c r="BB433" s="154"/>
      <c r="BC433" s="154"/>
      <c r="BD433" s="154"/>
      <c r="BE433" s="154"/>
      <c r="BF433" s="154"/>
      <c r="BG433" s="154"/>
      <c r="BH433" s="154"/>
    </row>
    <row r="434" spans="1:60" outlineLevel="1" x14ac:dyDescent="0.2">
      <c r="A434" s="155">
        <v>94</v>
      </c>
      <c r="B434" s="161" t="s">
        <v>495</v>
      </c>
      <c r="C434" s="196" t="s">
        <v>496</v>
      </c>
      <c r="D434" s="163" t="s">
        <v>129</v>
      </c>
      <c r="E434" s="170">
        <v>44.318399999999997</v>
      </c>
      <c r="F434" s="173"/>
      <c r="G434" s="174">
        <f t="shared" ref="G434:G439" si="21">ROUND(E434*F434,2)</f>
        <v>0</v>
      </c>
      <c r="H434" s="173"/>
      <c r="I434" s="174">
        <f t="shared" ref="I434:I439" si="22">ROUND(E434*H434,2)</f>
        <v>0</v>
      </c>
      <c r="J434" s="173"/>
      <c r="K434" s="174">
        <f t="shared" ref="K434:K439" si="23">ROUND(E434*J434,2)</f>
        <v>0</v>
      </c>
      <c r="L434" s="174">
        <v>21</v>
      </c>
      <c r="M434" s="174">
        <f t="shared" ref="M434:M439" si="24">G434*(1+L434/100)</f>
        <v>0</v>
      </c>
      <c r="N434" s="164">
        <v>1.4999999999999999E-4</v>
      </c>
      <c r="O434" s="164">
        <f t="shared" ref="O434:O439" si="25">ROUND(E434*N434,5)</f>
        <v>6.6499999999999997E-3</v>
      </c>
      <c r="P434" s="164">
        <v>0</v>
      </c>
      <c r="Q434" s="164">
        <f t="shared" ref="Q434:Q439" si="26">ROUND(E434*P434,5)</f>
        <v>0</v>
      </c>
      <c r="R434" s="164"/>
      <c r="S434" s="164"/>
      <c r="T434" s="165">
        <v>0.22800000000000001</v>
      </c>
      <c r="U434" s="164">
        <f t="shared" ref="U434:U439" si="27">ROUND(E434*T434,2)</f>
        <v>10.1</v>
      </c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 t="s">
        <v>130</v>
      </c>
      <c r="AF434" s="154"/>
      <c r="AG434" s="154"/>
      <c r="AH434" s="154"/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154"/>
      <c r="AZ434" s="154"/>
      <c r="BA434" s="154"/>
      <c r="BB434" s="154"/>
      <c r="BC434" s="154"/>
      <c r="BD434" s="154"/>
      <c r="BE434" s="154"/>
      <c r="BF434" s="154"/>
      <c r="BG434" s="154"/>
      <c r="BH434" s="154"/>
    </row>
    <row r="435" spans="1:60" outlineLevel="1" x14ac:dyDescent="0.2">
      <c r="A435" s="155">
        <v>95</v>
      </c>
      <c r="B435" s="161" t="s">
        <v>497</v>
      </c>
      <c r="C435" s="196" t="s">
        <v>498</v>
      </c>
      <c r="D435" s="163" t="s">
        <v>129</v>
      </c>
      <c r="E435" s="170">
        <v>44.318399999999997</v>
      </c>
      <c r="F435" s="173"/>
      <c r="G435" s="174">
        <f t="shared" si="21"/>
        <v>0</v>
      </c>
      <c r="H435" s="173"/>
      <c r="I435" s="174">
        <f t="shared" si="22"/>
        <v>0</v>
      </c>
      <c r="J435" s="173"/>
      <c r="K435" s="174">
        <f t="shared" si="23"/>
        <v>0</v>
      </c>
      <c r="L435" s="174">
        <v>21</v>
      </c>
      <c r="M435" s="174">
        <f t="shared" si="24"/>
        <v>0</v>
      </c>
      <c r="N435" s="164">
        <v>6.9999999999999994E-5</v>
      </c>
      <c r="O435" s="164">
        <f t="shared" si="25"/>
        <v>3.0999999999999999E-3</v>
      </c>
      <c r="P435" s="164">
        <v>0</v>
      </c>
      <c r="Q435" s="164">
        <f t="shared" si="26"/>
        <v>0</v>
      </c>
      <c r="R435" s="164"/>
      <c r="S435" s="164"/>
      <c r="T435" s="165">
        <v>0.14399999999999999</v>
      </c>
      <c r="U435" s="164">
        <f t="shared" si="27"/>
        <v>6.38</v>
      </c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 t="s">
        <v>130</v>
      </c>
      <c r="AF435" s="154"/>
      <c r="AG435" s="154"/>
      <c r="AH435" s="154"/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  <c r="BC435" s="154"/>
      <c r="BD435" s="154"/>
      <c r="BE435" s="154"/>
      <c r="BF435" s="154"/>
      <c r="BG435" s="154"/>
      <c r="BH435" s="154"/>
    </row>
    <row r="436" spans="1:60" outlineLevel="1" x14ac:dyDescent="0.2">
      <c r="A436" s="155">
        <v>96</v>
      </c>
      <c r="B436" s="161" t="s">
        <v>499</v>
      </c>
      <c r="C436" s="196" t="s">
        <v>500</v>
      </c>
      <c r="D436" s="163" t="s">
        <v>129</v>
      </c>
      <c r="E436" s="170">
        <v>44.318399999999997</v>
      </c>
      <c r="F436" s="173"/>
      <c r="G436" s="174">
        <f t="shared" si="21"/>
        <v>0</v>
      </c>
      <c r="H436" s="173"/>
      <c r="I436" s="174">
        <f t="shared" si="22"/>
        <v>0</v>
      </c>
      <c r="J436" s="173"/>
      <c r="K436" s="174">
        <f t="shared" si="23"/>
        <v>0</v>
      </c>
      <c r="L436" s="174">
        <v>21</v>
      </c>
      <c r="M436" s="174">
        <f t="shared" si="24"/>
        <v>0</v>
      </c>
      <c r="N436" s="164">
        <v>1.0000000000000001E-5</v>
      </c>
      <c r="O436" s="164">
        <f t="shared" si="25"/>
        <v>4.4000000000000002E-4</v>
      </c>
      <c r="P436" s="164">
        <v>0</v>
      </c>
      <c r="Q436" s="164">
        <f t="shared" si="26"/>
        <v>0</v>
      </c>
      <c r="R436" s="164"/>
      <c r="S436" s="164"/>
      <c r="T436" s="165">
        <v>4.4999999999999998E-2</v>
      </c>
      <c r="U436" s="164">
        <f t="shared" si="27"/>
        <v>1.99</v>
      </c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 t="s">
        <v>130</v>
      </c>
      <c r="AF436" s="154"/>
      <c r="AG436" s="154"/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154"/>
      <c r="AZ436" s="154"/>
      <c r="BA436" s="154"/>
      <c r="BB436" s="154"/>
      <c r="BC436" s="154"/>
      <c r="BD436" s="154"/>
      <c r="BE436" s="154"/>
      <c r="BF436" s="154"/>
      <c r="BG436" s="154"/>
      <c r="BH436" s="154"/>
    </row>
    <row r="437" spans="1:60" outlineLevel="1" x14ac:dyDescent="0.2">
      <c r="A437" s="155">
        <v>97</v>
      </c>
      <c r="B437" s="161" t="s">
        <v>501</v>
      </c>
      <c r="C437" s="196" t="s">
        <v>502</v>
      </c>
      <c r="D437" s="163" t="s">
        <v>129</v>
      </c>
      <c r="E437" s="170">
        <v>44.318399999999997</v>
      </c>
      <c r="F437" s="173"/>
      <c r="G437" s="174">
        <f t="shared" si="21"/>
        <v>0</v>
      </c>
      <c r="H437" s="173"/>
      <c r="I437" s="174">
        <f t="shared" si="22"/>
        <v>0</v>
      </c>
      <c r="J437" s="173"/>
      <c r="K437" s="174">
        <f t="shared" si="23"/>
        <v>0</v>
      </c>
      <c r="L437" s="174">
        <v>21</v>
      </c>
      <c r="M437" s="174">
        <f t="shared" si="24"/>
        <v>0</v>
      </c>
      <c r="N437" s="164">
        <v>8.0000000000000007E-5</v>
      </c>
      <c r="O437" s="164">
        <f t="shared" si="25"/>
        <v>3.5500000000000002E-3</v>
      </c>
      <c r="P437" s="164">
        <v>0</v>
      </c>
      <c r="Q437" s="164">
        <f t="shared" si="26"/>
        <v>0</v>
      </c>
      <c r="R437" s="164"/>
      <c r="S437" s="164"/>
      <c r="T437" s="165">
        <v>0.156</v>
      </c>
      <c r="U437" s="164">
        <f t="shared" si="27"/>
        <v>6.91</v>
      </c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 t="s">
        <v>130</v>
      </c>
      <c r="AF437" s="154"/>
      <c r="AG437" s="154"/>
      <c r="AH437" s="154"/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154"/>
      <c r="AZ437" s="154"/>
      <c r="BA437" s="154"/>
      <c r="BB437" s="154"/>
      <c r="BC437" s="154"/>
      <c r="BD437" s="154"/>
      <c r="BE437" s="154"/>
      <c r="BF437" s="154"/>
      <c r="BG437" s="154"/>
      <c r="BH437" s="154"/>
    </row>
    <row r="438" spans="1:60" outlineLevel="1" x14ac:dyDescent="0.2">
      <c r="A438" s="155">
        <v>98</v>
      </c>
      <c r="B438" s="161" t="s">
        <v>503</v>
      </c>
      <c r="C438" s="196" t="s">
        <v>504</v>
      </c>
      <c r="D438" s="163" t="s">
        <v>129</v>
      </c>
      <c r="E438" s="170">
        <v>44.318399999999997</v>
      </c>
      <c r="F438" s="173"/>
      <c r="G438" s="174">
        <f t="shared" si="21"/>
        <v>0</v>
      </c>
      <c r="H438" s="173"/>
      <c r="I438" s="174">
        <f t="shared" si="22"/>
        <v>0</v>
      </c>
      <c r="J438" s="173"/>
      <c r="K438" s="174">
        <f t="shared" si="23"/>
        <v>0</v>
      </c>
      <c r="L438" s="174">
        <v>21</v>
      </c>
      <c r="M438" s="174">
        <f t="shared" si="24"/>
        <v>0</v>
      </c>
      <c r="N438" s="164">
        <v>2.5000000000000001E-4</v>
      </c>
      <c r="O438" s="164">
        <f t="shared" si="25"/>
        <v>1.108E-2</v>
      </c>
      <c r="P438" s="164">
        <v>0</v>
      </c>
      <c r="Q438" s="164">
        <f t="shared" si="26"/>
        <v>0</v>
      </c>
      <c r="R438" s="164"/>
      <c r="S438" s="164"/>
      <c r="T438" s="165">
        <v>0.30599999999999999</v>
      </c>
      <c r="U438" s="164">
        <f t="shared" si="27"/>
        <v>13.56</v>
      </c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 t="s">
        <v>130</v>
      </c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</row>
    <row r="439" spans="1:60" outlineLevel="1" x14ac:dyDescent="0.2">
      <c r="A439" s="155">
        <v>99</v>
      </c>
      <c r="B439" s="161" t="s">
        <v>520</v>
      </c>
      <c r="C439" s="196" t="s">
        <v>521</v>
      </c>
      <c r="D439" s="163" t="s">
        <v>129</v>
      </c>
      <c r="E439" s="170">
        <v>2.1</v>
      </c>
      <c r="F439" s="173"/>
      <c r="G439" s="174">
        <f t="shared" si="21"/>
        <v>0</v>
      </c>
      <c r="H439" s="173"/>
      <c r="I439" s="174">
        <f t="shared" si="22"/>
        <v>0</v>
      </c>
      <c r="J439" s="173"/>
      <c r="K439" s="174">
        <f t="shared" si="23"/>
        <v>0</v>
      </c>
      <c r="L439" s="174">
        <v>21</v>
      </c>
      <c r="M439" s="174">
        <f t="shared" si="24"/>
        <v>0</v>
      </c>
      <c r="N439" s="164">
        <v>0</v>
      </c>
      <c r="O439" s="164">
        <f t="shared" si="25"/>
        <v>0</v>
      </c>
      <c r="P439" s="164">
        <v>0</v>
      </c>
      <c r="Q439" s="164">
        <f t="shared" si="26"/>
        <v>0</v>
      </c>
      <c r="R439" s="164"/>
      <c r="S439" s="164"/>
      <c r="T439" s="165">
        <v>6.2E-2</v>
      </c>
      <c r="U439" s="164">
        <f t="shared" si="27"/>
        <v>0.13</v>
      </c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 t="s">
        <v>130</v>
      </c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</row>
    <row r="440" spans="1:60" outlineLevel="1" x14ac:dyDescent="0.2">
      <c r="A440" s="155"/>
      <c r="B440" s="161"/>
      <c r="C440" s="197" t="s">
        <v>518</v>
      </c>
      <c r="D440" s="166"/>
      <c r="E440" s="171">
        <v>1.44</v>
      </c>
      <c r="F440" s="174"/>
      <c r="G440" s="174"/>
      <c r="H440" s="174"/>
      <c r="I440" s="174"/>
      <c r="J440" s="174"/>
      <c r="K440" s="174"/>
      <c r="L440" s="174"/>
      <c r="M440" s="174"/>
      <c r="N440" s="164"/>
      <c r="O440" s="164"/>
      <c r="P440" s="164"/>
      <c r="Q440" s="164"/>
      <c r="R440" s="164"/>
      <c r="S440" s="164"/>
      <c r="T440" s="165"/>
      <c r="U440" s="16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 t="s">
        <v>132</v>
      </c>
      <c r="AF440" s="154">
        <v>0</v>
      </c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</row>
    <row r="441" spans="1:60" outlineLevel="1" x14ac:dyDescent="0.2">
      <c r="A441" s="155"/>
      <c r="B441" s="161"/>
      <c r="C441" s="197" t="s">
        <v>519</v>
      </c>
      <c r="D441" s="166"/>
      <c r="E441" s="171">
        <v>0.66</v>
      </c>
      <c r="F441" s="174"/>
      <c r="G441" s="174"/>
      <c r="H441" s="174"/>
      <c r="I441" s="174"/>
      <c r="J441" s="174"/>
      <c r="K441" s="174"/>
      <c r="L441" s="174"/>
      <c r="M441" s="174"/>
      <c r="N441" s="164"/>
      <c r="O441" s="164"/>
      <c r="P441" s="164"/>
      <c r="Q441" s="164"/>
      <c r="R441" s="164"/>
      <c r="S441" s="164"/>
      <c r="T441" s="165"/>
      <c r="U441" s="16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 t="s">
        <v>132</v>
      </c>
      <c r="AF441" s="154">
        <v>0</v>
      </c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</row>
    <row r="442" spans="1:60" x14ac:dyDescent="0.2">
      <c r="A442" s="156" t="s">
        <v>125</v>
      </c>
      <c r="B442" s="162" t="s">
        <v>90</v>
      </c>
      <c r="C442" s="198" t="s">
        <v>91</v>
      </c>
      <c r="D442" s="167"/>
      <c r="E442" s="172"/>
      <c r="F442" s="175"/>
      <c r="G442" s="175">
        <f>SUMIF(AE443:AE449,"&lt;&gt;NOR",G443:G449)</f>
        <v>0</v>
      </c>
      <c r="H442" s="175"/>
      <c r="I442" s="175">
        <f>SUM(I443:I449)</f>
        <v>0</v>
      </c>
      <c r="J442" s="175"/>
      <c r="K442" s="175">
        <f>SUM(K443:K449)</f>
        <v>0</v>
      </c>
      <c r="L442" s="175"/>
      <c r="M442" s="175">
        <f>SUM(M443:M449)</f>
        <v>0</v>
      </c>
      <c r="N442" s="168"/>
      <c r="O442" s="168">
        <f>SUM(O443:O449)</f>
        <v>5.2999999999999999E-2</v>
      </c>
      <c r="P442" s="168"/>
      <c r="Q442" s="168">
        <f>SUM(Q443:Q449)</f>
        <v>0</v>
      </c>
      <c r="R442" s="168"/>
      <c r="S442" s="168"/>
      <c r="T442" s="169"/>
      <c r="U442" s="168">
        <f>SUM(U443:U449)</f>
        <v>48.1</v>
      </c>
      <c r="AE442" t="s">
        <v>126</v>
      </c>
    </row>
    <row r="443" spans="1:60" outlineLevel="1" x14ac:dyDescent="0.2">
      <c r="A443" s="155">
        <v>100</v>
      </c>
      <c r="B443" s="161" t="s">
        <v>522</v>
      </c>
      <c r="C443" s="196" t="s">
        <v>523</v>
      </c>
      <c r="D443" s="163" t="s">
        <v>129</v>
      </c>
      <c r="E443" s="170">
        <v>265</v>
      </c>
      <c r="F443" s="173"/>
      <c r="G443" s="174">
        <f>ROUND(E443*F443,2)</f>
        <v>0</v>
      </c>
      <c r="H443" s="173"/>
      <c r="I443" s="174">
        <f>ROUND(E443*H443,2)</f>
        <v>0</v>
      </c>
      <c r="J443" s="173"/>
      <c r="K443" s="174">
        <f>ROUND(E443*J443,2)</f>
        <v>0</v>
      </c>
      <c r="L443" s="174">
        <v>21</v>
      </c>
      <c r="M443" s="174">
        <f>G443*(1+L443/100)</f>
        <v>0</v>
      </c>
      <c r="N443" s="164">
        <v>2.0000000000000001E-4</v>
      </c>
      <c r="O443" s="164">
        <f>ROUND(E443*N443,5)</f>
        <v>5.2999999999999999E-2</v>
      </c>
      <c r="P443" s="164">
        <v>0</v>
      </c>
      <c r="Q443" s="164">
        <f>ROUND(E443*P443,5)</f>
        <v>0</v>
      </c>
      <c r="R443" s="164"/>
      <c r="S443" s="164"/>
      <c r="T443" s="165">
        <v>0.18151999999999999</v>
      </c>
      <c r="U443" s="164">
        <f>ROUND(E443*T443,2)</f>
        <v>48.1</v>
      </c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 t="s">
        <v>130</v>
      </c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</row>
    <row r="444" spans="1:60" outlineLevel="1" x14ac:dyDescent="0.2">
      <c r="A444" s="155"/>
      <c r="B444" s="161"/>
      <c r="C444" s="197" t="s">
        <v>524</v>
      </c>
      <c r="D444" s="166"/>
      <c r="E444" s="171"/>
      <c r="F444" s="174"/>
      <c r="G444" s="174"/>
      <c r="H444" s="174"/>
      <c r="I444" s="174"/>
      <c r="J444" s="174"/>
      <c r="K444" s="174"/>
      <c r="L444" s="174"/>
      <c r="M444" s="174"/>
      <c r="N444" s="164"/>
      <c r="O444" s="164"/>
      <c r="P444" s="164"/>
      <c r="Q444" s="164"/>
      <c r="R444" s="164"/>
      <c r="S444" s="164"/>
      <c r="T444" s="165"/>
      <c r="U444" s="16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 t="s">
        <v>132</v>
      </c>
      <c r="AF444" s="154">
        <v>0</v>
      </c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</row>
    <row r="445" spans="1:60" outlineLevel="1" x14ac:dyDescent="0.2">
      <c r="A445" s="155"/>
      <c r="B445" s="161"/>
      <c r="C445" s="197" t="s">
        <v>165</v>
      </c>
      <c r="D445" s="166"/>
      <c r="E445" s="171">
        <v>225</v>
      </c>
      <c r="F445" s="174"/>
      <c r="G445" s="174"/>
      <c r="H445" s="174"/>
      <c r="I445" s="174"/>
      <c r="J445" s="174"/>
      <c r="K445" s="174"/>
      <c r="L445" s="174"/>
      <c r="M445" s="174"/>
      <c r="N445" s="164"/>
      <c r="O445" s="164"/>
      <c r="P445" s="164"/>
      <c r="Q445" s="164"/>
      <c r="R445" s="164"/>
      <c r="S445" s="164"/>
      <c r="T445" s="165"/>
      <c r="U445" s="16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 t="s">
        <v>132</v>
      </c>
      <c r="AF445" s="154">
        <v>0</v>
      </c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</row>
    <row r="446" spans="1:60" outlineLevel="1" x14ac:dyDescent="0.2">
      <c r="A446" s="155"/>
      <c r="B446" s="161"/>
      <c r="C446" s="197" t="s">
        <v>134</v>
      </c>
      <c r="D446" s="166"/>
      <c r="E446" s="171"/>
      <c r="F446" s="174"/>
      <c r="G446" s="174"/>
      <c r="H446" s="174"/>
      <c r="I446" s="174"/>
      <c r="J446" s="174"/>
      <c r="K446" s="174"/>
      <c r="L446" s="174"/>
      <c r="M446" s="174"/>
      <c r="N446" s="164"/>
      <c r="O446" s="164"/>
      <c r="P446" s="164"/>
      <c r="Q446" s="164"/>
      <c r="R446" s="164"/>
      <c r="S446" s="164"/>
      <c r="T446" s="165"/>
      <c r="U446" s="16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 t="s">
        <v>132</v>
      </c>
      <c r="AF446" s="154">
        <v>0</v>
      </c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</row>
    <row r="447" spans="1:60" outlineLevel="1" x14ac:dyDescent="0.2">
      <c r="A447" s="155"/>
      <c r="B447" s="161"/>
      <c r="C447" s="197" t="s">
        <v>525</v>
      </c>
      <c r="D447" s="166"/>
      <c r="E447" s="171"/>
      <c r="F447" s="174"/>
      <c r="G447" s="174"/>
      <c r="H447" s="174"/>
      <c r="I447" s="174"/>
      <c r="J447" s="174"/>
      <c r="K447" s="174"/>
      <c r="L447" s="174"/>
      <c r="M447" s="174"/>
      <c r="N447" s="164"/>
      <c r="O447" s="164"/>
      <c r="P447" s="164"/>
      <c r="Q447" s="164"/>
      <c r="R447" s="164"/>
      <c r="S447" s="164"/>
      <c r="T447" s="165"/>
      <c r="U447" s="16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 t="s">
        <v>132</v>
      </c>
      <c r="AF447" s="154">
        <v>0</v>
      </c>
      <c r="AG447" s="154"/>
      <c r="AH447" s="154"/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  <c r="BC447" s="154"/>
      <c r="BD447" s="154"/>
      <c r="BE447" s="154"/>
      <c r="BF447" s="154"/>
      <c r="BG447" s="154"/>
      <c r="BH447" s="154"/>
    </row>
    <row r="448" spans="1:60" outlineLevel="1" x14ac:dyDescent="0.2">
      <c r="A448" s="155"/>
      <c r="B448" s="161"/>
      <c r="C448" s="197" t="s">
        <v>526</v>
      </c>
      <c r="D448" s="166"/>
      <c r="E448" s="171">
        <v>20</v>
      </c>
      <c r="F448" s="174"/>
      <c r="G448" s="174"/>
      <c r="H448" s="174"/>
      <c r="I448" s="174"/>
      <c r="J448" s="174"/>
      <c r="K448" s="174"/>
      <c r="L448" s="174"/>
      <c r="M448" s="174"/>
      <c r="N448" s="164"/>
      <c r="O448" s="164"/>
      <c r="P448" s="164"/>
      <c r="Q448" s="164"/>
      <c r="R448" s="164"/>
      <c r="S448" s="164"/>
      <c r="T448" s="165"/>
      <c r="U448" s="16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 t="s">
        <v>132</v>
      </c>
      <c r="AF448" s="154">
        <v>0</v>
      </c>
      <c r="AG448" s="154"/>
      <c r="AH448" s="154"/>
      <c r="AI448" s="154"/>
      <c r="AJ448" s="154"/>
      <c r="AK448" s="154"/>
      <c r="AL448" s="154"/>
      <c r="AM448" s="154"/>
      <c r="AN448" s="154"/>
      <c r="AO448" s="154"/>
      <c r="AP448" s="154"/>
      <c r="AQ448" s="154"/>
      <c r="AR448" s="154"/>
      <c r="AS448" s="154"/>
      <c r="AT448" s="154"/>
      <c r="AU448" s="154"/>
      <c r="AV448" s="154"/>
      <c r="AW448" s="154"/>
      <c r="AX448" s="154"/>
      <c r="AY448" s="154"/>
      <c r="AZ448" s="154"/>
      <c r="BA448" s="154"/>
      <c r="BB448" s="154"/>
      <c r="BC448" s="154"/>
      <c r="BD448" s="154"/>
      <c r="BE448" s="154"/>
      <c r="BF448" s="154"/>
      <c r="BG448" s="154"/>
      <c r="BH448" s="154"/>
    </row>
    <row r="449" spans="1:60" outlineLevel="1" x14ac:dyDescent="0.2">
      <c r="A449" s="155"/>
      <c r="B449" s="161"/>
      <c r="C449" s="197" t="s">
        <v>527</v>
      </c>
      <c r="D449" s="166"/>
      <c r="E449" s="171">
        <v>20</v>
      </c>
      <c r="F449" s="174"/>
      <c r="G449" s="174"/>
      <c r="H449" s="174"/>
      <c r="I449" s="174"/>
      <c r="J449" s="174"/>
      <c r="K449" s="174"/>
      <c r="L449" s="174"/>
      <c r="M449" s="174"/>
      <c r="N449" s="164"/>
      <c r="O449" s="164"/>
      <c r="P449" s="164"/>
      <c r="Q449" s="164"/>
      <c r="R449" s="164"/>
      <c r="S449" s="164"/>
      <c r="T449" s="165"/>
      <c r="U449" s="164"/>
      <c r="V449" s="154"/>
      <c r="W449" s="154"/>
      <c r="X449" s="154"/>
      <c r="Y449" s="154"/>
      <c r="Z449" s="154"/>
      <c r="AA449" s="154"/>
      <c r="AB449" s="154"/>
      <c r="AC449" s="154"/>
      <c r="AD449" s="154"/>
      <c r="AE449" s="154" t="s">
        <v>132</v>
      </c>
      <c r="AF449" s="154">
        <v>0</v>
      </c>
      <c r="AG449" s="154"/>
      <c r="AH449" s="154"/>
      <c r="AI449" s="154"/>
      <c r="AJ449" s="154"/>
      <c r="AK449" s="154"/>
      <c r="AL449" s="154"/>
      <c r="AM449" s="154"/>
      <c r="AN449" s="154"/>
      <c r="AO449" s="154"/>
      <c r="AP449" s="154"/>
      <c r="AQ449" s="154"/>
      <c r="AR449" s="154"/>
      <c r="AS449" s="154"/>
      <c r="AT449" s="154"/>
      <c r="AU449" s="154"/>
      <c r="AV449" s="154"/>
      <c r="AW449" s="154"/>
      <c r="AX449" s="154"/>
      <c r="AY449" s="154"/>
      <c r="AZ449" s="154"/>
      <c r="BA449" s="154"/>
      <c r="BB449" s="154"/>
      <c r="BC449" s="154"/>
      <c r="BD449" s="154"/>
      <c r="BE449" s="154"/>
      <c r="BF449" s="154"/>
      <c r="BG449" s="154"/>
      <c r="BH449" s="154"/>
    </row>
    <row r="450" spans="1:60" x14ac:dyDescent="0.2">
      <c r="A450" s="156" t="s">
        <v>125</v>
      </c>
      <c r="B450" s="162" t="s">
        <v>92</v>
      </c>
      <c r="C450" s="198" t="s">
        <v>93</v>
      </c>
      <c r="D450" s="167"/>
      <c r="E450" s="172"/>
      <c r="F450" s="175"/>
      <c r="G450" s="175">
        <f>SUMIF(AE451:AE464,"&lt;&gt;NOR",G451:G464)</f>
        <v>0</v>
      </c>
      <c r="H450" s="175"/>
      <c r="I450" s="175">
        <f>SUM(I451:I464)</f>
        <v>0</v>
      </c>
      <c r="J450" s="175"/>
      <c r="K450" s="175">
        <f>SUM(K451:K464)</f>
        <v>0</v>
      </c>
      <c r="L450" s="175"/>
      <c r="M450" s="175">
        <f>SUM(M451:M464)</f>
        <v>0</v>
      </c>
      <c r="N450" s="168"/>
      <c r="O450" s="168">
        <f>SUM(O451:O464)</f>
        <v>0.16511999999999999</v>
      </c>
      <c r="P450" s="168"/>
      <c r="Q450" s="168">
        <f>SUM(Q451:Q464)</f>
        <v>0</v>
      </c>
      <c r="R450" s="168"/>
      <c r="S450" s="168"/>
      <c r="T450" s="169"/>
      <c r="U450" s="168">
        <f>SUM(U451:U464)</f>
        <v>53.94</v>
      </c>
      <c r="AE450" t="s">
        <v>126</v>
      </c>
    </row>
    <row r="451" spans="1:60" ht="22.5" outlineLevel="1" x14ac:dyDescent="0.2">
      <c r="A451" s="155">
        <v>101</v>
      </c>
      <c r="B451" s="161" t="s">
        <v>528</v>
      </c>
      <c r="C451" s="196" t="s">
        <v>529</v>
      </c>
      <c r="D451" s="163" t="s">
        <v>129</v>
      </c>
      <c r="E451" s="170">
        <v>80.155500000000004</v>
      </c>
      <c r="F451" s="173"/>
      <c r="G451" s="174">
        <f>ROUND(E451*F451,2)</f>
        <v>0</v>
      </c>
      <c r="H451" s="173"/>
      <c r="I451" s="174">
        <f>ROUND(E451*H451,2)</f>
        <v>0</v>
      </c>
      <c r="J451" s="173"/>
      <c r="K451" s="174">
        <f>ROUND(E451*J451,2)</f>
        <v>0</v>
      </c>
      <c r="L451" s="174">
        <v>21</v>
      </c>
      <c r="M451" s="174">
        <f>G451*(1+L451/100)</f>
        <v>0</v>
      </c>
      <c r="N451" s="164">
        <v>2.0600000000000002E-3</v>
      </c>
      <c r="O451" s="164">
        <f>ROUND(E451*N451,5)</f>
        <v>0.16511999999999999</v>
      </c>
      <c r="P451" s="164">
        <v>0</v>
      </c>
      <c r="Q451" s="164">
        <f>ROUND(E451*P451,5)</f>
        <v>0</v>
      </c>
      <c r="R451" s="164"/>
      <c r="S451" s="164"/>
      <c r="T451" s="165">
        <v>0.67300000000000004</v>
      </c>
      <c r="U451" s="164">
        <f>ROUND(E451*T451,2)</f>
        <v>53.94</v>
      </c>
      <c r="V451" s="154"/>
      <c r="W451" s="154"/>
      <c r="X451" s="154"/>
      <c r="Y451" s="154"/>
      <c r="Z451" s="154"/>
      <c r="AA451" s="154"/>
      <c r="AB451" s="154"/>
      <c r="AC451" s="154"/>
      <c r="AD451" s="154"/>
      <c r="AE451" s="154" t="s">
        <v>130</v>
      </c>
      <c r="AF451" s="154"/>
      <c r="AG451" s="154"/>
      <c r="AH451" s="154"/>
      <c r="AI451" s="154"/>
      <c r="AJ451" s="154"/>
      <c r="AK451" s="154"/>
      <c r="AL451" s="154"/>
      <c r="AM451" s="154"/>
      <c r="AN451" s="154"/>
      <c r="AO451" s="154"/>
      <c r="AP451" s="154"/>
      <c r="AQ451" s="154"/>
      <c r="AR451" s="154"/>
      <c r="AS451" s="154"/>
      <c r="AT451" s="154"/>
      <c r="AU451" s="154"/>
      <c r="AV451" s="154"/>
      <c r="AW451" s="154"/>
      <c r="AX451" s="154"/>
      <c r="AY451" s="154"/>
      <c r="AZ451" s="154"/>
      <c r="BA451" s="154"/>
      <c r="BB451" s="154"/>
      <c r="BC451" s="154"/>
      <c r="BD451" s="154"/>
      <c r="BE451" s="154"/>
      <c r="BF451" s="154"/>
      <c r="BG451" s="154"/>
      <c r="BH451" s="154"/>
    </row>
    <row r="452" spans="1:60" outlineLevel="1" x14ac:dyDescent="0.2">
      <c r="A452" s="155"/>
      <c r="B452" s="161"/>
      <c r="C452" s="197" t="s">
        <v>545</v>
      </c>
      <c r="D452" s="166"/>
      <c r="E452" s="171"/>
      <c r="F452" s="174"/>
      <c r="G452" s="174"/>
      <c r="H452" s="174"/>
      <c r="I452" s="174"/>
      <c r="J452" s="174"/>
      <c r="K452" s="174"/>
      <c r="L452" s="174"/>
      <c r="M452" s="174"/>
      <c r="N452" s="164"/>
      <c r="O452" s="164"/>
      <c r="P452" s="164"/>
      <c r="Q452" s="164"/>
      <c r="R452" s="164"/>
      <c r="S452" s="164"/>
      <c r="T452" s="165"/>
      <c r="U452" s="164"/>
      <c r="V452" s="154"/>
      <c r="W452" s="154"/>
      <c r="X452" s="154"/>
      <c r="Y452" s="154"/>
      <c r="Z452" s="154"/>
      <c r="AA452" s="154"/>
      <c r="AB452" s="154"/>
      <c r="AC452" s="154"/>
      <c r="AD452" s="154"/>
      <c r="AE452" s="154" t="s">
        <v>132</v>
      </c>
      <c r="AF452" s="154">
        <v>0</v>
      </c>
      <c r="AG452" s="154"/>
      <c r="AH452" s="154"/>
      <c r="AI452" s="154"/>
      <c r="AJ452" s="154"/>
      <c r="AK452" s="154"/>
      <c r="AL452" s="154"/>
      <c r="AM452" s="154"/>
      <c r="AN452" s="154"/>
      <c r="AO452" s="154"/>
      <c r="AP452" s="154"/>
      <c r="AQ452" s="154"/>
      <c r="AR452" s="154"/>
      <c r="AS452" s="154"/>
      <c r="AT452" s="154"/>
      <c r="AU452" s="154"/>
      <c r="AV452" s="154"/>
      <c r="AW452" s="154"/>
      <c r="AX452" s="154"/>
      <c r="AY452" s="154"/>
      <c r="AZ452" s="154"/>
      <c r="BA452" s="154"/>
      <c r="BB452" s="154"/>
      <c r="BC452" s="154"/>
      <c r="BD452" s="154"/>
      <c r="BE452" s="154"/>
      <c r="BF452" s="154"/>
      <c r="BG452" s="154"/>
      <c r="BH452" s="154"/>
    </row>
    <row r="453" spans="1:60" outlineLevel="1" x14ac:dyDescent="0.2">
      <c r="A453" s="155"/>
      <c r="B453" s="161"/>
      <c r="C453" s="197" t="s">
        <v>136</v>
      </c>
      <c r="D453" s="166"/>
      <c r="E453" s="171">
        <v>8.1983999999999995</v>
      </c>
      <c r="F453" s="174"/>
      <c r="G453" s="174"/>
      <c r="H453" s="174"/>
      <c r="I453" s="174"/>
      <c r="J453" s="174"/>
      <c r="K453" s="174"/>
      <c r="L453" s="174"/>
      <c r="M453" s="174"/>
      <c r="N453" s="164"/>
      <c r="O453" s="164"/>
      <c r="P453" s="164"/>
      <c r="Q453" s="164"/>
      <c r="R453" s="164"/>
      <c r="S453" s="164"/>
      <c r="T453" s="165"/>
      <c r="U453" s="164"/>
      <c r="V453" s="154"/>
      <c r="W453" s="154"/>
      <c r="X453" s="154"/>
      <c r="Y453" s="154"/>
      <c r="Z453" s="154"/>
      <c r="AA453" s="154"/>
      <c r="AB453" s="154"/>
      <c r="AC453" s="154"/>
      <c r="AD453" s="154"/>
      <c r="AE453" s="154" t="s">
        <v>132</v>
      </c>
      <c r="AF453" s="154">
        <v>0</v>
      </c>
      <c r="AG453" s="154"/>
      <c r="AH453" s="154"/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  <c r="AV453" s="154"/>
      <c r="AW453" s="154"/>
      <c r="AX453" s="154"/>
      <c r="AY453" s="154"/>
      <c r="AZ453" s="154"/>
      <c r="BA453" s="154"/>
      <c r="BB453" s="154"/>
      <c r="BC453" s="154"/>
      <c r="BD453" s="154"/>
      <c r="BE453" s="154"/>
      <c r="BF453" s="154"/>
      <c r="BG453" s="154"/>
      <c r="BH453" s="154"/>
    </row>
    <row r="454" spans="1:60" outlineLevel="1" x14ac:dyDescent="0.2">
      <c r="A454" s="155"/>
      <c r="B454" s="161"/>
      <c r="C454" s="197" t="s">
        <v>137</v>
      </c>
      <c r="D454" s="166"/>
      <c r="E454" s="171">
        <v>17.472000000000001</v>
      </c>
      <c r="F454" s="174"/>
      <c r="G454" s="174"/>
      <c r="H454" s="174"/>
      <c r="I454" s="174"/>
      <c r="J454" s="174"/>
      <c r="K454" s="174"/>
      <c r="L454" s="174"/>
      <c r="M454" s="174"/>
      <c r="N454" s="164"/>
      <c r="O454" s="164"/>
      <c r="P454" s="164"/>
      <c r="Q454" s="164"/>
      <c r="R454" s="164"/>
      <c r="S454" s="164"/>
      <c r="T454" s="165"/>
      <c r="U454" s="164"/>
      <c r="V454" s="154"/>
      <c r="W454" s="154"/>
      <c r="X454" s="154"/>
      <c r="Y454" s="154"/>
      <c r="Z454" s="154"/>
      <c r="AA454" s="154"/>
      <c r="AB454" s="154"/>
      <c r="AC454" s="154"/>
      <c r="AD454" s="154"/>
      <c r="AE454" s="154" t="s">
        <v>132</v>
      </c>
      <c r="AF454" s="154">
        <v>0</v>
      </c>
      <c r="AG454" s="154"/>
      <c r="AH454" s="154"/>
      <c r="AI454" s="154"/>
      <c r="AJ454" s="154"/>
      <c r="AK454" s="154"/>
      <c r="AL454" s="154"/>
      <c r="AM454" s="154"/>
      <c r="AN454" s="154"/>
      <c r="AO454" s="154"/>
      <c r="AP454" s="154"/>
      <c r="AQ454" s="154"/>
      <c r="AR454" s="154"/>
      <c r="AS454" s="154"/>
      <c r="AT454" s="154"/>
      <c r="AU454" s="154"/>
      <c r="AV454" s="154"/>
      <c r="AW454" s="154"/>
      <c r="AX454" s="154"/>
      <c r="AY454" s="154"/>
      <c r="AZ454" s="154"/>
      <c r="BA454" s="154"/>
      <c r="BB454" s="154"/>
      <c r="BC454" s="154"/>
      <c r="BD454" s="154"/>
      <c r="BE454" s="154"/>
      <c r="BF454" s="154"/>
      <c r="BG454" s="154"/>
      <c r="BH454" s="154"/>
    </row>
    <row r="455" spans="1:60" outlineLevel="1" x14ac:dyDescent="0.2">
      <c r="A455" s="155"/>
      <c r="B455" s="161"/>
      <c r="C455" s="197" t="s">
        <v>138</v>
      </c>
      <c r="D455" s="166"/>
      <c r="E455" s="171">
        <v>8.1983999999999995</v>
      </c>
      <c r="F455" s="174"/>
      <c r="G455" s="174"/>
      <c r="H455" s="174"/>
      <c r="I455" s="174"/>
      <c r="J455" s="174"/>
      <c r="K455" s="174"/>
      <c r="L455" s="174"/>
      <c r="M455" s="174"/>
      <c r="N455" s="164"/>
      <c r="O455" s="164"/>
      <c r="P455" s="164"/>
      <c r="Q455" s="164"/>
      <c r="R455" s="164"/>
      <c r="S455" s="164"/>
      <c r="T455" s="165"/>
      <c r="U455" s="164"/>
      <c r="V455" s="154"/>
      <c r="W455" s="154"/>
      <c r="X455" s="154"/>
      <c r="Y455" s="154"/>
      <c r="Z455" s="154"/>
      <c r="AA455" s="154"/>
      <c r="AB455" s="154"/>
      <c r="AC455" s="154"/>
      <c r="AD455" s="154"/>
      <c r="AE455" s="154" t="s">
        <v>132</v>
      </c>
      <c r="AF455" s="154">
        <v>0</v>
      </c>
      <c r="AG455" s="154"/>
      <c r="AH455" s="154"/>
      <c r="AI455" s="154"/>
      <c r="AJ455" s="154"/>
      <c r="AK455" s="154"/>
      <c r="AL455" s="154"/>
      <c r="AM455" s="154"/>
      <c r="AN455" s="154"/>
      <c r="AO455" s="154"/>
      <c r="AP455" s="154"/>
      <c r="AQ455" s="154"/>
      <c r="AR455" s="154"/>
      <c r="AS455" s="154"/>
      <c r="AT455" s="154"/>
      <c r="AU455" s="154"/>
      <c r="AV455" s="154"/>
      <c r="AW455" s="154"/>
      <c r="AX455" s="154"/>
      <c r="AY455" s="154"/>
      <c r="AZ455" s="154"/>
      <c r="BA455" s="154"/>
      <c r="BB455" s="154"/>
      <c r="BC455" s="154"/>
      <c r="BD455" s="154"/>
      <c r="BE455" s="154"/>
      <c r="BF455" s="154"/>
      <c r="BG455" s="154"/>
      <c r="BH455" s="154"/>
    </row>
    <row r="456" spans="1:60" outlineLevel="1" x14ac:dyDescent="0.2">
      <c r="A456" s="155"/>
      <c r="B456" s="161"/>
      <c r="C456" s="197" t="s">
        <v>139</v>
      </c>
      <c r="D456" s="166"/>
      <c r="E456" s="171">
        <v>4.0991999999999997</v>
      </c>
      <c r="F456" s="174"/>
      <c r="G456" s="174"/>
      <c r="H456" s="174"/>
      <c r="I456" s="174"/>
      <c r="J456" s="174"/>
      <c r="K456" s="174"/>
      <c r="L456" s="174"/>
      <c r="M456" s="174"/>
      <c r="N456" s="164"/>
      <c r="O456" s="164"/>
      <c r="P456" s="164"/>
      <c r="Q456" s="164"/>
      <c r="R456" s="164"/>
      <c r="S456" s="164"/>
      <c r="T456" s="165"/>
      <c r="U456" s="16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 t="s">
        <v>132</v>
      </c>
      <c r="AF456" s="154">
        <v>0</v>
      </c>
      <c r="AG456" s="154"/>
      <c r="AH456" s="154"/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  <c r="BD456" s="154"/>
      <c r="BE456" s="154"/>
      <c r="BF456" s="154"/>
      <c r="BG456" s="154"/>
      <c r="BH456" s="154"/>
    </row>
    <row r="457" spans="1:60" outlineLevel="1" x14ac:dyDescent="0.2">
      <c r="A457" s="155"/>
      <c r="B457" s="161"/>
      <c r="C457" s="197" t="s">
        <v>140</v>
      </c>
      <c r="D457" s="166"/>
      <c r="E457" s="171">
        <v>8.9700000000000006</v>
      </c>
      <c r="F457" s="174"/>
      <c r="G457" s="174"/>
      <c r="H457" s="174"/>
      <c r="I457" s="174"/>
      <c r="J457" s="174"/>
      <c r="K457" s="174"/>
      <c r="L457" s="174"/>
      <c r="M457" s="174"/>
      <c r="N457" s="164"/>
      <c r="O457" s="164"/>
      <c r="P457" s="164"/>
      <c r="Q457" s="164"/>
      <c r="R457" s="164"/>
      <c r="S457" s="164"/>
      <c r="T457" s="165"/>
      <c r="U457" s="16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 t="s">
        <v>132</v>
      </c>
      <c r="AF457" s="154">
        <v>0</v>
      </c>
      <c r="AG457" s="154"/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  <c r="BD457" s="154"/>
      <c r="BE457" s="154"/>
      <c r="BF457" s="154"/>
      <c r="BG457" s="154"/>
      <c r="BH457" s="154"/>
    </row>
    <row r="458" spans="1:60" outlineLevel="1" x14ac:dyDescent="0.2">
      <c r="A458" s="155"/>
      <c r="B458" s="161"/>
      <c r="C458" s="197" t="s">
        <v>134</v>
      </c>
      <c r="D458" s="166"/>
      <c r="E458" s="171"/>
      <c r="F458" s="174"/>
      <c r="G458" s="174"/>
      <c r="H458" s="174"/>
      <c r="I458" s="174"/>
      <c r="J458" s="174"/>
      <c r="K458" s="174"/>
      <c r="L458" s="174"/>
      <c r="M458" s="174"/>
      <c r="N458" s="164"/>
      <c r="O458" s="164"/>
      <c r="P458" s="164"/>
      <c r="Q458" s="164"/>
      <c r="R458" s="164"/>
      <c r="S458" s="164"/>
      <c r="T458" s="165"/>
      <c r="U458" s="16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 t="s">
        <v>132</v>
      </c>
      <c r="AF458" s="154">
        <v>0</v>
      </c>
      <c r="AG458" s="154"/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</row>
    <row r="459" spans="1:60" outlineLevel="1" x14ac:dyDescent="0.2">
      <c r="A459" s="155"/>
      <c r="B459" s="161"/>
      <c r="C459" s="197" t="s">
        <v>141</v>
      </c>
      <c r="D459" s="166"/>
      <c r="E459" s="171"/>
      <c r="F459" s="174"/>
      <c r="G459" s="174"/>
      <c r="H459" s="174"/>
      <c r="I459" s="174"/>
      <c r="J459" s="174"/>
      <c r="K459" s="174"/>
      <c r="L459" s="174"/>
      <c r="M459" s="174"/>
      <c r="N459" s="164"/>
      <c r="O459" s="164"/>
      <c r="P459" s="164"/>
      <c r="Q459" s="164"/>
      <c r="R459" s="164"/>
      <c r="S459" s="164"/>
      <c r="T459" s="165"/>
      <c r="U459" s="16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 t="s">
        <v>132</v>
      </c>
      <c r="AF459" s="154">
        <v>0</v>
      </c>
      <c r="AG459" s="154"/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  <c r="BD459" s="154"/>
      <c r="BE459" s="154"/>
      <c r="BF459" s="154"/>
      <c r="BG459" s="154"/>
      <c r="BH459" s="154"/>
    </row>
    <row r="460" spans="1:60" outlineLevel="1" x14ac:dyDescent="0.2">
      <c r="A460" s="155"/>
      <c r="B460" s="161"/>
      <c r="C460" s="197" t="s">
        <v>144</v>
      </c>
      <c r="D460" s="166"/>
      <c r="E460" s="171">
        <v>4.9450000000000003</v>
      </c>
      <c r="F460" s="174"/>
      <c r="G460" s="174"/>
      <c r="H460" s="174"/>
      <c r="I460" s="174"/>
      <c r="J460" s="174"/>
      <c r="K460" s="174"/>
      <c r="L460" s="174"/>
      <c r="M460" s="174"/>
      <c r="N460" s="164"/>
      <c r="O460" s="164"/>
      <c r="P460" s="164"/>
      <c r="Q460" s="164"/>
      <c r="R460" s="164"/>
      <c r="S460" s="164"/>
      <c r="T460" s="165"/>
      <c r="U460" s="16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 t="s">
        <v>132</v>
      </c>
      <c r="AF460" s="154">
        <v>0</v>
      </c>
      <c r="AG460" s="154"/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</row>
    <row r="461" spans="1:60" outlineLevel="1" x14ac:dyDescent="0.2">
      <c r="A461" s="155"/>
      <c r="B461" s="161"/>
      <c r="C461" s="197" t="s">
        <v>146</v>
      </c>
      <c r="D461" s="166"/>
      <c r="E461" s="171">
        <v>12.147500000000001</v>
      </c>
      <c r="F461" s="174"/>
      <c r="G461" s="174"/>
      <c r="H461" s="174"/>
      <c r="I461" s="174"/>
      <c r="J461" s="174"/>
      <c r="K461" s="174"/>
      <c r="L461" s="174"/>
      <c r="M461" s="174"/>
      <c r="N461" s="164"/>
      <c r="O461" s="164"/>
      <c r="P461" s="164"/>
      <c r="Q461" s="164"/>
      <c r="R461" s="164"/>
      <c r="S461" s="164"/>
      <c r="T461" s="165"/>
      <c r="U461" s="16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 t="s">
        <v>132</v>
      </c>
      <c r="AF461" s="154">
        <v>0</v>
      </c>
      <c r="AG461" s="154"/>
      <c r="AH461" s="154"/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  <c r="BD461" s="154"/>
      <c r="BE461" s="154"/>
      <c r="BF461" s="154"/>
      <c r="BG461" s="154"/>
      <c r="BH461" s="154"/>
    </row>
    <row r="462" spans="1:60" outlineLevel="1" x14ac:dyDescent="0.2">
      <c r="A462" s="155"/>
      <c r="B462" s="161"/>
      <c r="C462" s="197" t="s">
        <v>147</v>
      </c>
      <c r="D462" s="166"/>
      <c r="E462" s="171">
        <v>9.89</v>
      </c>
      <c r="F462" s="174"/>
      <c r="G462" s="174"/>
      <c r="H462" s="174"/>
      <c r="I462" s="174"/>
      <c r="J462" s="174"/>
      <c r="K462" s="174"/>
      <c r="L462" s="174"/>
      <c r="M462" s="174"/>
      <c r="N462" s="164"/>
      <c r="O462" s="164"/>
      <c r="P462" s="164"/>
      <c r="Q462" s="164"/>
      <c r="R462" s="164"/>
      <c r="S462" s="164"/>
      <c r="T462" s="165"/>
      <c r="U462" s="16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 t="s">
        <v>132</v>
      </c>
      <c r="AF462" s="154">
        <v>0</v>
      </c>
      <c r="AG462" s="154"/>
      <c r="AH462" s="154"/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</row>
    <row r="463" spans="1:60" outlineLevel="1" x14ac:dyDescent="0.2">
      <c r="A463" s="155"/>
      <c r="B463" s="161"/>
      <c r="C463" s="197" t="s">
        <v>548</v>
      </c>
      <c r="D463" s="166"/>
      <c r="E463" s="171">
        <v>1.5694999999999999</v>
      </c>
      <c r="F463" s="174"/>
      <c r="G463" s="174"/>
      <c r="H463" s="174"/>
      <c r="I463" s="174"/>
      <c r="J463" s="174"/>
      <c r="K463" s="174"/>
      <c r="L463" s="174"/>
      <c r="M463" s="174"/>
      <c r="N463" s="164"/>
      <c r="O463" s="164"/>
      <c r="P463" s="164"/>
      <c r="Q463" s="164"/>
      <c r="R463" s="164"/>
      <c r="S463" s="164"/>
      <c r="T463" s="165"/>
      <c r="U463" s="16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 t="s">
        <v>132</v>
      </c>
      <c r="AF463" s="154">
        <v>0</v>
      </c>
      <c r="AG463" s="154"/>
      <c r="AH463" s="154"/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</row>
    <row r="464" spans="1:60" outlineLevel="1" x14ac:dyDescent="0.2">
      <c r="A464" s="155"/>
      <c r="B464" s="161"/>
      <c r="C464" s="197" t="s">
        <v>149</v>
      </c>
      <c r="D464" s="166"/>
      <c r="E464" s="171">
        <v>4.9450000000000003</v>
      </c>
      <c r="F464" s="174"/>
      <c r="G464" s="174"/>
      <c r="H464" s="174"/>
      <c r="I464" s="174"/>
      <c r="J464" s="174"/>
      <c r="K464" s="174"/>
      <c r="L464" s="174"/>
      <c r="M464" s="174"/>
      <c r="N464" s="164"/>
      <c r="O464" s="164"/>
      <c r="P464" s="164"/>
      <c r="Q464" s="164"/>
      <c r="R464" s="164"/>
      <c r="S464" s="164"/>
      <c r="T464" s="165"/>
      <c r="U464" s="16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 t="s">
        <v>132</v>
      </c>
      <c r="AF464" s="154">
        <v>0</v>
      </c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</row>
    <row r="465" spans="1:60" x14ac:dyDescent="0.2">
      <c r="A465" s="156" t="s">
        <v>125</v>
      </c>
      <c r="B465" s="162" t="s">
        <v>94</v>
      </c>
      <c r="C465" s="198" t="s">
        <v>95</v>
      </c>
      <c r="D465" s="167"/>
      <c r="E465" s="172"/>
      <c r="F465" s="175"/>
      <c r="G465" s="175">
        <f>SUMIF(AE466:AE478,"&lt;&gt;NOR",G466:G478)</f>
        <v>0</v>
      </c>
      <c r="H465" s="175"/>
      <c r="I465" s="175">
        <f>SUM(I466:I478)</f>
        <v>0</v>
      </c>
      <c r="J465" s="175"/>
      <c r="K465" s="175">
        <f>SUM(K466:K478)</f>
        <v>0</v>
      </c>
      <c r="L465" s="175"/>
      <c r="M465" s="175">
        <f>SUM(M466:M478)</f>
        <v>0</v>
      </c>
      <c r="N465" s="168"/>
      <c r="O465" s="168">
        <f>SUM(O466:O478)</f>
        <v>4.6249999999999999E-2</v>
      </c>
      <c r="P465" s="168"/>
      <c r="Q465" s="168">
        <f>SUM(Q466:Q478)</f>
        <v>4.759E-2</v>
      </c>
      <c r="R465" s="168"/>
      <c r="S465" s="168"/>
      <c r="T465" s="169"/>
      <c r="U465" s="168">
        <f>SUM(U466:U478)</f>
        <v>2.1</v>
      </c>
      <c r="AE465" t="s">
        <v>126</v>
      </c>
    </row>
    <row r="466" spans="1:60" outlineLevel="1" x14ac:dyDescent="0.2">
      <c r="A466" s="155">
        <v>102</v>
      </c>
      <c r="B466" s="161" t="s">
        <v>530</v>
      </c>
      <c r="C466" s="196" t="s">
        <v>531</v>
      </c>
      <c r="D466" s="163" t="s">
        <v>129</v>
      </c>
      <c r="E466" s="170">
        <v>4.7590000000000003</v>
      </c>
      <c r="F466" s="173"/>
      <c r="G466" s="174">
        <f>ROUND(E466*F466,2)</f>
        <v>0</v>
      </c>
      <c r="H466" s="173"/>
      <c r="I466" s="174">
        <f>ROUND(E466*H466,2)</f>
        <v>0</v>
      </c>
      <c r="J466" s="173"/>
      <c r="K466" s="174">
        <f>ROUND(E466*J466,2)</f>
        <v>0</v>
      </c>
      <c r="L466" s="174">
        <v>21</v>
      </c>
      <c r="M466" s="174">
        <f>G466*(1+L466/100)</f>
        <v>0</v>
      </c>
      <c r="N466" s="164">
        <v>0</v>
      </c>
      <c r="O466" s="164">
        <f>ROUND(E466*N466,5)</f>
        <v>0</v>
      </c>
      <c r="P466" s="164">
        <v>0.01</v>
      </c>
      <c r="Q466" s="164">
        <f>ROUND(E466*P466,5)</f>
        <v>4.759E-2</v>
      </c>
      <c r="R466" s="164"/>
      <c r="S466" s="164"/>
      <c r="T466" s="165">
        <v>0.2</v>
      </c>
      <c r="U466" s="164">
        <f>ROUND(E466*T466,2)</f>
        <v>0.95</v>
      </c>
      <c r="V466" s="154"/>
      <c r="W466" s="154"/>
      <c r="X466" s="154"/>
      <c r="Y466" s="154"/>
      <c r="Z466" s="154"/>
      <c r="AA466" s="154"/>
      <c r="AB466" s="154"/>
      <c r="AC466" s="154"/>
      <c r="AD466" s="154"/>
      <c r="AE466" s="154" t="s">
        <v>130</v>
      </c>
      <c r="AF466" s="154"/>
      <c r="AG466" s="154"/>
      <c r="AH466" s="154"/>
      <c r="AI466" s="154"/>
      <c r="AJ466" s="154"/>
      <c r="AK466" s="154"/>
      <c r="AL466" s="154"/>
      <c r="AM466" s="154"/>
      <c r="AN466" s="154"/>
      <c r="AO466" s="154"/>
      <c r="AP466" s="154"/>
      <c r="AQ466" s="154"/>
      <c r="AR466" s="154"/>
      <c r="AS466" s="154"/>
      <c r="AT466" s="154"/>
      <c r="AU466" s="154"/>
      <c r="AV466" s="154"/>
      <c r="AW466" s="154"/>
      <c r="AX466" s="154"/>
      <c r="AY466" s="154"/>
      <c r="AZ466" s="154"/>
      <c r="BA466" s="154"/>
      <c r="BB466" s="154"/>
      <c r="BC466" s="154"/>
      <c r="BD466" s="154"/>
      <c r="BE466" s="154"/>
      <c r="BF466" s="154"/>
      <c r="BG466" s="154"/>
      <c r="BH466" s="154"/>
    </row>
    <row r="467" spans="1:60" outlineLevel="1" x14ac:dyDescent="0.2">
      <c r="A467" s="155"/>
      <c r="B467" s="161"/>
      <c r="C467" s="197" t="s">
        <v>489</v>
      </c>
      <c r="D467" s="166"/>
      <c r="E467" s="171"/>
      <c r="F467" s="174"/>
      <c r="G467" s="174"/>
      <c r="H467" s="174"/>
      <c r="I467" s="174"/>
      <c r="J467" s="174"/>
      <c r="K467" s="174"/>
      <c r="L467" s="174"/>
      <c r="M467" s="174"/>
      <c r="N467" s="164"/>
      <c r="O467" s="164"/>
      <c r="P467" s="164"/>
      <c r="Q467" s="164"/>
      <c r="R467" s="164"/>
      <c r="S467" s="164"/>
      <c r="T467" s="165"/>
      <c r="U467" s="164"/>
      <c r="V467" s="154"/>
      <c r="W467" s="154"/>
      <c r="X467" s="154"/>
      <c r="Y467" s="154"/>
      <c r="Z467" s="154"/>
      <c r="AA467" s="154"/>
      <c r="AB467" s="154"/>
      <c r="AC467" s="154"/>
      <c r="AD467" s="154"/>
      <c r="AE467" s="154" t="s">
        <v>132</v>
      </c>
      <c r="AF467" s="154">
        <v>0</v>
      </c>
      <c r="AG467" s="154"/>
      <c r="AH467" s="154"/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154"/>
      <c r="AZ467" s="154"/>
      <c r="BA467" s="154"/>
      <c r="BB467" s="154"/>
      <c r="BC467" s="154"/>
      <c r="BD467" s="154"/>
      <c r="BE467" s="154"/>
      <c r="BF467" s="154"/>
      <c r="BG467" s="154"/>
      <c r="BH467" s="154"/>
    </row>
    <row r="468" spans="1:60" outlineLevel="1" x14ac:dyDescent="0.2">
      <c r="A468" s="155"/>
      <c r="B468" s="161"/>
      <c r="C468" s="197" t="s">
        <v>151</v>
      </c>
      <c r="D468" s="166"/>
      <c r="E468" s="171">
        <v>0.87150000000000005</v>
      </c>
      <c r="F468" s="174"/>
      <c r="G468" s="174"/>
      <c r="H468" s="174"/>
      <c r="I468" s="174"/>
      <c r="J468" s="174"/>
      <c r="K468" s="174"/>
      <c r="L468" s="174"/>
      <c r="M468" s="174"/>
      <c r="N468" s="164"/>
      <c r="O468" s="164"/>
      <c r="P468" s="164"/>
      <c r="Q468" s="164"/>
      <c r="R468" s="164"/>
      <c r="S468" s="164"/>
      <c r="T468" s="165"/>
      <c r="U468" s="164"/>
      <c r="V468" s="154"/>
      <c r="W468" s="154"/>
      <c r="X468" s="154"/>
      <c r="Y468" s="154"/>
      <c r="Z468" s="154"/>
      <c r="AA468" s="154"/>
      <c r="AB468" s="154"/>
      <c r="AC468" s="154"/>
      <c r="AD468" s="154"/>
      <c r="AE468" s="154" t="s">
        <v>132</v>
      </c>
      <c r="AF468" s="154">
        <v>0</v>
      </c>
      <c r="AG468" s="154"/>
      <c r="AH468" s="154"/>
      <c r="AI468" s="154"/>
      <c r="AJ468" s="154"/>
      <c r="AK468" s="154"/>
      <c r="AL468" s="154"/>
      <c r="AM468" s="154"/>
      <c r="AN468" s="154"/>
      <c r="AO468" s="154"/>
      <c r="AP468" s="154"/>
      <c r="AQ468" s="154"/>
      <c r="AR468" s="154"/>
      <c r="AS468" s="154"/>
      <c r="AT468" s="154"/>
      <c r="AU468" s="154"/>
      <c r="AV468" s="154"/>
      <c r="AW468" s="154"/>
      <c r="AX468" s="154"/>
      <c r="AY468" s="154"/>
      <c r="AZ468" s="154"/>
      <c r="BA468" s="154"/>
      <c r="BB468" s="154"/>
      <c r="BC468" s="154"/>
      <c r="BD468" s="154"/>
      <c r="BE468" s="154"/>
      <c r="BF468" s="154"/>
      <c r="BG468" s="154"/>
      <c r="BH468" s="154"/>
    </row>
    <row r="469" spans="1:60" outlineLevel="1" x14ac:dyDescent="0.2">
      <c r="A469" s="155"/>
      <c r="B469" s="161"/>
      <c r="C469" s="197" t="s">
        <v>152</v>
      </c>
      <c r="D469" s="166"/>
      <c r="E469" s="171">
        <v>0.4375</v>
      </c>
      <c r="F469" s="174"/>
      <c r="G469" s="174"/>
      <c r="H469" s="174"/>
      <c r="I469" s="174"/>
      <c r="J469" s="174"/>
      <c r="K469" s="174"/>
      <c r="L469" s="174"/>
      <c r="M469" s="174"/>
      <c r="N469" s="164"/>
      <c r="O469" s="164"/>
      <c r="P469" s="164"/>
      <c r="Q469" s="164"/>
      <c r="R469" s="164"/>
      <c r="S469" s="164"/>
      <c r="T469" s="165"/>
      <c r="U469" s="164"/>
      <c r="V469" s="154"/>
      <c r="W469" s="154"/>
      <c r="X469" s="154"/>
      <c r="Y469" s="154"/>
      <c r="Z469" s="154"/>
      <c r="AA469" s="154"/>
      <c r="AB469" s="154"/>
      <c r="AC469" s="154"/>
      <c r="AD469" s="154"/>
      <c r="AE469" s="154" t="s">
        <v>132</v>
      </c>
      <c r="AF469" s="154">
        <v>0</v>
      </c>
      <c r="AG469" s="154"/>
      <c r="AH469" s="154"/>
      <c r="AI469" s="154"/>
      <c r="AJ469" s="154"/>
      <c r="AK469" s="154"/>
      <c r="AL469" s="154"/>
      <c r="AM469" s="154"/>
      <c r="AN469" s="154"/>
      <c r="AO469" s="154"/>
      <c r="AP469" s="154"/>
      <c r="AQ469" s="154"/>
      <c r="AR469" s="154"/>
      <c r="AS469" s="154"/>
      <c r="AT469" s="154"/>
      <c r="AU469" s="154"/>
      <c r="AV469" s="154"/>
      <c r="AW469" s="154"/>
      <c r="AX469" s="154"/>
      <c r="AY469" s="154"/>
      <c r="AZ469" s="154"/>
      <c r="BA469" s="154"/>
      <c r="BB469" s="154"/>
      <c r="BC469" s="154"/>
      <c r="BD469" s="154"/>
      <c r="BE469" s="154"/>
      <c r="BF469" s="154"/>
      <c r="BG469" s="154"/>
      <c r="BH469" s="154"/>
    </row>
    <row r="470" spans="1:60" outlineLevel="1" x14ac:dyDescent="0.2">
      <c r="A470" s="155"/>
      <c r="B470" s="161"/>
      <c r="C470" s="197" t="s">
        <v>153</v>
      </c>
      <c r="D470" s="166"/>
      <c r="E470" s="171">
        <v>0.72</v>
      </c>
      <c r="F470" s="174"/>
      <c r="G470" s="174"/>
      <c r="H470" s="174"/>
      <c r="I470" s="174"/>
      <c r="J470" s="174"/>
      <c r="K470" s="174"/>
      <c r="L470" s="174"/>
      <c r="M470" s="174"/>
      <c r="N470" s="164"/>
      <c r="O470" s="164"/>
      <c r="P470" s="164"/>
      <c r="Q470" s="164"/>
      <c r="R470" s="164"/>
      <c r="S470" s="164"/>
      <c r="T470" s="165"/>
      <c r="U470" s="164"/>
      <c r="V470" s="154"/>
      <c r="W470" s="154"/>
      <c r="X470" s="154"/>
      <c r="Y470" s="154"/>
      <c r="Z470" s="154"/>
      <c r="AA470" s="154"/>
      <c r="AB470" s="154"/>
      <c r="AC470" s="154"/>
      <c r="AD470" s="154"/>
      <c r="AE470" s="154" t="s">
        <v>132</v>
      </c>
      <c r="AF470" s="154">
        <v>0</v>
      </c>
      <c r="AG470" s="154"/>
      <c r="AH470" s="154"/>
      <c r="AI470" s="154"/>
      <c r="AJ470" s="154"/>
      <c r="AK470" s="154"/>
      <c r="AL470" s="154"/>
      <c r="AM470" s="154"/>
      <c r="AN470" s="154"/>
      <c r="AO470" s="154"/>
      <c r="AP470" s="154"/>
      <c r="AQ470" s="154"/>
      <c r="AR470" s="154"/>
      <c r="AS470" s="154"/>
      <c r="AT470" s="154"/>
      <c r="AU470" s="154"/>
      <c r="AV470" s="154"/>
      <c r="AW470" s="154"/>
      <c r="AX470" s="154"/>
      <c r="AY470" s="154"/>
      <c r="AZ470" s="154"/>
      <c r="BA470" s="154"/>
      <c r="BB470" s="154"/>
      <c r="BC470" s="154"/>
      <c r="BD470" s="154"/>
      <c r="BE470" s="154"/>
      <c r="BF470" s="154"/>
      <c r="BG470" s="154"/>
      <c r="BH470" s="154"/>
    </row>
    <row r="471" spans="1:60" outlineLevel="1" x14ac:dyDescent="0.2">
      <c r="A471" s="155"/>
      <c r="B471" s="161"/>
      <c r="C471" s="197" t="s">
        <v>154</v>
      </c>
      <c r="D471" s="166"/>
      <c r="E471" s="171">
        <v>0.33</v>
      </c>
      <c r="F471" s="174"/>
      <c r="G471" s="174"/>
      <c r="H471" s="174"/>
      <c r="I471" s="174"/>
      <c r="J471" s="174"/>
      <c r="K471" s="174"/>
      <c r="L471" s="174"/>
      <c r="M471" s="174"/>
      <c r="N471" s="164"/>
      <c r="O471" s="164"/>
      <c r="P471" s="164"/>
      <c r="Q471" s="164"/>
      <c r="R471" s="164"/>
      <c r="S471" s="164"/>
      <c r="T471" s="165"/>
      <c r="U471" s="16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54" t="s">
        <v>132</v>
      </c>
      <c r="AF471" s="154">
        <v>0</v>
      </c>
      <c r="AG471" s="154"/>
      <c r="AH471" s="154"/>
      <c r="AI471" s="154"/>
      <c r="AJ471" s="154"/>
      <c r="AK471" s="154"/>
      <c r="AL471" s="154"/>
      <c r="AM471" s="154"/>
      <c r="AN471" s="154"/>
      <c r="AO471" s="154"/>
      <c r="AP471" s="154"/>
      <c r="AQ471" s="154"/>
      <c r="AR471" s="154"/>
      <c r="AS471" s="154"/>
      <c r="AT471" s="154"/>
      <c r="AU471" s="154"/>
      <c r="AV471" s="154"/>
      <c r="AW471" s="154"/>
      <c r="AX471" s="154"/>
      <c r="AY471" s="154"/>
      <c r="AZ471" s="154"/>
      <c r="BA471" s="154"/>
      <c r="BB471" s="154"/>
      <c r="BC471" s="154"/>
      <c r="BD471" s="154"/>
      <c r="BE471" s="154"/>
      <c r="BF471" s="154"/>
      <c r="BG471" s="154"/>
      <c r="BH471" s="154"/>
    </row>
    <row r="472" spans="1:60" outlineLevel="1" x14ac:dyDescent="0.2">
      <c r="A472" s="155"/>
      <c r="B472" s="161"/>
      <c r="C472" s="197" t="s">
        <v>134</v>
      </c>
      <c r="D472" s="166"/>
      <c r="E472" s="171"/>
      <c r="F472" s="174"/>
      <c r="G472" s="174"/>
      <c r="H472" s="174"/>
      <c r="I472" s="174"/>
      <c r="J472" s="174"/>
      <c r="K472" s="174"/>
      <c r="L472" s="174"/>
      <c r="M472" s="174"/>
      <c r="N472" s="164"/>
      <c r="O472" s="164"/>
      <c r="P472" s="164"/>
      <c r="Q472" s="164"/>
      <c r="R472" s="164"/>
      <c r="S472" s="164"/>
      <c r="T472" s="165"/>
      <c r="U472" s="16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54" t="s">
        <v>132</v>
      </c>
      <c r="AF472" s="154">
        <v>0</v>
      </c>
      <c r="AG472" s="154"/>
      <c r="AH472" s="154"/>
      <c r="AI472" s="154"/>
      <c r="AJ472" s="154"/>
      <c r="AK472" s="154"/>
      <c r="AL472" s="154"/>
      <c r="AM472" s="154"/>
      <c r="AN472" s="154"/>
      <c r="AO472" s="154"/>
      <c r="AP472" s="154"/>
      <c r="AQ472" s="154"/>
      <c r="AR472" s="154"/>
      <c r="AS472" s="154"/>
      <c r="AT472" s="154"/>
      <c r="AU472" s="154"/>
      <c r="AV472" s="154"/>
      <c r="AW472" s="154"/>
      <c r="AX472" s="154"/>
      <c r="AY472" s="154"/>
      <c r="AZ472" s="154"/>
      <c r="BA472" s="154"/>
      <c r="BB472" s="154"/>
      <c r="BC472" s="154"/>
      <c r="BD472" s="154"/>
      <c r="BE472" s="154"/>
      <c r="BF472" s="154"/>
      <c r="BG472" s="154"/>
      <c r="BH472" s="154"/>
    </row>
    <row r="473" spans="1:60" outlineLevel="1" x14ac:dyDescent="0.2">
      <c r="A473" s="155"/>
      <c r="B473" s="161"/>
      <c r="C473" s="197" t="s">
        <v>532</v>
      </c>
      <c r="D473" s="166"/>
      <c r="E473" s="171"/>
      <c r="F473" s="174"/>
      <c r="G473" s="174"/>
      <c r="H473" s="174"/>
      <c r="I473" s="174"/>
      <c r="J473" s="174"/>
      <c r="K473" s="174"/>
      <c r="L473" s="174"/>
      <c r="M473" s="174"/>
      <c r="N473" s="164"/>
      <c r="O473" s="164"/>
      <c r="P473" s="164"/>
      <c r="Q473" s="164"/>
      <c r="R473" s="164"/>
      <c r="S473" s="164"/>
      <c r="T473" s="165"/>
      <c r="U473" s="164"/>
      <c r="V473" s="154"/>
      <c r="W473" s="154"/>
      <c r="X473" s="154"/>
      <c r="Y473" s="154"/>
      <c r="Z473" s="154"/>
      <c r="AA473" s="154"/>
      <c r="AB473" s="154"/>
      <c r="AC473" s="154"/>
      <c r="AD473" s="154"/>
      <c r="AE473" s="154" t="s">
        <v>132</v>
      </c>
      <c r="AF473" s="154">
        <v>0</v>
      </c>
      <c r="AG473" s="154"/>
      <c r="AH473" s="154"/>
      <c r="AI473" s="154"/>
      <c r="AJ473" s="154"/>
      <c r="AK473" s="154"/>
      <c r="AL473" s="154"/>
      <c r="AM473" s="154"/>
      <c r="AN473" s="154"/>
      <c r="AO473" s="154"/>
      <c r="AP473" s="154"/>
      <c r="AQ473" s="154"/>
      <c r="AR473" s="154"/>
      <c r="AS473" s="154"/>
      <c r="AT473" s="154"/>
      <c r="AU473" s="154"/>
      <c r="AV473" s="154"/>
      <c r="AW473" s="154"/>
      <c r="AX473" s="154"/>
      <c r="AY473" s="154"/>
      <c r="AZ473" s="154"/>
      <c r="BA473" s="154"/>
      <c r="BB473" s="154"/>
      <c r="BC473" s="154"/>
      <c r="BD473" s="154"/>
      <c r="BE473" s="154"/>
      <c r="BF473" s="154"/>
      <c r="BG473" s="154"/>
      <c r="BH473" s="154"/>
    </row>
    <row r="474" spans="1:60" outlineLevel="1" x14ac:dyDescent="0.2">
      <c r="A474" s="155"/>
      <c r="B474" s="161"/>
      <c r="C474" s="197" t="s">
        <v>533</v>
      </c>
      <c r="D474" s="166"/>
      <c r="E474" s="171">
        <v>2.4</v>
      </c>
      <c r="F474" s="174"/>
      <c r="G474" s="174"/>
      <c r="H474" s="174"/>
      <c r="I474" s="174"/>
      <c r="J474" s="174"/>
      <c r="K474" s="174"/>
      <c r="L474" s="174"/>
      <c r="M474" s="174"/>
      <c r="N474" s="164"/>
      <c r="O474" s="164"/>
      <c r="P474" s="164"/>
      <c r="Q474" s="164"/>
      <c r="R474" s="164"/>
      <c r="S474" s="164"/>
      <c r="T474" s="165"/>
      <c r="U474" s="16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 t="s">
        <v>132</v>
      </c>
      <c r="AF474" s="154">
        <v>0</v>
      </c>
      <c r="AG474" s="154"/>
      <c r="AH474" s="154"/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  <c r="BC474" s="154"/>
      <c r="BD474" s="154"/>
      <c r="BE474" s="154"/>
      <c r="BF474" s="154"/>
      <c r="BG474" s="154"/>
      <c r="BH474" s="154"/>
    </row>
    <row r="475" spans="1:60" ht="22.5" outlineLevel="1" x14ac:dyDescent="0.2">
      <c r="A475" s="155">
        <v>103</v>
      </c>
      <c r="B475" s="161" t="s">
        <v>534</v>
      </c>
      <c r="C475" s="196" t="s">
        <v>535</v>
      </c>
      <c r="D475" s="163" t="s">
        <v>129</v>
      </c>
      <c r="E475" s="170">
        <v>2.359</v>
      </c>
      <c r="F475" s="173"/>
      <c r="G475" s="174">
        <f>ROUND(E475*F475,2)</f>
        <v>0</v>
      </c>
      <c r="H475" s="173"/>
      <c r="I475" s="174">
        <f>ROUND(E475*H475,2)</f>
        <v>0</v>
      </c>
      <c r="J475" s="173"/>
      <c r="K475" s="174">
        <f>ROUND(E475*J475,2)</f>
        <v>0</v>
      </c>
      <c r="L475" s="174">
        <v>21</v>
      </c>
      <c r="M475" s="174">
        <f>G475*(1+L475/100)</f>
        <v>0</v>
      </c>
      <c r="N475" s="164">
        <v>1.8630000000000001E-2</v>
      </c>
      <c r="O475" s="164">
        <f>ROUND(E475*N475,5)</f>
        <v>4.3950000000000003E-2</v>
      </c>
      <c r="P475" s="164">
        <v>0</v>
      </c>
      <c r="Q475" s="164">
        <f>ROUND(E475*P475,5)</f>
        <v>0</v>
      </c>
      <c r="R475" s="164"/>
      <c r="S475" s="164"/>
      <c r="T475" s="165">
        <v>0.41799999999999998</v>
      </c>
      <c r="U475" s="164">
        <f>ROUND(E475*T475,2)</f>
        <v>0.99</v>
      </c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 t="s">
        <v>130</v>
      </c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</row>
    <row r="476" spans="1:60" ht="22.5" outlineLevel="1" x14ac:dyDescent="0.2">
      <c r="A476" s="155">
        <v>104</v>
      </c>
      <c r="B476" s="161" t="s">
        <v>536</v>
      </c>
      <c r="C476" s="196" t="s">
        <v>537</v>
      </c>
      <c r="D476" s="163" t="s">
        <v>197</v>
      </c>
      <c r="E476" s="170">
        <v>2.4</v>
      </c>
      <c r="F476" s="173"/>
      <c r="G476" s="174">
        <f>ROUND(E476*F476,2)</f>
        <v>0</v>
      </c>
      <c r="H476" s="173"/>
      <c r="I476" s="174">
        <f>ROUND(E476*H476,2)</f>
        <v>0</v>
      </c>
      <c r="J476" s="173"/>
      <c r="K476" s="174">
        <f>ROUND(E476*J476,2)</f>
        <v>0</v>
      </c>
      <c r="L476" s="174">
        <v>21</v>
      </c>
      <c r="M476" s="174">
        <f>G476*(1+L476/100)</f>
        <v>0</v>
      </c>
      <c r="N476" s="164">
        <v>9.6000000000000002E-4</v>
      </c>
      <c r="O476" s="164">
        <f>ROUND(E476*N476,5)</f>
        <v>2.3E-3</v>
      </c>
      <c r="P476" s="164">
        <v>0</v>
      </c>
      <c r="Q476" s="164">
        <f>ROUND(E476*P476,5)</f>
        <v>0</v>
      </c>
      <c r="R476" s="164"/>
      <c r="S476" s="164"/>
      <c r="T476" s="165">
        <v>6.8000000000000005E-2</v>
      </c>
      <c r="U476" s="164">
        <f>ROUND(E476*T476,2)</f>
        <v>0.16</v>
      </c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 t="s">
        <v>130</v>
      </c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  <c r="BD476" s="154"/>
      <c r="BE476" s="154"/>
      <c r="BF476" s="154"/>
      <c r="BG476" s="154"/>
      <c r="BH476" s="154"/>
    </row>
    <row r="477" spans="1:60" outlineLevel="1" x14ac:dyDescent="0.2">
      <c r="A477" s="155"/>
      <c r="B477" s="161"/>
      <c r="C477" s="197" t="s">
        <v>532</v>
      </c>
      <c r="D477" s="166"/>
      <c r="E477" s="171"/>
      <c r="F477" s="174"/>
      <c r="G477" s="174"/>
      <c r="H477" s="174"/>
      <c r="I477" s="174"/>
      <c r="J477" s="174"/>
      <c r="K477" s="174"/>
      <c r="L477" s="174"/>
      <c r="M477" s="174"/>
      <c r="N477" s="164"/>
      <c r="O477" s="164"/>
      <c r="P477" s="164"/>
      <c r="Q477" s="164"/>
      <c r="R477" s="164"/>
      <c r="S477" s="164"/>
      <c r="T477" s="165"/>
      <c r="U477" s="16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 t="s">
        <v>132</v>
      </c>
      <c r="AF477" s="154">
        <v>0</v>
      </c>
      <c r="AG477" s="154"/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  <c r="BD477" s="154"/>
      <c r="BE477" s="154"/>
      <c r="BF477" s="154"/>
      <c r="BG477" s="154"/>
      <c r="BH477" s="154"/>
    </row>
    <row r="478" spans="1:60" outlineLevel="1" x14ac:dyDescent="0.2">
      <c r="A478" s="155"/>
      <c r="B478" s="161"/>
      <c r="C478" s="197" t="s">
        <v>533</v>
      </c>
      <c r="D478" s="166"/>
      <c r="E478" s="171">
        <v>2.4</v>
      </c>
      <c r="F478" s="174"/>
      <c r="G478" s="174"/>
      <c r="H478" s="174"/>
      <c r="I478" s="174"/>
      <c r="J478" s="174"/>
      <c r="K478" s="174"/>
      <c r="L478" s="174"/>
      <c r="M478" s="174"/>
      <c r="N478" s="164"/>
      <c r="O478" s="164"/>
      <c r="P478" s="164"/>
      <c r="Q478" s="164"/>
      <c r="R478" s="164"/>
      <c r="S478" s="164"/>
      <c r="T478" s="165"/>
      <c r="U478" s="16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 t="s">
        <v>132</v>
      </c>
      <c r="AF478" s="154">
        <v>0</v>
      </c>
      <c r="AG478" s="154"/>
      <c r="AH478" s="154"/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  <c r="BC478" s="154"/>
      <c r="BD478" s="154"/>
      <c r="BE478" s="154"/>
      <c r="BF478" s="154"/>
      <c r="BG478" s="154"/>
      <c r="BH478" s="154"/>
    </row>
    <row r="479" spans="1:60" x14ac:dyDescent="0.2">
      <c r="A479" s="156" t="s">
        <v>125</v>
      </c>
      <c r="B479" s="162" t="s">
        <v>96</v>
      </c>
      <c r="C479" s="198" t="s">
        <v>97</v>
      </c>
      <c r="D479" s="167"/>
      <c r="E479" s="172"/>
      <c r="F479" s="175"/>
      <c r="G479" s="175">
        <f>SUMIF(AE480:AE480,"&lt;&gt;NOR",G480:G480)</f>
        <v>0</v>
      </c>
      <c r="H479" s="175"/>
      <c r="I479" s="175">
        <f>SUM(I480:I480)</f>
        <v>0</v>
      </c>
      <c r="J479" s="175"/>
      <c r="K479" s="175">
        <f>SUM(K480:K480)</f>
        <v>0</v>
      </c>
      <c r="L479" s="175"/>
      <c r="M479" s="175">
        <f>SUM(M480:M480)</f>
        <v>0</v>
      </c>
      <c r="N479" s="168"/>
      <c r="O479" s="168">
        <f>SUM(O480:O480)</f>
        <v>0</v>
      </c>
      <c r="P479" s="168"/>
      <c r="Q479" s="168">
        <f>SUM(Q480:Q480)</f>
        <v>0</v>
      </c>
      <c r="R479" s="168"/>
      <c r="S479" s="168"/>
      <c r="T479" s="169"/>
      <c r="U479" s="168">
        <f>SUM(U480:U480)</f>
        <v>0</v>
      </c>
      <c r="AE479" t="s">
        <v>126</v>
      </c>
    </row>
    <row r="480" spans="1:60" ht="22.5" outlineLevel="1" x14ac:dyDescent="0.2">
      <c r="A480" s="155">
        <v>105</v>
      </c>
      <c r="B480" s="161" t="s">
        <v>538</v>
      </c>
      <c r="C480" s="196" t="s">
        <v>539</v>
      </c>
      <c r="D480" s="163" t="s">
        <v>367</v>
      </c>
      <c r="E480" s="170">
        <v>1</v>
      </c>
      <c r="F480" s="173"/>
      <c r="G480" s="174">
        <f>ROUND(E480*F480,2)</f>
        <v>0</v>
      </c>
      <c r="H480" s="173"/>
      <c r="I480" s="174">
        <f>ROUND(E480*H480,2)</f>
        <v>0</v>
      </c>
      <c r="J480" s="173"/>
      <c r="K480" s="174">
        <f>ROUND(E480*J480,2)</f>
        <v>0</v>
      </c>
      <c r="L480" s="174">
        <v>21</v>
      </c>
      <c r="M480" s="174">
        <f>G480*(1+L480/100)</f>
        <v>0</v>
      </c>
      <c r="N480" s="164">
        <v>0</v>
      </c>
      <c r="O480" s="164">
        <f>ROUND(E480*N480,5)</f>
        <v>0</v>
      </c>
      <c r="P480" s="164">
        <v>0</v>
      </c>
      <c r="Q480" s="164">
        <f>ROUND(E480*P480,5)</f>
        <v>0</v>
      </c>
      <c r="R480" s="164"/>
      <c r="S480" s="164"/>
      <c r="T480" s="165">
        <v>0</v>
      </c>
      <c r="U480" s="164">
        <f>ROUND(E480*T480,2)</f>
        <v>0</v>
      </c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 t="s">
        <v>130</v>
      </c>
      <c r="AF480" s="154"/>
      <c r="AG480" s="154"/>
      <c r="AH480" s="154"/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  <c r="BD480" s="154"/>
      <c r="BE480" s="154"/>
      <c r="BF480" s="154"/>
      <c r="BG480" s="154"/>
      <c r="BH480" s="154"/>
    </row>
    <row r="481" spans="1:60" x14ac:dyDescent="0.2">
      <c r="A481" s="156" t="s">
        <v>125</v>
      </c>
      <c r="B481" s="162" t="s">
        <v>98</v>
      </c>
      <c r="C481" s="198" t="s">
        <v>26</v>
      </c>
      <c r="D481" s="167"/>
      <c r="E481" s="172"/>
      <c r="F481" s="175"/>
      <c r="G481" s="175">
        <f>SUMIF(AE482:AE482,"&lt;&gt;NOR",G482:G482)</f>
        <v>0</v>
      </c>
      <c r="H481" s="175"/>
      <c r="I481" s="175">
        <f>SUM(I482:I482)</f>
        <v>0</v>
      </c>
      <c r="J481" s="175"/>
      <c r="K481" s="175">
        <f>SUM(K482:K482)</f>
        <v>0</v>
      </c>
      <c r="L481" s="175"/>
      <c r="M481" s="175">
        <f>SUM(M482:M482)</f>
        <v>0</v>
      </c>
      <c r="N481" s="168"/>
      <c r="O481" s="168">
        <f>SUM(O482:O482)</f>
        <v>0</v>
      </c>
      <c r="P481" s="168"/>
      <c r="Q481" s="168">
        <f>SUM(Q482:Q482)</f>
        <v>0</v>
      </c>
      <c r="R481" s="168"/>
      <c r="S481" s="168"/>
      <c r="T481" s="169"/>
      <c r="U481" s="168">
        <f>SUM(U482:U482)</f>
        <v>0</v>
      </c>
      <c r="AE481" t="s">
        <v>126</v>
      </c>
    </row>
    <row r="482" spans="1:60" outlineLevel="1" x14ac:dyDescent="0.2">
      <c r="A482" s="184">
        <v>106</v>
      </c>
      <c r="B482" s="185" t="s">
        <v>540</v>
      </c>
      <c r="C482" s="199" t="s">
        <v>541</v>
      </c>
      <c r="D482" s="186" t="s">
        <v>0</v>
      </c>
      <c r="E482" s="187">
        <v>2</v>
      </c>
      <c r="F482" s="188"/>
      <c r="G482" s="189">
        <f>ROUND(E482*F482,2)</f>
        <v>0</v>
      </c>
      <c r="H482" s="188"/>
      <c r="I482" s="189">
        <f>ROUND(E482*H482,2)</f>
        <v>0</v>
      </c>
      <c r="J482" s="188"/>
      <c r="K482" s="189">
        <f>ROUND(E482*J482,2)</f>
        <v>0</v>
      </c>
      <c r="L482" s="189">
        <v>21</v>
      </c>
      <c r="M482" s="189">
        <f>G482*(1+L482/100)</f>
        <v>0</v>
      </c>
      <c r="N482" s="190">
        <v>0</v>
      </c>
      <c r="O482" s="190">
        <f>ROUND(E482*N482,5)</f>
        <v>0</v>
      </c>
      <c r="P482" s="190">
        <v>0</v>
      </c>
      <c r="Q482" s="190">
        <f>ROUND(E482*P482,5)</f>
        <v>0</v>
      </c>
      <c r="R482" s="190"/>
      <c r="S482" s="190"/>
      <c r="T482" s="191">
        <v>0</v>
      </c>
      <c r="U482" s="190">
        <f>ROUND(E482*T482,2)</f>
        <v>0</v>
      </c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 t="s">
        <v>130</v>
      </c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  <c r="BD482" s="154"/>
      <c r="BE482" s="154"/>
      <c r="BF482" s="154"/>
      <c r="BG482" s="154"/>
      <c r="BH482" s="154"/>
    </row>
    <row r="483" spans="1:60" x14ac:dyDescent="0.2">
      <c r="A483" s="6"/>
      <c r="B483" s="7" t="s">
        <v>134</v>
      </c>
      <c r="C483" s="200" t="s">
        <v>134</v>
      </c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AC483">
        <v>15</v>
      </c>
      <c r="AD483">
        <v>21</v>
      </c>
    </row>
    <row r="484" spans="1:60" x14ac:dyDescent="0.2">
      <c r="A484" s="192"/>
      <c r="B484" s="193">
        <v>26</v>
      </c>
      <c r="C484" s="201" t="s">
        <v>134</v>
      </c>
      <c r="D484" s="194"/>
      <c r="E484" s="194"/>
      <c r="F484" s="194"/>
      <c r="G484" s="195">
        <f>G8+G140+G146+G189+G192+G194+G282+G296+G298+G302+G329+G358+G383+G403+G442+G450+G465+G479+G481</f>
        <v>0</v>
      </c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AC484">
        <f>SUMIF(L7:L482,AC483,G7:G482)</f>
        <v>0</v>
      </c>
      <c r="AD484">
        <f>SUMIF(L7:L482,AD483,G7:G482)</f>
        <v>0</v>
      </c>
      <c r="AE484" t="s">
        <v>542</v>
      </c>
    </row>
    <row r="485" spans="1:60" x14ac:dyDescent="0.2">
      <c r="A485" s="6"/>
      <c r="B485" s="7" t="s">
        <v>134</v>
      </c>
      <c r="C485" s="200" t="s">
        <v>134</v>
      </c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60" x14ac:dyDescent="0.2">
      <c r="A486" s="6"/>
      <c r="B486" s="7" t="s">
        <v>134</v>
      </c>
      <c r="C486" s="200" t="s">
        <v>134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60" x14ac:dyDescent="0.2">
      <c r="A487" s="275">
        <v>33</v>
      </c>
      <c r="B487" s="275"/>
      <c r="C487" s="27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60" x14ac:dyDescent="0.2">
      <c r="A488" s="256"/>
      <c r="B488" s="257"/>
      <c r="C488" s="258"/>
      <c r="D488" s="257"/>
      <c r="E488" s="257"/>
      <c r="F488" s="257"/>
      <c r="G488" s="259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AE488" t="s">
        <v>543</v>
      </c>
    </row>
    <row r="489" spans="1:60" x14ac:dyDescent="0.2">
      <c r="A489" s="260"/>
      <c r="B489" s="261"/>
      <c r="C489" s="262"/>
      <c r="D489" s="261"/>
      <c r="E489" s="261"/>
      <c r="F489" s="261"/>
      <c r="G489" s="263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60" x14ac:dyDescent="0.2">
      <c r="A490" s="260"/>
      <c r="B490" s="261"/>
      <c r="C490" s="262"/>
      <c r="D490" s="261"/>
      <c r="E490" s="261"/>
      <c r="F490" s="261"/>
      <c r="G490" s="263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60" x14ac:dyDescent="0.2">
      <c r="A491" s="260"/>
      <c r="B491" s="261"/>
      <c r="C491" s="262"/>
      <c r="D491" s="261"/>
      <c r="E491" s="261"/>
      <c r="F491" s="261"/>
      <c r="G491" s="263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60" x14ac:dyDescent="0.2">
      <c r="A492" s="264"/>
      <c r="B492" s="265"/>
      <c r="C492" s="266"/>
      <c r="D492" s="265"/>
      <c r="E492" s="265"/>
      <c r="F492" s="265"/>
      <c r="G492" s="26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60" x14ac:dyDescent="0.2">
      <c r="A493" s="6"/>
      <c r="B493" s="7" t="s">
        <v>134</v>
      </c>
      <c r="C493" s="200" t="s">
        <v>134</v>
      </c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60" x14ac:dyDescent="0.2">
      <c r="C494" s="202"/>
      <c r="AE494" t="s">
        <v>544</v>
      </c>
    </row>
  </sheetData>
  <mergeCells count="6">
    <mergeCell ref="A488:G492"/>
    <mergeCell ref="A1:G1"/>
    <mergeCell ref="C2:G2"/>
    <mergeCell ref="C3:G3"/>
    <mergeCell ref="C4:G4"/>
    <mergeCell ref="A487:C48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Heiserová</dc:creator>
  <cp:lastModifiedBy>Robert Břemek</cp:lastModifiedBy>
  <cp:lastPrinted>2014-02-28T09:52:57Z</cp:lastPrinted>
  <dcterms:created xsi:type="dcterms:W3CDTF">2009-04-08T07:15:50Z</dcterms:created>
  <dcterms:modified xsi:type="dcterms:W3CDTF">2017-08-03T12:01:24Z</dcterms:modified>
</cp:coreProperties>
</file>