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180502 1805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'180502 180502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'180502 180502 Pol'!$A$1:$W$156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G42" i="1" s="1"/>
  <c r="G25" i="1" s="1"/>
  <c r="F39" i="1"/>
  <c r="G155" i="12"/>
  <c r="BA144" i="12"/>
  <c r="BA142" i="12"/>
  <c r="BA140" i="12"/>
  <c r="BA133" i="12"/>
  <c r="BA130" i="12"/>
  <c r="BA50" i="12"/>
  <c r="BA41" i="12"/>
  <c r="BA14" i="12"/>
  <c r="G8" i="12"/>
  <c r="O8" i="12"/>
  <c r="Q8" i="12"/>
  <c r="V8" i="12"/>
  <c r="G9" i="12"/>
  <c r="M9" i="12" s="1"/>
  <c r="M8" i="12" s="1"/>
  <c r="I9" i="12"/>
  <c r="I8" i="12" s="1"/>
  <c r="K9" i="12"/>
  <c r="K8" i="12" s="1"/>
  <c r="O9" i="12"/>
  <c r="Q9" i="12"/>
  <c r="V9" i="12"/>
  <c r="G12" i="12"/>
  <c r="K12" i="12"/>
  <c r="Q12" i="12"/>
  <c r="V12" i="12"/>
  <c r="G13" i="12"/>
  <c r="M13" i="12" s="1"/>
  <c r="M12" i="12" s="1"/>
  <c r="I13" i="12"/>
  <c r="I12" i="12" s="1"/>
  <c r="K13" i="12"/>
  <c r="O13" i="12"/>
  <c r="O12" i="12" s="1"/>
  <c r="Q13" i="12"/>
  <c r="V13" i="12"/>
  <c r="G18" i="12"/>
  <c r="I18" i="12"/>
  <c r="K18" i="12"/>
  <c r="M18" i="12"/>
  <c r="M17" i="12" s="1"/>
  <c r="O18" i="12"/>
  <c r="Q18" i="12"/>
  <c r="Q17" i="12" s="1"/>
  <c r="V18" i="12"/>
  <c r="V17" i="12" s="1"/>
  <c r="G20" i="12"/>
  <c r="I20" i="12"/>
  <c r="K20" i="12"/>
  <c r="M20" i="12"/>
  <c r="O20" i="12"/>
  <c r="O17" i="12" s="1"/>
  <c r="Q20" i="12"/>
  <c r="V20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40" i="12"/>
  <c r="M40" i="12" s="1"/>
  <c r="I40" i="12"/>
  <c r="I17" i="12" s="1"/>
  <c r="K40" i="12"/>
  <c r="O40" i="12"/>
  <c r="Q40" i="12"/>
  <c r="V40" i="12"/>
  <c r="G45" i="12"/>
  <c r="M45" i="12" s="1"/>
  <c r="I45" i="12"/>
  <c r="K45" i="12"/>
  <c r="K17" i="12" s="1"/>
  <c r="O45" i="12"/>
  <c r="Q45" i="12"/>
  <c r="V45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K52" i="12"/>
  <c r="M52" i="12"/>
  <c r="O52" i="12"/>
  <c r="Q52" i="12"/>
  <c r="G53" i="12"/>
  <c r="G52" i="12" s="1"/>
  <c r="I53" i="12"/>
  <c r="I52" i="12" s="1"/>
  <c r="K53" i="12"/>
  <c r="M53" i="12"/>
  <c r="O53" i="12"/>
  <c r="Q53" i="12"/>
  <c r="V53" i="12"/>
  <c r="V52" i="12" s="1"/>
  <c r="I56" i="12"/>
  <c r="O56" i="12"/>
  <c r="Q56" i="12"/>
  <c r="V56" i="12"/>
  <c r="G57" i="12"/>
  <c r="M57" i="12" s="1"/>
  <c r="M56" i="12" s="1"/>
  <c r="I57" i="12"/>
  <c r="K57" i="12"/>
  <c r="K56" i="12" s="1"/>
  <c r="O57" i="12"/>
  <c r="Q57" i="12"/>
  <c r="V57" i="12"/>
  <c r="G59" i="12"/>
  <c r="I59" i="12"/>
  <c r="V59" i="12"/>
  <c r="G60" i="12"/>
  <c r="M60" i="12" s="1"/>
  <c r="M59" i="12" s="1"/>
  <c r="I60" i="12"/>
  <c r="K60" i="12"/>
  <c r="K59" i="12" s="1"/>
  <c r="O60" i="12"/>
  <c r="O59" i="12" s="1"/>
  <c r="Q60" i="12"/>
  <c r="Q59" i="12" s="1"/>
  <c r="V60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K69" i="12"/>
  <c r="M69" i="12"/>
  <c r="O69" i="12"/>
  <c r="Q69" i="12"/>
  <c r="G70" i="12"/>
  <c r="G69" i="12" s="1"/>
  <c r="I70" i="12"/>
  <c r="I69" i="12" s="1"/>
  <c r="K70" i="12"/>
  <c r="M70" i="12"/>
  <c r="O70" i="12"/>
  <c r="Q70" i="12"/>
  <c r="V70" i="12"/>
  <c r="V69" i="12" s="1"/>
  <c r="G73" i="12"/>
  <c r="M73" i="12" s="1"/>
  <c r="M72" i="12" s="1"/>
  <c r="I73" i="12"/>
  <c r="K73" i="12"/>
  <c r="K72" i="12" s="1"/>
  <c r="O73" i="12"/>
  <c r="Q73" i="12"/>
  <c r="V73" i="12"/>
  <c r="G76" i="12"/>
  <c r="M76" i="12" s="1"/>
  <c r="I76" i="12"/>
  <c r="I72" i="12" s="1"/>
  <c r="K76" i="12"/>
  <c r="O76" i="12"/>
  <c r="Q76" i="12"/>
  <c r="V76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O72" i="12" s="1"/>
  <c r="Q80" i="12"/>
  <c r="V80" i="12"/>
  <c r="G81" i="12"/>
  <c r="I81" i="12"/>
  <c r="K81" i="12"/>
  <c r="M81" i="12"/>
  <c r="O81" i="12"/>
  <c r="Q81" i="12"/>
  <c r="Q72" i="12" s="1"/>
  <c r="V81" i="12"/>
  <c r="G82" i="12"/>
  <c r="I82" i="12"/>
  <c r="K82" i="12"/>
  <c r="M82" i="12"/>
  <c r="O82" i="12"/>
  <c r="Q82" i="12"/>
  <c r="V82" i="12"/>
  <c r="V72" i="12" s="1"/>
  <c r="O84" i="12"/>
  <c r="Q84" i="12"/>
  <c r="V84" i="12"/>
  <c r="G85" i="12"/>
  <c r="M85" i="12" s="1"/>
  <c r="M84" i="12" s="1"/>
  <c r="I85" i="12"/>
  <c r="I84" i="12" s="1"/>
  <c r="K85" i="12"/>
  <c r="K84" i="12" s="1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O91" i="12" s="1"/>
  <c r="Q92" i="12"/>
  <c r="Q91" i="12" s="1"/>
  <c r="V92" i="12"/>
  <c r="V91" i="12" s="1"/>
  <c r="G95" i="12"/>
  <c r="I95" i="12"/>
  <c r="K95" i="12"/>
  <c r="M95" i="12"/>
  <c r="O95" i="12"/>
  <c r="Q95" i="12"/>
  <c r="V95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I91" i="12" s="1"/>
  <c r="K104" i="12"/>
  <c r="O104" i="12"/>
  <c r="Q104" i="12"/>
  <c r="V104" i="12"/>
  <c r="G105" i="12"/>
  <c r="M105" i="12" s="1"/>
  <c r="I105" i="12"/>
  <c r="K105" i="12"/>
  <c r="K91" i="12" s="1"/>
  <c r="O105" i="12"/>
  <c r="Q105" i="12"/>
  <c r="V105" i="12"/>
  <c r="G107" i="12"/>
  <c r="I107" i="12"/>
  <c r="K107" i="12"/>
  <c r="M107" i="12"/>
  <c r="G108" i="12"/>
  <c r="I108" i="12"/>
  <c r="K108" i="12"/>
  <c r="M108" i="12"/>
  <c r="O108" i="12"/>
  <c r="O107" i="12" s="1"/>
  <c r="Q108" i="12"/>
  <c r="Q107" i="12" s="1"/>
  <c r="V108" i="12"/>
  <c r="V107" i="12" s="1"/>
  <c r="G110" i="12"/>
  <c r="I110" i="12"/>
  <c r="K110" i="12"/>
  <c r="M110" i="12"/>
  <c r="O110" i="12"/>
  <c r="Q110" i="12"/>
  <c r="V110" i="12"/>
  <c r="O112" i="12"/>
  <c r="Q112" i="12"/>
  <c r="V112" i="12"/>
  <c r="G113" i="12"/>
  <c r="M113" i="12" s="1"/>
  <c r="I113" i="12"/>
  <c r="I112" i="12" s="1"/>
  <c r="K113" i="12"/>
  <c r="K112" i="12" s="1"/>
  <c r="O113" i="12"/>
  <c r="Q113" i="12"/>
  <c r="V113" i="12"/>
  <c r="G115" i="12"/>
  <c r="G112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I118" i="12"/>
  <c r="K118" i="12"/>
  <c r="O118" i="12"/>
  <c r="G119" i="12"/>
  <c r="I119" i="12"/>
  <c r="K119" i="12"/>
  <c r="M119" i="12"/>
  <c r="M118" i="12" s="1"/>
  <c r="O119" i="12"/>
  <c r="Q119" i="12"/>
  <c r="Q118" i="12" s="1"/>
  <c r="V119" i="12"/>
  <c r="V118" i="12" s="1"/>
  <c r="I121" i="12"/>
  <c r="K121" i="12"/>
  <c r="M121" i="12"/>
  <c r="O121" i="12"/>
  <c r="G122" i="12"/>
  <c r="I122" i="12"/>
  <c r="K122" i="12"/>
  <c r="M122" i="12"/>
  <c r="O122" i="12"/>
  <c r="Q122" i="12"/>
  <c r="Q121" i="12" s="1"/>
  <c r="V122" i="12"/>
  <c r="G124" i="12"/>
  <c r="G121" i="12" s="1"/>
  <c r="I124" i="12"/>
  <c r="K124" i="12"/>
  <c r="M124" i="12"/>
  <c r="O124" i="12"/>
  <c r="Q124" i="12"/>
  <c r="V124" i="12"/>
  <c r="V121" i="12" s="1"/>
  <c r="Q125" i="12"/>
  <c r="V125" i="12"/>
  <c r="G126" i="12"/>
  <c r="M126" i="12" s="1"/>
  <c r="I126" i="12"/>
  <c r="I125" i="12" s="1"/>
  <c r="K126" i="12"/>
  <c r="K125" i="12" s="1"/>
  <c r="O126" i="12"/>
  <c r="Q126" i="12"/>
  <c r="V126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7" i="12"/>
  <c r="I137" i="12"/>
  <c r="K137" i="12"/>
  <c r="M137" i="12"/>
  <c r="O137" i="12"/>
  <c r="O125" i="12" s="1"/>
  <c r="Q137" i="12"/>
  <c r="V137" i="12"/>
  <c r="K138" i="12"/>
  <c r="O138" i="12"/>
  <c r="Q138" i="12"/>
  <c r="G139" i="12"/>
  <c r="G138" i="12" s="1"/>
  <c r="I139" i="12"/>
  <c r="I138" i="12" s="1"/>
  <c r="K139" i="12"/>
  <c r="M139" i="12"/>
  <c r="O139" i="12"/>
  <c r="Q139" i="12"/>
  <c r="V139" i="12"/>
  <c r="V138" i="12" s="1"/>
  <c r="G141" i="12"/>
  <c r="M141" i="12" s="1"/>
  <c r="M138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I146" i="12"/>
  <c r="K146" i="12"/>
  <c r="G147" i="12"/>
  <c r="I147" i="12"/>
  <c r="K147" i="12"/>
  <c r="M147" i="12"/>
  <c r="M146" i="12" s="1"/>
  <c r="O147" i="12"/>
  <c r="O146" i="12" s="1"/>
  <c r="Q147" i="12"/>
  <c r="Q146" i="12" s="1"/>
  <c r="V147" i="12"/>
  <c r="V146" i="12" s="1"/>
  <c r="G149" i="12"/>
  <c r="I149" i="12"/>
  <c r="K149" i="12"/>
  <c r="M149" i="12"/>
  <c r="O149" i="12"/>
  <c r="Q149" i="12"/>
  <c r="V149" i="12"/>
  <c r="G152" i="12"/>
  <c r="I152" i="12"/>
  <c r="K152" i="12"/>
  <c r="M152" i="12"/>
  <c r="O152" i="12"/>
  <c r="Q152" i="12"/>
  <c r="V152" i="12"/>
  <c r="AF155" i="12"/>
  <c r="I20" i="1"/>
  <c r="I19" i="1"/>
  <c r="I18" i="1"/>
  <c r="I17" i="1"/>
  <c r="I16" i="1"/>
  <c r="I66" i="1"/>
  <c r="J57" i="1" s="1"/>
  <c r="H42" i="1"/>
  <c r="I41" i="1"/>
  <c r="I40" i="1"/>
  <c r="I39" i="1" l="1"/>
  <c r="I42" i="1" s="1"/>
  <c r="J39" i="1" s="1"/>
  <c r="J42" i="1" s="1"/>
  <c r="F42" i="1"/>
  <c r="G23" i="1" s="1"/>
  <c r="M125" i="12"/>
  <c r="M112" i="12"/>
  <c r="M91" i="12"/>
  <c r="G91" i="12"/>
  <c r="AE155" i="12"/>
  <c r="G125" i="12"/>
  <c r="G84" i="12"/>
  <c r="G72" i="12"/>
  <c r="G56" i="12"/>
  <c r="G17" i="12"/>
  <c r="M115" i="12"/>
  <c r="J58" i="1"/>
  <c r="J51" i="1"/>
  <c r="J59" i="1"/>
  <c r="J56" i="1"/>
  <c r="J64" i="1"/>
  <c r="J49" i="1"/>
  <c r="J53" i="1"/>
  <c r="J61" i="1"/>
  <c r="J65" i="1"/>
  <c r="J50" i="1"/>
  <c r="J54" i="1"/>
  <c r="J62" i="1"/>
  <c r="J55" i="1"/>
  <c r="J63" i="1"/>
  <c r="J52" i="1"/>
  <c r="J60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40" i="1" l="1"/>
  <c r="J41" i="1"/>
  <c r="A27" i="1"/>
  <c r="A28" i="1" s="1"/>
  <c r="G28" i="1" s="1"/>
  <c r="G27" i="1" s="1"/>
  <c r="G29" i="1" s="1"/>
  <c r="J6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Lang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<sst xmlns="http://schemas.openxmlformats.org/spreadsheetml/2006/main" count="761" uniqueCount="334">
  <si>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</si>
  <si>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</si>
  <si>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</si>
  <si>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</si>
  <si>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</si>
  <si>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</si>
  <si>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</si>
  <si>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</si>
  <si>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</si>
  <si>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</si>
  <si>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</si>
  <si>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</si>
  <si>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</si>
  <si>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</si>
  <si>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</si>
  <si>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</si>
  <si>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</si>
  <si>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</si>
  <si>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</si>
  <si>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</si>
  <si>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</si>
  <si>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</si>
  <si>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</si>
  <si>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</si>
  <si>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</si>
  <si>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</si>
  <si>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</si>
  <si>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</si>
  <si>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</si>
  <si>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</si>
  <si>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</si>
  <si>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</si>
  <si>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</si>
  <si>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</si>
  <si>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</si>
  <si>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</si>
  <si>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</si>
  <si>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</si>
  <si>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</si>
  <si>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</si>
  <si>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</si>
  <si>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</si>
  <si>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</si>
  <si>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180502</t>
  </si>
  <si>
    <t xml:space="preserve"> Hlavní náměstí 103/30 Krnov, severní strana, výměna výkladců</t>
  </si>
  <si>
    <t>Hlavní náměstí 30, severní strana, výměna výkladců</t>
  </si>
  <si>
    <t>Objekt:</t>
  </si>
  <si>
    <t>Rozpočet:</t>
  </si>
  <si>
    <t>sdfsdf</t>
  </si>
  <si>
    <t>Hlavní Náměstí 30, severní strana</t>
  </si>
  <si>
    <t>Stavba</t>
  </si>
  <si>
    <t>Celkem za stavbu</t>
  </si>
  <si>
    <t>CZK</t>
  </si>
  <si>
    <t>Rekapitulace dílů</t>
  </si>
  <si>
    <t>Typ dílu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</si>
  <si>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</si>
  <si>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</si>
  <si>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</si>
  <si>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</si>
  <si>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</si>
  <si>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</si>
  <si>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</si>
  <si>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</si>
  <si>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</si>
  <si>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</si>
  <si>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</si>
  <si>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</si>
  <si>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</si>
  <si>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</si>
  <si>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</si>
  <si>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</si>
  <si>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</si>
  <si>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</si>
  <si>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</si>
  <si>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</si>
  <si>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</si>
  <si>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</si>
  <si>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</si>
  <si>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</si>
  <si>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782</t>
  </si>
  <si>
    <t>Konstrukce z přírodního kamene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</si>
  <si>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</si>
  <si>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</si>
  <si>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</si>
  <si>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</si>
  <si>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</si>
  <si>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</si>
  <si>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</si>
  <si>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</si>
  <si>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</si>
  <si>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</si>
  <si>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</si>
  <si>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</si>
  <si>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</si>
  <si>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</si>
  <si>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</si>
  <si>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</si>
  <si>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</si>
  <si>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</si>
  <si>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</si>
  <si>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</si>
  <si>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</si>
  <si>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</si>
  <si>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</si>
  <si>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</si>
  <si>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</si>
  <si>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</si>
  <si>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</si>
  <si>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</si>
  <si>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</si>
  <si>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</si>
  <si>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</si>
  <si>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</si>
  <si>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</si>
  <si>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</si>
  <si>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</si>
  <si>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</si>
  <si>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602016193R00</t>
  </si>
  <si>
    <t>Omítky stěn z hotových směsí Doplňkové práce pro omítky stěn z hotových směsí_x000D_
 hloubková penetrace stěn akrylátová</t>
  </si>
  <si>
    <t>m2</t>
  </si>
  <si>
    <t>801-1</t>
  </si>
  <si>
    <t>RTS 18/ I</t>
  </si>
  <si>
    <t>POL1_0</t>
  </si>
  <si>
    <t>po jednotlivých vrstvách</t>
  </si>
  <si>
    <t>SPI</t>
  </si>
  <si>
    <t>sokl+špalety : 4,149+2,84</t>
  </si>
  <si>
    <t>VV</t>
  </si>
  <si>
    <t>612100030RA0</t>
  </si>
  <si>
    <t>Oprava vnitřních omítek stěn štukových vápenocementových, -, otlučení a zřízení ze 100%, malba</t>
  </si>
  <si>
    <t>AP-HSV</t>
  </si>
  <si>
    <t>POL2_0</t>
  </si>
  <si>
    <t>otlučení vnitřních omítek stěn, oprava omítek stěn ve stejném rozsahu jako otlučení, pačokování celého povrchu jednonásobné s broušením a přesádrováním, malba klihová dvojnásobná jednobarevná s obroušením v místnostech výšky do 3,8 m.</t>
  </si>
  <si>
    <t>Včetně vnitrostaveništního přesunu sutí a odvoz na skládku do 10 km, bez poplatku za skládku.</t>
  </si>
  <si>
    <t>POP</t>
  </si>
  <si>
    <t>úprava po výměně výkladců : 2,94*0,35+6,03*0,35</t>
  </si>
  <si>
    <t>622904112R00</t>
  </si>
  <si>
    <t>Očištění fasád tlakovou vodou, složitost fasády 1 - 2</t>
  </si>
  <si>
    <t>sokl : 4,149</t>
  </si>
  <si>
    <t>622421121RT2</t>
  </si>
  <si>
    <t>Omítky vnější stěn vápenné nebo vápenocementové hrubé zatřené, bez uvedení složitosti</t>
  </si>
  <si>
    <t>620451211RT2</t>
  </si>
  <si>
    <t>Postřik izolací nebo neomítaných vnějších stěn maltou cementovou</t>
  </si>
  <si>
    <t>vodotěsných izolací nebo pod obklady apod.</t>
  </si>
  <si>
    <t>622421143R00</t>
  </si>
  <si>
    <t>Omítky vnější stěn vápenné nebo vápenocementové štukové, složitost 1÷ 2</t>
  </si>
  <si>
    <t>622472112R00</t>
  </si>
  <si>
    <t xml:space="preserve">Omítka vnější stěn z hotových maltových směsí štuková ze suché maltové směsi_x000D_
 stupeň složitosti 1÷2, ručně,  </t>
  </si>
  <si>
    <t>RTS 17/ II</t>
  </si>
  <si>
    <t>kompletní omítkové souvrství</t>
  </si>
  <si>
    <t>špalety : 2,94*0,12*6</t>
  </si>
  <si>
    <t>nadpraží : 6,03*0,12</t>
  </si>
  <si>
    <t>622471317RP9</t>
  </si>
  <si>
    <t>Nátěry a nástřiky vnějších stěn a pilířů základním a krycím nátěrem (nebo přestřikem povrchu) hmota silikonová, složitost 1 ÷ 2, barva</t>
  </si>
  <si>
    <t>Penetrace + 2 x krycí nátěr.</t>
  </si>
  <si>
    <t>sokl+ špalety : 4,149+2,84</t>
  </si>
  <si>
    <t xml:space="preserve">paropropustnost µ&lt;=60 - vysoká paropropustnost : </t>
  </si>
  <si>
    <t xml:space="preserve">např. Caparol Carbosol : </t>
  </si>
  <si>
    <t xml:space="preserve">http://www.caparol.cz/produkty/barvy/fasadni/silikonove/carbosol-nespri.html : </t>
  </si>
  <si>
    <t xml:space="preserve">nebo weber.ton micro V : </t>
  </si>
  <si>
    <t xml:space="preserve">https://www.weber-terranova.cz/vnejsi-fasady-a-omitky/vyrobky/fasadni-natery/weberton-micro-v.html : </t>
  </si>
  <si>
    <t>622311830R00</t>
  </si>
  <si>
    <t>Zateplení fasády  , minerálními deskami s podélným vláknem, tloušťky 60 mm, kontaktní nátěr a silikonová omítka, škrábaná,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</si>
  <si>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</si>
  <si>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</si>
  <si>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>detail P19 : 0,72*1,99</t>
  </si>
  <si>
    <t xml:space="preserve">podhled bude obložen dřevěnými palubkami viz výpis truhl. výrobků poz. T/1 : </t>
  </si>
  <si>
    <t>622481291R00</t>
  </si>
  <si>
    <t>Vyztužení povrchových úprav vnějších stěn montáž výztužné lišty rohové a dilatační- bez dodávky materiálu</t>
  </si>
  <si>
    <t>m</t>
  </si>
  <si>
    <t>rohová lišta pro vytvoření nuty : 7,79-1,3</t>
  </si>
  <si>
    <t>pro zateplení podhledu vstupu : 1,3</t>
  </si>
  <si>
    <t>28350250R</t>
  </si>
  <si>
    <t>profil plastový stavební rohový; s tkaninou</t>
  </si>
  <si>
    <t>SPCM</t>
  </si>
  <si>
    <t>POL3_0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</si>
  <si>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</si>
  <si>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</si>
  <si>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</si>
  <si>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výkladce : 21,2112</t>
  </si>
  <si>
    <t>631311121R00</t>
  </si>
  <si>
    <t>Doplnění mazanin betonem prostým o ploše jednotlivě do 1 m2 tloušťky do 80 mm</t>
  </si>
  <si>
    <t>m3</t>
  </si>
  <si>
    <t>801-4</t>
  </si>
  <si>
    <t>prostým betonem (s dodáním hmot) bez potěru,</t>
  </si>
  <si>
    <t>po vybourané prosklené stěně : 1*0,05</t>
  </si>
  <si>
    <t>941955002R00</t>
  </si>
  <si>
    <t>Lešení lehké pracovní pomocné pomocné, o výšce lešeňové podlahy přes 1,2 do 1,9 m</t>
  </si>
  <si>
    <t>800-3</t>
  </si>
  <si>
    <t>POL1_</t>
  </si>
  <si>
    <t>16</t>
  </si>
  <si>
    <t>965081713RT1</t>
  </si>
  <si>
    <t>Bourání podlah z keramických dlaždic, tloušťky do 10 mm, plochy přes 1 m2</t>
  </si>
  <si>
    <t>801-3</t>
  </si>
  <si>
    <t>bez podkladního lože, s jakoukoliv výplní spár</t>
  </si>
  <si>
    <t>schody : 1,3*0,6+1,3*0,4</t>
  </si>
  <si>
    <t>978015291R00</t>
  </si>
  <si>
    <t>Otlučení omítek vápenných nebo vápenocementových vnějších s vyškrabáním spár, s očištěním zdiva_x000D_
 1. až 4. stupni složitosti, v rozsahu do 100 %</t>
  </si>
  <si>
    <t>ostění+ nadpraží : 0,72+2,12</t>
  </si>
  <si>
    <t>978059621R00</t>
  </si>
  <si>
    <t>Odsekání a odebrání obkladů stěn z obkladaček vnějších z jakýchkoliv materiálů, plochy do 2 m2</t>
  </si>
  <si>
    <t>včetně otlučení podkladní omítky až na zdivo,</t>
  </si>
  <si>
    <t>dlažba sokl : 4,119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</si>
  <si>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</si>
  <si>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</si>
  <si>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</si>
  <si>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POL7_</t>
  </si>
  <si>
    <t>oborů 801, 803, 811 a 812</t>
  </si>
  <si>
    <t>766112820R00</t>
  </si>
  <si>
    <t>Demontáž dřevěných stěn prosklených</t>
  </si>
  <si>
    <t>800-766</t>
  </si>
  <si>
    <t>včetně demontáže lišt a vysklení,</t>
  </si>
  <si>
    <t>stávající výkladce : 21,211</t>
  </si>
  <si>
    <t>766629310RUU</t>
  </si>
  <si>
    <t>Montáž dřevěných stěn prosklených</t>
  </si>
  <si>
    <t>Vlastní</t>
  </si>
  <si>
    <t>Indiv</t>
  </si>
  <si>
    <t>montáž prvku T1, T2 a T3 : 21,2</t>
  </si>
  <si>
    <t>766R01</t>
  </si>
  <si>
    <t>Výkladec T/2 2040x2940 viz výpis výrobků</t>
  </si>
  <si>
    <t>ks</t>
  </si>
  <si>
    <t>766R02</t>
  </si>
  <si>
    <t>Složená prosklená stěna T/1 včetně doplňků viz, výpis výrobků, vč.dřev.obložení vnějš. podhledu</t>
  </si>
  <si>
    <t>766R03</t>
  </si>
  <si>
    <t>Informační štít T/3 viz výpis výrobků</t>
  </si>
  <si>
    <t>776R04.</t>
  </si>
  <si>
    <t>Likvidace starých výkladců, odvoz, skládkovné</t>
  </si>
  <si>
    <t>kpl</t>
  </si>
  <si>
    <t>998766201R00</t>
  </si>
  <si>
    <t>Přesun hmot pro konstrukce truhlářské v objektech výšky do 6 m</t>
  </si>
  <si>
    <t>50 m vodorovně</t>
  </si>
  <si>
    <t>767996801R00</t>
  </si>
  <si>
    <t>Demontáž ostatních doplňků staveb atypických konstrukcí_x000D_
 o hmotnosti přes 20 do 50 kg</t>
  </si>
  <si>
    <t>kg</t>
  </si>
  <si>
    <t>800-767</t>
  </si>
  <si>
    <t>detail P14 : 5</t>
  </si>
  <si>
    <t>767R01</t>
  </si>
  <si>
    <t>D+M ventilační mřížka, popis viz výpis výrobků, osadit dle PD</t>
  </si>
  <si>
    <t>Detail Z1 : 1</t>
  </si>
  <si>
    <t>998767203R00</t>
  </si>
  <si>
    <t>Přesun hmot pro kovové stavební doplňk. konstrukce v objektech výšky do 24 m</t>
  </si>
  <si>
    <t>771101116R00</t>
  </si>
  <si>
    <t>Příprava podkladu před kladením dlažeb vyrovnání podkladů samonivelační hmotou tl. přes 10 do 30 mm</t>
  </si>
  <si>
    <t>800-771</t>
  </si>
  <si>
    <t>schody : 1,3*0,6</t>
  </si>
  <si>
    <t>sokl zevnitř : 2,02*0,5+2,04*0,5+0,3*0,5</t>
  </si>
  <si>
    <t>771101210R00</t>
  </si>
  <si>
    <t>Příprava podkladu pod dlažby penetrace podkladu pod dlažby</t>
  </si>
  <si>
    <t>sokl zevnitř : 2,02*0,5+2,04*0,5+0,3*0,5*2+5,5*0,2+0,8*0,2</t>
  </si>
  <si>
    <t>771275206R00</t>
  </si>
  <si>
    <t>Montáž obkladů schodišť z dlaždic keramických protiskluzných nebo reliéfovaných, 200 x 100 mm, do flexibilního tmele</t>
  </si>
  <si>
    <t>1,3*0,6</t>
  </si>
  <si>
    <t>771275521R00</t>
  </si>
  <si>
    <t>Montáž obkladů schodišť z dlaždic keramických z dlaždic na podstupnice,  , kladených do tmele</t>
  </si>
  <si>
    <t>1,3+1,3</t>
  </si>
  <si>
    <t>771575109R00</t>
  </si>
  <si>
    <t>Montáž podlah z dlaždic keramických 300 x 300 mm, režných nebo glazovaných, hladkých, kladených do flexibilního tmele</t>
  </si>
  <si>
    <t>sokl zevnitř : 3,59-1,3</t>
  </si>
  <si>
    <t>597642031R</t>
  </si>
  <si>
    <t>dlažba keramická š = 300 mm; l = 300 mm; h = 9,0 mm; protiskluzová úprava; pro interiér i exteriér</t>
  </si>
  <si>
    <t>998771201R00</t>
  </si>
  <si>
    <t>Přesun hmot pro podlahy z dlaždic v objektech výšky do 6 m</t>
  </si>
  <si>
    <t>776511810R00</t>
  </si>
  <si>
    <t>Odstranění povlakových podlah z nášlapné plochy lepených, bez podložky, z ploch přes 20 m2</t>
  </si>
  <si>
    <t>800-775</t>
  </si>
  <si>
    <t>sokl zevnitř : 2,02*0,7+2,04*0,7</t>
  </si>
  <si>
    <t>998776201R00</t>
  </si>
  <si>
    <t>Přesun hmot pro podlahy povlakové v objektech výšky do 6 m</t>
  </si>
  <si>
    <t>vodorovně do 50 m</t>
  </si>
  <si>
    <t>782631323RT1</t>
  </si>
  <si>
    <t>Montáž obkladu parapetů deskami z tvrdých kamenů bez dodávky parapetů_x000D_
 tloušťky 25 a 30 mm</t>
  </si>
  <si>
    <t>800-782</t>
  </si>
  <si>
    <t>deska5  cm : (2*2,03+2*0,42)*0,17</t>
  </si>
  <si>
    <t>58382155R</t>
  </si>
  <si>
    <t>obklad kamenný deska; žula; h = 50,0 mm; plocha 0,25 až 0,48 m2; povrch smirkovaný</t>
  </si>
  <si>
    <t>POL3_</t>
  </si>
  <si>
    <t>998782201R00</t>
  </si>
  <si>
    <t>Přesun hmot pro kamenné obklady v objektech výšky do 6 m</t>
  </si>
  <si>
    <t>783897122R00</t>
  </si>
  <si>
    <t>Nátěr betonových povrchů vodoodpudivý vodní přípravek (voda, SiO2), pro exteriér a interiér, jednonásobný</t>
  </si>
  <si>
    <t>800-783</t>
  </si>
  <si>
    <t>sokl- impregnace nátěru : 4,149</t>
  </si>
  <si>
    <t>784191201R00</t>
  </si>
  <si>
    <t>Příprava povrchu Penetrace (napouštění) podkladu disperzní, jednonásobná</t>
  </si>
  <si>
    <t>800-784</t>
  </si>
  <si>
    <t>po opravě vnitř omítky u výkladců : 18,39</t>
  </si>
  <si>
    <t>784195212R00</t>
  </si>
  <si>
    <t>Malby z malířských směsí otěruvzdorných,  , bělost 82 %, dvojnásobné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</si>
  <si>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</si>
  <si>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</si>
  <si>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</si>
  <si>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</si>
  <si>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</si>
  <si>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</si>
  <si>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</si>
  <si>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</si>
  <si>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</si>
  <si>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979082113R00</t>
  </si>
  <si>
    <t xml:space="preserve">Vodorovná doprava suti a vybouraných hmot vodorovná doprava suti po suchu do 1000 m,  </t>
  </si>
  <si>
    <t>821-1</t>
  </si>
  <si>
    <t>se složením a hrubým urovnáním nebo s přeložením na jiný dopravní prostředek kromě lodi, vč. příplatku za každých dalších i započatých 1000 m přes 1000 m,</t>
  </si>
  <si>
    <t>979082219R00</t>
  </si>
  <si>
    <t>Vodorovná doprava suti po suchu příplatek k ceně za každý další i započatý 1 km přes 1 km</t>
  </si>
  <si>
    <t>822-1</t>
  </si>
  <si>
    <t>979093111R00</t>
  </si>
  <si>
    <t>Uložení suti na skládku bez zhutnění</t>
  </si>
  <si>
    <t>800-6</t>
  </si>
  <si>
    <t>s hrubým urovnáním,</t>
  </si>
  <si>
    <t>979990101R00</t>
  </si>
  <si>
    <t>Poplatek za skládku směsi betonu a cihel do 30x30 cm</t>
  </si>
  <si>
    <t>005121010R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</si>
  <si>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</si>
  <si>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</si>
  <si>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</si>
  <si>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</si>
  <si>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</si>
  <si>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</si>
  <si>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</si>
  <si>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</si>
  <si>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</si>
  <si>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</si>
  <si>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005R01.</t>
  </si>
  <si>
    <t>Oplocení staveniště</t>
  </si>
  <si>
    <t>764410850R00</t>
  </si>
  <si>
    <t>Demontáž oplechování parapetů rš od 100 do 330 mm</t>
  </si>
  <si>
    <t>800-764</t>
  </si>
  <si>
    <t>Detail K5 : 7,8</t>
  </si>
  <si>
    <t>764510440R00</t>
  </si>
  <si>
    <t>Oplechování parapetů z titanzinkového plechu výroba a montáž včetně rohů a spojovacích prostředků _x000D_
 rš 250 mm</t>
  </si>
  <si>
    <t>včetně zednické výpomoci.</t>
  </si>
  <si>
    <t>detail K5, zapustit pod omítku, vč. zednického zapravení : 7,8</t>
  </si>
  <si>
    <t>998764201R00</t>
  </si>
  <si>
    <t>Přesun hmot pro konstrukce klempířské v objektech výšky do 6 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</si>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</sst>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B1" sqref="B1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78" t="s">
        <v>22</v>
      </c>
      <c r="C2" s="79"/>
      <c r="D2" s="80" t="s">
        <v>43</v>
      </c>
      <c r="E2" s="217" t="s">
        <v>49</v>
      </c>
      <c r="F2" s="218"/>
      <c r="G2" s="218"/>
      <c r="H2" s="218"/>
      <c r="I2" s="218"/>
      <c r="J2" s="219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220" t="s">
        <v>45</v>
      </c>
      <c r="F3" s="221"/>
      <c r="G3" s="221"/>
      <c r="H3" s="221"/>
      <c r="I3" s="221"/>
      <c r="J3" s="222"/>
    </row>
    <row r="4" spans="1:15" ht="23.25" customHeight="1" x14ac:dyDescent="0.2">
      <c r="A4" s="77">
        <v>679</v>
      </c>
      <c r="B4" s="83" t="s">
        <v>47</v>
      </c>
      <c r="C4" s="84"/>
      <c r="D4" s="85" t="s">
        <v>43</v>
      </c>
      <c r="E4" s="230" t="s">
        <v>44</v>
      </c>
      <c r="F4" s="231"/>
      <c r="G4" s="231"/>
      <c r="H4" s="231"/>
      <c r="I4" s="231"/>
      <c r="J4" s="232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4"/>
      <c r="E11" s="224"/>
      <c r="F11" s="224"/>
      <c r="G11" s="224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29"/>
      <c r="E12" s="229"/>
      <c r="F12" s="229"/>
      <c r="G12" s="229"/>
      <c r="H12" s="26" t="s">
        <v>34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33"/>
      <c r="F13" s="234"/>
      <c r="G13" s="234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">
      <c r="A16" s="143" t="s">
        <v>24</v>
      </c>
      <c r="B16" s="55" t="s">
        <v>24</v>
      </c>
      <c r="C16" s="56"/>
      <c r="D16" s="57"/>
      <c r="E16" s="214"/>
      <c r="F16" s="215"/>
      <c r="G16" s="214"/>
      <c r="H16" s="215"/>
      <c r="I16" s="214">
        <f>SUMIF(F49:F65,A16,I49:I65)+SUMIF(F49:F65,"PSU",I49:I65)</f>
        <v>0</v>
      </c>
      <c r="J16" s="216"/>
    </row>
    <row r="17" spans="1:10" ht="23.25" customHeight="1" x14ac:dyDescent="0.2">
      <c r="A17" s="143" t="s">
        <v>25</v>
      </c>
      <c r="B17" s="55" t="s">
        <v>25</v>
      </c>
      <c r="C17" s="56"/>
      <c r="D17" s="57"/>
      <c r="E17" s="214"/>
      <c r="F17" s="215"/>
      <c r="G17" s="214"/>
      <c r="H17" s="215"/>
      <c r="I17" s="214">
        <f>SUMIF(F49:F65,A17,I49:I65)</f>
        <v>0</v>
      </c>
      <c r="J17" s="216"/>
    </row>
    <row r="18" spans="1:10" ht="23.25" customHeight="1" x14ac:dyDescent="0.2">
      <c r="A18" s="143" t="s">
        <v>26</v>
      </c>
      <c r="B18" s="55" t="s">
        <v>26</v>
      </c>
      <c r="C18" s="56"/>
      <c r="D18" s="57"/>
      <c r="E18" s="214"/>
      <c r="F18" s="215"/>
      <c r="G18" s="214"/>
      <c r="H18" s="215"/>
      <c r="I18" s="214">
        <f>SUMIF(F49:F65,A18,I49:I65)</f>
        <v>0</v>
      </c>
      <c r="J18" s="216"/>
    </row>
    <row r="19" spans="1:10" ht="23.25" customHeight="1" x14ac:dyDescent="0.2">
      <c r="A19" s="143" t="s">
        <v>88</v>
      </c>
      <c r="B19" s="55" t="s">
        <v>27</v>
      </c>
      <c r="C19" s="56"/>
      <c r="D19" s="57"/>
      <c r="E19" s="214"/>
      <c r="F19" s="215"/>
      <c r="G19" s="214"/>
      <c r="H19" s="215"/>
      <c r="I19" s="214">
        <f>SUMIF(F49:F65,A19,I49:I65)</f>
        <v>0</v>
      </c>
      <c r="J19" s="216"/>
    </row>
    <row r="20" spans="1:10" ht="23.25" customHeight="1" x14ac:dyDescent="0.2">
      <c r="A20" s="143" t="s">
        <v>89</v>
      </c>
      <c r="B20" s="55" t="s">
        <v>28</v>
      </c>
      <c r="C20" s="56"/>
      <c r="D20" s="57"/>
      <c r="E20" s="214"/>
      <c r="F20" s="215"/>
      <c r="G20" s="214"/>
      <c r="H20" s="215"/>
      <c r="I20" s="214">
        <f>SUMIF(F49:F65,A20,I49:I65)</f>
        <v>0</v>
      </c>
      <c r="J20" s="216"/>
    </row>
    <row r="21" spans="1:10" ht="23.25" customHeight="1" x14ac:dyDescent="0.2">
      <c r="A21" s="3"/>
      <c r="B21" s="72" t="s">
        <v>29</v>
      </c>
      <c r="C21" s="73"/>
      <c r="D21" s="74"/>
      <c r="E21" s="227"/>
      <c r="F21" s="228"/>
      <c r="G21" s="227"/>
      <c r="H21" s="228"/>
      <c r="I21" s="227">
        <f>SUM(I16:J20)</f>
        <v>0</v>
      </c>
      <c r="J21" s="240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38">
        <f>ZakladDPHSniVypocet</f>
        <v>0</v>
      </c>
      <c r="H23" s="239"/>
      <c r="I23" s="239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36">
        <f>I23*E23/100</f>
        <v>0</v>
      </c>
      <c r="H24" s="237"/>
      <c r="I24" s="237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38">
        <f>ZakladDPHZaklVypocet</f>
        <v>0</v>
      </c>
      <c r="H25" s="239"/>
      <c r="I25" s="239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1">
        <f>I25*E25/100</f>
        <v>0</v>
      </c>
      <c r="H26" s="212"/>
      <c r="I26" s="212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3">
        <f>CenaCelkemBezDPH-(ZakladDPHSni+ZakladDPHZakl)</f>
        <v>0</v>
      </c>
      <c r="H27" s="213"/>
      <c r="I27" s="213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0" t="s">
        <v>23</v>
      </c>
      <c r="C28" s="121"/>
      <c r="D28" s="121"/>
      <c r="E28" s="122"/>
      <c r="F28" s="123"/>
      <c r="G28" s="242">
        <f>IF(A28&gt;50, ROUNDUP(A27, 0), ROUNDDOWN(A27, 0))</f>
        <v>0</v>
      </c>
      <c r="H28" s="242"/>
      <c r="I28" s="242"/>
      <c r="J28" s="124" t="str">
        <f t="shared" si="0"/>
        <v>CZK</v>
      </c>
    </row>
    <row r="29" spans="1:10" ht="27.75" hidden="1" customHeight="1" thickBot="1" x14ac:dyDescent="0.25">
      <c r="A29" s="3"/>
      <c r="B29" s="120" t="s">
        <v>35</v>
      </c>
      <c r="C29" s="125"/>
      <c r="D29" s="125"/>
      <c r="E29" s="125"/>
      <c r="F29" s="125"/>
      <c r="G29" s="241">
        <f>ZakladDPHSni+DPHSni+ZakladDPHZakl+DPHZakl+Zaokrouhleni</f>
        <v>0</v>
      </c>
      <c r="H29" s="241"/>
      <c r="I29" s="241"/>
      <c r="J29" s="126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43224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3" t="s">
        <v>48</v>
      </c>
      <c r="E34" s="244"/>
      <c r="F34" s="29"/>
      <c r="G34" s="243"/>
      <c r="H34" s="244"/>
      <c r="I34" s="244"/>
      <c r="J34" s="36"/>
    </row>
    <row r="35" spans="1:10" ht="12.75" customHeight="1" x14ac:dyDescent="0.2">
      <c r="A35" s="3"/>
      <c r="B35" s="3"/>
      <c r="C35" s="4"/>
      <c r="D35" s="235" t="s">
        <v>2</v>
      </c>
      <c r="E35" s="235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2">
        <v>1</v>
      </c>
      <c r="B39" s="103" t="s">
        <v>50</v>
      </c>
      <c r="C39" s="202"/>
      <c r="D39" s="203"/>
      <c r="E39" s="203"/>
      <c r="F39" s="104">
        <f>'180502 180502 Pol'!AE155</f>
        <v>0</v>
      </c>
      <c r="G39" s="105">
        <f>'180502 180502 Pol'!AF155</f>
        <v>0</v>
      </c>
      <c r="H39" s="106"/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2">
        <v>2</v>
      </c>
      <c r="B40" s="109" t="s">
        <v>43</v>
      </c>
      <c r="C40" s="204" t="s">
        <v>45</v>
      </c>
      <c r="D40" s="205"/>
      <c r="E40" s="205"/>
      <c r="F40" s="110">
        <f>'180502 180502 Pol'!AE155</f>
        <v>0</v>
      </c>
      <c r="G40" s="111">
        <f>'180502 180502 Pol'!AF155</f>
        <v>0</v>
      </c>
      <c r="H40" s="111"/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2">
        <v>3</v>
      </c>
      <c r="B41" s="114" t="s">
        <v>43</v>
      </c>
      <c r="C41" s="202" t="s">
        <v>44</v>
      </c>
      <c r="D41" s="203"/>
      <c r="E41" s="203"/>
      <c r="F41" s="115">
        <f>'180502 180502 Pol'!AE155</f>
        <v>0</v>
      </c>
      <c r="G41" s="106">
        <f>'180502 180502 Pol'!AF155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2"/>
      <c r="B42" s="206" t="s">
        <v>51</v>
      </c>
      <c r="C42" s="207"/>
      <c r="D42" s="207"/>
      <c r="E42" s="207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 x14ac:dyDescent="0.25">
      <c r="B46" s="127" t="s">
        <v>53</v>
      </c>
    </row>
    <row r="48" spans="1:10" ht="25.5" customHeight="1" x14ac:dyDescent="0.2">
      <c r="A48" s="128"/>
      <c r="B48" s="131" t="s">
        <v>17</v>
      </c>
      <c r="C48" s="131" t="s">
        <v>5</v>
      </c>
      <c r="D48" s="132"/>
      <c r="E48" s="132"/>
      <c r="F48" s="133" t="s">
        <v>54</v>
      </c>
      <c r="G48" s="133"/>
      <c r="H48" s="133"/>
      <c r="I48" s="133" t="s">
        <v>29</v>
      </c>
      <c r="J48" s="133" t="s">
        <v>0</v>
      </c>
    </row>
    <row r="49" spans="1:10" ht="25.5" customHeight="1" x14ac:dyDescent="0.2">
      <c r="A49" s="129"/>
      <c r="B49" s="134" t="s">
        <v>55</v>
      </c>
      <c r="C49" s="200" t="s">
        <v>56</v>
      </c>
      <c r="D49" s="201"/>
      <c r="E49" s="201"/>
      <c r="F49" s="139" t="s">
        <v>24</v>
      </c>
      <c r="G49" s="140"/>
      <c r="H49" s="140"/>
      <c r="I49" s="140">
        <f>'180502 180502 Pol'!G8</f>
        <v>0</v>
      </c>
      <c r="J49" s="137" t="str">
        <f>IF(I66=0,"",I49/I66*100)</f>
        <v/>
      </c>
    </row>
    <row r="50" spans="1:10" ht="25.5" customHeight="1" x14ac:dyDescent="0.2">
      <c r="A50" s="129"/>
      <c r="B50" s="134" t="s">
        <v>57</v>
      </c>
      <c r="C50" s="200" t="s">
        <v>58</v>
      </c>
      <c r="D50" s="201"/>
      <c r="E50" s="201"/>
      <c r="F50" s="139" t="s">
        <v>24</v>
      </c>
      <c r="G50" s="140"/>
      <c r="H50" s="140"/>
      <c r="I50" s="140">
        <f>'180502 180502 Pol'!G12</f>
        <v>0</v>
      </c>
      <c r="J50" s="137" t="str">
        <f>IF(I66=0,"",I50/I66*100)</f>
        <v/>
      </c>
    </row>
    <row r="51" spans="1:10" ht="25.5" customHeight="1" x14ac:dyDescent="0.2">
      <c r="A51" s="129"/>
      <c r="B51" s="134" t="s">
        <v>59</v>
      </c>
      <c r="C51" s="200" t="s">
        <v>60</v>
      </c>
      <c r="D51" s="201"/>
      <c r="E51" s="201"/>
      <c r="F51" s="139" t="s">
        <v>24</v>
      </c>
      <c r="G51" s="140"/>
      <c r="H51" s="140"/>
      <c r="I51" s="140">
        <f>'180502 180502 Pol'!G17</f>
        <v>0</v>
      </c>
      <c r="J51" s="137" t="str">
        <f>IF(I66=0,"",I51/I66*100)</f>
        <v/>
      </c>
    </row>
    <row r="52" spans="1:10" ht="25.5" customHeight="1" x14ac:dyDescent="0.2">
      <c r="A52" s="129"/>
      <c r="B52" s="134" t="s">
        <v>61</v>
      </c>
      <c r="C52" s="200" t="s">
        <v>62</v>
      </c>
      <c r="D52" s="201"/>
      <c r="E52" s="201"/>
      <c r="F52" s="139" t="s">
        <v>24</v>
      </c>
      <c r="G52" s="140"/>
      <c r="H52" s="140"/>
      <c r="I52" s="140">
        <f>'180502 180502 Pol'!G52</f>
        <v>0</v>
      </c>
      <c r="J52" s="137" t="str">
        <f>IF(I66=0,"",I52/I66*100)</f>
        <v/>
      </c>
    </row>
    <row r="53" spans="1:10" ht="25.5" customHeight="1" x14ac:dyDescent="0.2">
      <c r="A53" s="129"/>
      <c r="B53" s="134" t="s">
        <v>63</v>
      </c>
      <c r="C53" s="200" t="s">
        <v>64</v>
      </c>
      <c r="D53" s="201"/>
      <c r="E53" s="201"/>
      <c r="F53" s="139" t="s">
        <v>24</v>
      </c>
      <c r="G53" s="140"/>
      <c r="H53" s="140"/>
      <c r="I53" s="140">
        <f>'180502 180502 Pol'!G56</f>
        <v>0</v>
      </c>
      <c r="J53" s="137" t="str">
        <f>IF(I66=0,"",I53/I66*100)</f>
        <v/>
      </c>
    </row>
    <row r="54" spans="1:10" ht="25.5" customHeight="1" x14ac:dyDescent="0.2">
      <c r="A54" s="129"/>
      <c r="B54" s="134" t="s">
        <v>65</v>
      </c>
      <c r="C54" s="200" t="s">
        <v>66</v>
      </c>
      <c r="D54" s="201"/>
      <c r="E54" s="201"/>
      <c r="F54" s="139" t="s">
        <v>24</v>
      </c>
      <c r="G54" s="140"/>
      <c r="H54" s="140"/>
      <c r="I54" s="140">
        <f>'180502 180502 Pol'!G59</f>
        <v>0</v>
      </c>
      <c r="J54" s="137" t="str">
        <f>IF(I66=0,"",I54/I66*100)</f>
        <v/>
      </c>
    </row>
    <row r="55" spans="1:10" ht="25.5" customHeight="1" x14ac:dyDescent="0.2">
      <c r="A55" s="129"/>
      <c r="B55" s="134" t="s">
        <v>67</v>
      </c>
      <c r="C55" s="200" t="s">
        <v>68</v>
      </c>
      <c r="D55" s="201"/>
      <c r="E55" s="201"/>
      <c r="F55" s="139" t="s">
        <v>24</v>
      </c>
      <c r="G55" s="140"/>
      <c r="H55" s="140"/>
      <c r="I55" s="140">
        <f>'180502 180502 Pol'!G69</f>
        <v>0</v>
      </c>
      <c r="J55" s="137" t="str">
        <f>IF(I66=0,"",I55/I66*100)</f>
        <v/>
      </c>
    </row>
    <row r="56" spans="1:10" ht="25.5" customHeight="1" x14ac:dyDescent="0.2">
      <c r="A56" s="129"/>
      <c r="B56" s="134" t="s">
        <v>69</v>
      </c>
      <c r="C56" s="200" t="s">
        <v>70</v>
      </c>
      <c r="D56" s="201"/>
      <c r="E56" s="201"/>
      <c r="F56" s="139" t="s">
        <v>25</v>
      </c>
      <c r="G56" s="140"/>
      <c r="H56" s="140"/>
      <c r="I56" s="140">
        <f>'180502 180502 Pol'!G146</f>
        <v>0</v>
      </c>
      <c r="J56" s="137" t="str">
        <f>IF(I66=0,"",I56/I66*100)</f>
        <v/>
      </c>
    </row>
    <row r="57" spans="1:10" ht="25.5" customHeight="1" x14ac:dyDescent="0.2">
      <c r="A57" s="129"/>
      <c r="B57" s="134" t="s">
        <v>71</v>
      </c>
      <c r="C57" s="200" t="s">
        <v>72</v>
      </c>
      <c r="D57" s="201"/>
      <c r="E57" s="201"/>
      <c r="F57" s="139" t="s">
        <v>25</v>
      </c>
      <c r="G57" s="140"/>
      <c r="H57" s="140"/>
      <c r="I57" s="140">
        <f>'180502 180502 Pol'!G72</f>
        <v>0</v>
      </c>
      <c r="J57" s="137" t="str">
        <f>IF(I66=0,"",I57/I66*100)</f>
        <v/>
      </c>
    </row>
    <row r="58" spans="1:10" ht="25.5" customHeight="1" x14ac:dyDescent="0.2">
      <c r="A58" s="129"/>
      <c r="B58" s="134" t="s">
        <v>73</v>
      </c>
      <c r="C58" s="200" t="s">
        <v>74</v>
      </c>
      <c r="D58" s="201"/>
      <c r="E58" s="201"/>
      <c r="F58" s="139" t="s">
        <v>25</v>
      </c>
      <c r="G58" s="140"/>
      <c r="H58" s="140"/>
      <c r="I58" s="140">
        <f>'180502 180502 Pol'!G84</f>
        <v>0</v>
      </c>
      <c r="J58" s="137" t="str">
        <f>IF(I66=0,"",I58/I66*100)</f>
        <v/>
      </c>
    </row>
    <row r="59" spans="1:10" ht="25.5" customHeight="1" x14ac:dyDescent="0.2">
      <c r="A59" s="129"/>
      <c r="B59" s="134" t="s">
        <v>75</v>
      </c>
      <c r="C59" s="200" t="s">
        <v>76</v>
      </c>
      <c r="D59" s="201"/>
      <c r="E59" s="201"/>
      <c r="F59" s="139" t="s">
        <v>25</v>
      </c>
      <c r="G59" s="140"/>
      <c r="H59" s="140"/>
      <c r="I59" s="140">
        <f>'180502 180502 Pol'!G91</f>
        <v>0</v>
      </c>
      <c r="J59" s="137" t="str">
        <f>IF(I66=0,"",I59/I66*100)</f>
        <v/>
      </c>
    </row>
    <row r="60" spans="1:10" ht="25.5" customHeight="1" x14ac:dyDescent="0.2">
      <c r="A60" s="129"/>
      <c r="B60" s="134" t="s">
        <v>77</v>
      </c>
      <c r="C60" s="200" t="s">
        <v>78</v>
      </c>
      <c r="D60" s="201"/>
      <c r="E60" s="201"/>
      <c r="F60" s="139" t="s">
        <v>25</v>
      </c>
      <c r="G60" s="140"/>
      <c r="H60" s="140"/>
      <c r="I60" s="140">
        <f>'180502 180502 Pol'!G107</f>
        <v>0</v>
      </c>
      <c r="J60" s="137" t="str">
        <f>IF(I66=0,"",I60/I66*100)</f>
        <v/>
      </c>
    </row>
    <row r="61" spans="1:10" ht="25.5" customHeight="1" x14ac:dyDescent="0.2">
      <c r="A61" s="129"/>
      <c r="B61" s="134" t="s">
        <v>79</v>
      </c>
      <c r="C61" s="200" t="s">
        <v>80</v>
      </c>
      <c r="D61" s="201"/>
      <c r="E61" s="201"/>
      <c r="F61" s="139" t="s">
        <v>25</v>
      </c>
      <c r="G61" s="140"/>
      <c r="H61" s="140"/>
      <c r="I61" s="140">
        <f>'180502 180502 Pol'!G112</f>
        <v>0</v>
      </c>
      <c r="J61" s="137" t="str">
        <f>IF(I66=0,"",I61/I66*100)</f>
        <v/>
      </c>
    </row>
    <row r="62" spans="1:10" ht="25.5" customHeight="1" x14ac:dyDescent="0.2">
      <c r="A62" s="129"/>
      <c r="B62" s="134" t="s">
        <v>81</v>
      </c>
      <c r="C62" s="200" t="s">
        <v>82</v>
      </c>
      <c r="D62" s="201"/>
      <c r="E62" s="201"/>
      <c r="F62" s="139" t="s">
        <v>25</v>
      </c>
      <c r="G62" s="140"/>
      <c r="H62" s="140"/>
      <c r="I62" s="140">
        <f>'180502 180502 Pol'!G118</f>
        <v>0</v>
      </c>
      <c r="J62" s="137" t="str">
        <f>IF(I66=0,"",I62/I66*100)</f>
        <v/>
      </c>
    </row>
    <row r="63" spans="1:10" ht="25.5" customHeight="1" x14ac:dyDescent="0.2">
      <c r="A63" s="129"/>
      <c r="B63" s="134" t="s">
        <v>83</v>
      </c>
      <c r="C63" s="200" t="s">
        <v>84</v>
      </c>
      <c r="D63" s="201"/>
      <c r="E63" s="201"/>
      <c r="F63" s="139" t="s">
        <v>25</v>
      </c>
      <c r="G63" s="140"/>
      <c r="H63" s="140"/>
      <c r="I63" s="140">
        <f>'180502 180502 Pol'!G121</f>
        <v>0</v>
      </c>
      <c r="J63" s="137" t="str">
        <f>IF(I66=0,"",I63/I66*100)</f>
        <v/>
      </c>
    </row>
    <row r="64" spans="1:10" ht="25.5" customHeight="1" x14ac:dyDescent="0.2">
      <c r="A64" s="129"/>
      <c r="B64" s="134" t="s">
        <v>85</v>
      </c>
      <c r="C64" s="200" t="s">
        <v>86</v>
      </c>
      <c r="D64" s="201"/>
      <c r="E64" s="201"/>
      <c r="F64" s="139" t="s">
        <v>87</v>
      </c>
      <c r="G64" s="140"/>
      <c r="H64" s="140"/>
      <c r="I64" s="140">
        <f>'180502 180502 Pol'!G125</f>
        <v>0</v>
      </c>
      <c r="J64" s="137" t="str">
        <f>IF(I66=0,"",I64/I66*100)</f>
        <v/>
      </c>
    </row>
    <row r="65" spans="1:10" ht="25.5" customHeight="1" x14ac:dyDescent="0.2">
      <c r="A65" s="129"/>
      <c r="B65" s="134" t="s">
        <v>88</v>
      </c>
      <c r="C65" s="200" t="s">
        <v>27</v>
      </c>
      <c r="D65" s="201"/>
      <c r="E65" s="201"/>
      <c r="F65" s="139" t="s">
        <v>88</v>
      </c>
      <c r="G65" s="140"/>
      <c r="H65" s="140"/>
      <c r="I65" s="140">
        <f>'180502 180502 Pol'!G138</f>
        <v>0</v>
      </c>
      <c r="J65" s="137" t="str">
        <f>IF(I66=0,"",I65/I66*100)</f>
        <v/>
      </c>
    </row>
    <row r="66" spans="1:10" ht="25.5" customHeight="1" x14ac:dyDescent="0.2">
      <c r="A66" s="130"/>
      <c r="B66" s="135" t="s">
        <v>1</v>
      </c>
      <c r="C66" s="135"/>
      <c r="D66" s="136"/>
      <c r="E66" s="136"/>
      <c r="F66" s="141"/>
      <c r="G66" s="142"/>
      <c r="H66" s="142"/>
      <c r="I66" s="142">
        <f>SUM(I49:I65)</f>
        <v>0</v>
      </c>
      <c r="J66" s="138">
        <f>SUM(J49:J65)</f>
        <v>0</v>
      </c>
    </row>
    <row r="67" spans="1:10" x14ac:dyDescent="0.2">
      <c r="F67" s="90"/>
      <c r="G67" s="89"/>
      <c r="H67" s="90"/>
      <c r="I67" s="89"/>
      <c r="J67" s="91"/>
    </row>
    <row r="68" spans="1:10" x14ac:dyDescent="0.2">
      <c r="F68" s="90"/>
      <c r="G68" s="89"/>
      <c r="H68" s="90"/>
      <c r="I68" s="89"/>
      <c r="J68" s="91"/>
    </row>
    <row r="69" spans="1:10" x14ac:dyDescent="0.2">
      <c r="F69" s="90"/>
      <c r="G69" s="89"/>
      <c r="H69" s="90"/>
      <c r="I69" s="89"/>
      <c r="J69" s="91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6" t="s">
        <v>7</v>
      </c>
      <c r="B2" s="75"/>
      <c r="C2" s="247"/>
      <c r="D2" s="247"/>
      <c r="E2" s="247"/>
      <c r="F2" s="247"/>
      <c r="G2" s="248"/>
    </row>
    <row r="3" spans="1:7" ht="24.95" customHeight="1" x14ac:dyDescent="0.2">
      <c r="A3" s="76" t="s">
        <v>8</v>
      </c>
      <c r="B3" s="75"/>
      <c r="C3" s="247"/>
      <c r="D3" s="247"/>
      <c r="E3" s="247"/>
      <c r="F3" s="247"/>
      <c r="G3" s="248"/>
    </row>
    <row r="4" spans="1:7" ht="24.95" customHeight="1" x14ac:dyDescent="0.2">
      <c r="A4" s="76" t="s">
        <v>9</v>
      </c>
      <c r="B4" s="75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90</v>
      </c>
      <c r="B1" s="257"/>
      <c r="C1" s="257"/>
      <c r="D1" s="257"/>
      <c r="E1" s="257"/>
      <c r="F1" s="257"/>
      <c r="G1" s="257"/>
      <c r="AG1" t="s">
        <v>91</v>
      </c>
    </row>
    <row r="2" spans="1:60" ht="24.95" customHeight="1" x14ac:dyDescent="0.2">
      <c r="A2" s="145" t="s">
        <v>7</v>
      </c>
      <c r="B2" s="75" t="s">
        <v>43</v>
      </c>
      <c r="C2" s="258" t="s">
        <v>49</v>
      </c>
      <c r="D2" s="259"/>
      <c r="E2" s="259"/>
      <c r="F2" s="259"/>
      <c r="G2" s="260"/>
      <c r="AG2" t="s">
        <v>92</v>
      </c>
    </row>
    <row r="3" spans="1:60" ht="24.95" customHeight="1" x14ac:dyDescent="0.2">
      <c r="A3" s="145" t="s">
        <v>8</v>
      </c>
      <c r="B3" s="75" t="s">
        <v>43</v>
      </c>
      <c r="C3" s="258" t="s">
        <v>45</v>
      </c>
      <c r="D3" s="259"/>
      <c r="E3" s="259"/>
      <c r="F3" s="259"/>
      <c r="G3" s="260"/>
      <c r="AC3" s="88" t="s">
        <v>92</v>
      </c>
      <c r="AG3" t="s">
        <v>93</v>
      </c>
    </row>
    <row r="4" spans="1:60" ht="24.95" customHeight="1" x14ac:dyDescent="0.2">
      <c r="A4" s="146" t="s">
        <v>9</v>
      </c>
      <c r="B4" s="147" t="s">
        <v>43</v>
      </c>
      <c r="C4" s="261" t="s">
        <v>44</v>
      </c>
      <c r="D4" s="262"/>
      <c r="E4" s="262"/>
      <c r="F4" s="262"/>
      <c r="G4" s="263"/>
      <c r="AG4" t="s">
        <v>94</v>
      </c>
    </row>
    <row r="5" spans="1:60" x14ac:dyDescent="0.2">
      <c r="D5" s="144"/>
    </row>
    <row r="6" spans="1:60" ht="38.25" x14ac:dyDescent="0.2">
      <c r="A6" s="149" t="s">
        <v>95</v>
      </c>
      <c r="B6" s="151" t="s">
        <v>96</v>
      </c>
      <c r="C6" s="151" t="s">
        <v>97</v>
      </c>
      <c r="D6" s="150" t="s">
        <v>98</v>
      </c>
      <c r="E6" s="149" t="s">
        <v>99</v>
      </c>
      <c r="F6" s="148" t="s">
        <v>100</v>
      </c>
      <c r="G6" s="149" t="s">
        <v>29</v>
      </c>
      <c r="H6" s="152" t="s">
        <v>30</v>
      </c>
      <c r="I6" s="152" t="s">
        <v>101</v>
      </c>
      <c r="J6" s="152" t="s">
        <v>31</v>
      </c>
      <c r="K6" s="152" t="s">
        <v>102</v>
      </c>
      <c r="L6" s="152" t="s">
        <v>103</v>
      </c>
      <c r="M6" s="152" t="s">
        <v>104</v>
      </c>
      <c r="N6" s="152" t="s">
        <v>105</v>
      </c>
      <c r="O6" s="152" t="s">
        <v>106</v>
      </c>
      <c r="P6" s="152" t="s">
        <v>107</v>
      </c>
      <c r="Q6" s="152" t="s">
        <v>108</v>
      </c>
      <c r="R6" s="152" t="s">
        <v>109</v>
      </c>
      <c r="S6" s="152" t="s">
        <v>110</v>
      </c>
      <c r="T6" s="152" t="s">
        <v>111</v>
      </c>
      <c r="U6" s="152" t="s">
        <v>112</v>
      </c>
      <c r="V6" s="152" t="s">
        <v>113</v>
      </c>
      <c r="W6" s="152" t="s">
        <v>114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">
      <c r="A8" s="168" t="s">
        <v>115</v>
      </c>
      <c r="B8" s="169" t="s">
        <v>55</v>
      </c>
      <c r="C8" s="191" t="s">
        <v>56</v>
      </c>
      <c r="D8" s="170"/>
      <c r="E8" s="171"/>
      <c r="F8" s="172"/>
      <c r="G8" s="172">
        <f>SUMIF(AG9:AG11,"&lt;&gt;NOR",G9:G11)</f>
        <v>0</v>
      </c>
      <c r="H8" s="172"/>
      <c r="I8" s="172">
        <f>SUM(I9:I11)</f>
        <v>0</v>
      </c>
      <c r="J8" s="172"/>
      <c r="K8" s="172">
        <f>SUM(K9:K11)</f>
        <v>0</v>
      </c>
      <c r="L8" s="172"/>
      <c r="M8" s="172">
        <f>SUM(M9:M11)</f>
        <v>0</v>
      </c>
      <c r="N8" s="172"/>
      <c r="O8" s="172">
        <f>SUM(O9:O11)</f>
        <v>0</v>
      </c>
      <c r="P8" s="172"/>
      <c r="Q8" s="172">
        <f>SUM(Q9:Q11)</f>
        <v>0</v>
      </c>
      <c r="R8" s="172"/>
      <c r="S8" s="172"/>
      <c r="T8" s="173"/>
      <c r="U8" s="167"/>
      <c r="V8" s="167">
        <f>SUM(V9:V11)</f>
        <v>0.49</v>
      </c>
      <c r="W8" s="167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92" t="s">
        <v>118</v>
      </c>
      <c r="D9" s="176" t="s">
        <v>119</v>
      </c>
      <c r="E9" s="177">
        <v>6.9890000000000008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9">
        <v>3.2000000000000003E-4</v>
      </c>
      <c r="O9" s="179">
        <f>ROUND(E9*N9,2)</f>
        <v>0</v>
      </c>
      <c r="P9" s="179">
        <v>0</v>
      </c>
      <c r="Q9" s="179">
        <f>ROUND(E9*P9,2)</f>
        <v>0</v>
      </c>
      <c r="R9" s="179" t="s">
        <v>120</v>
      </c>
      <c r="S9" s="179" t="s">
        <v>121</v>
      </c>
      <c r="T9" s="180" t="s">
        <v>121</v>
      </c>
      <c r="U9" s="163">
        <v>7.0000000000000007E-2</v>
      </c>
      <c r="V9" s="163">
        <f>ROUND(E9*U9,2)</f>
        <v>0.49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122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9" t="s">
        <v>123</v>
      </c>
      <c r="D10" s="250"/>
      <c r="E10" s="250"/>
      <c r="F10" s="250"/>
      <c r="G10" s="250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124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93" t="s">
        <v>125</v>
      </c>
      <c r="D11" s="165"/>
      <c r="E11" s="166">
        <v>6.9890000000000008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126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68" t="s">
        <v>115</v>
      </c>
      <c r="B12" s="169" t="s">
        <v>57</v>
      </c>
      <c r="C12" s="191" t="s">
        <v>58</v>
      </c>
      <c r="D12" s="170"/>
      <c r="E12" s="171"/>
      <c r="F12" s="172"/>
      <c r="G12" s="172">
        <f>SUMIF(AG13:AG16,"&lt;&gt;NOR",G13:G16)</f>
        <v>0</v>
      </c>
      <c r="H12" s="172"/>
      <c r="I12" s="172">
        <f>SUM(I13:I16)</f>
        <v>0</v>
      </c>
      <c r="J12" s="172"/>
      <c r="K12" s="172">
        <f>SUM(K13:K16)</f>
        <v>0</v>
      </c>
      <c r="L12" s="172"/>
      <c r="M12" s="172">
        <f>SUM(M13:M16)</f>
        <v>0</v>
      </c>
      <c r="N12" s="172"/>
      <c r="O12" s="172">
        <f>SUM(O13:O16)</f>
        <v>0.15</v>
      </c>
      <c r="P12" s="172"/>
      <c r="Q12" s="172">
        <f>SUM(Q13:Q16)</f>
        <v>0.14000000000000001</v>
      </c>
      <c r="R12" s="172"/>
      <c r="S12" s="172"/>
      <c r="T12" s="173"/>
      <c r="U12" s="167"/>
      <c r="V12" s="167">
        <f>SUM(V13:V16)</f>
        <v>3.98</v>
      </c>
      <c r="W12" s="167"/>
      <c r="AG12" t="s">
        <v>116</v>
      </c>
    </row>
    <row r="13" spans="1:60" ht="22.5" outlineLevel="1" x14ac:dyDescent="0.2">
      <c r="A13" s="174">
        <v>2</v>
      </c>
      <c r="B13" s="175" t="s">
        <v>127</v>
      </c>
      <c r="C13" s="192" t="s">
        <v>128</v>
      </c>
      <c r="D13" s="176" t="s">
        <v>119</v>
      </c>
      <c r="E13" s="177">
        <v>3.1395000000000004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15</v>
      </c>
      <c r="M13" s="179">
        <f>G13*(1+L13/100)</f>
        <v>0</v>
      </c>
      <c r="N13" s="179">
        <v>4.8050000000000002E-2</v>
      </c>
      <c r="O13" s="179">
        <f>ROUND(E13*N13,2)</f>
        <v>0.15</v>
      </c>
      <c r="P13" s="179">
        <v>4.6000000000000006E-2</v>
      </c>
      <c r="Q13" s="179">
        <f>ROUND(E13*P13,2)</f>
        <v>0.14000000000000001</v>
      </c>
      <c r="R13" s="179" t="s">
        <v>129</v>
      </c>
      <c r="S13" s="179" t="s">
        <v>121</v>
      </c>
      <c r="T13" s="180" t="s">
        <v>121</v>
      </c>
      <c r="U13" s="163">
        <v>1.2687300000000001</v>
      </c>
      <c r="V13" s="163">
        <f>ROUND(E13*U13,2)</f>
        <v>3.98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130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60"/>
      <c r="B14" s="161"/>
      <c r="C14" s="249" t="s">
        <v>131</v>
      </c>
      <c r="D14" s="250"/>
      <c r="E14" s="250"/>
      <c r="F14" s="250"/>
      <c r="G14" s="250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124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81" t="str">
        <f>C14</f>
        <v>otlučení vnitřních omítek stěn, oprava omítek stěn ve stejném rozsahu jako otlučení, pačokování celého povrchu jednonásobné s broušením a přesádrováním, malba klihová dvojnásobná jednobarevná s obroušením v místnostech výšky do 3,8 m.</v>
      </c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55" t="s">
        <v>132</v>
      </c>
      <c r="D15" s="256"/>
      <c r="E15" s="256"/>
      <c r="F15" s="256"/>
      <c r="G15" s="256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133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93" t="s">
        <v>134</v>
      </c>
      <c r="D16" s="165"/>
      <c r="E16" s="166">
        <v>3.1395000000000004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126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68" t="s">
        <v>115</v>
      </c>
      <c r="B17" s="169" t="s">
        <v>59</v>
      </c>
      <c r="C17" s="191" t="s">
        <v>60</v>
      </c>
      <c r="D17" s="170"/>
      <c r="E17" s="171"/>
      <c r="F17" s="172"/>
      <c r="G17" s="172">
        <f>SUMIF(AG18:AG51,"&lt;&gt;NOR",G18:G51)</f>
        <v>0</v>
      </c>
      <c r="H17" s="172"/>
      <c r="I17" s="172">
        <f>SUM(I18:I51)</f>
        <v>0</v>
      </c>
      <c r="J17" s="172"/>
      <c r="K17" s="172">
        <f>SUM(K18:K51)</f>
        <v>0</v>
      </c>
      <c r="L17" s="172"/>
      <c r="M17" s="172">
        <f>SUM(M18:M51)</f>
        <v>0</v>
      </c>
      <c r="N17" s="172"/>
      <c r="O17" s="172">
        <f>SUM(O18:O51)</f>
        <v>0.56000000000000005</v>
      </c>
      <c r="P17" s="172"/>
      <c r="Q17" s="172">
        <f>SUM(Q18:Q51)</f>
        <v>0</v>
      </c>
      <c r="R17" s="172"/>
      <c r="S17" s="172"/>
      <c r="T17" s="173"/>
      <c r="U17" s="167"/>
      <c r="V17" s="167">
        <f>SUM(V18:V51)</f>
        <v>15.169999999999998</v>
      </c>
      <c r="W17" s="167"/>
      <c r="AG17" t="s">
        <v>116</v>
      </c>
    </row>
    <row r="18" spans="1:60" outlineLevel="1" x14ac:dyDescent="0.2">
      <c r="A18" s="174">
        <v>3</v>
      </c>
      <c r="B18" s="175" t="s">
        <v>135</v>
      </c>
      <c r="C18" s="192" t="s">
        <v>136</v>
      </c>
      <c r="D18" s="176" t="s">
        <v>119</v>
      </c>
      <c r="E18" s="177">
        <v>4.149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0</v>
      </c>
      <c r="N18" s="179">
        <v>2.0000000000000002E-5</v>
      </c>
      <c r="O18" s="179">
        <f>ROUND(E18*N18,2)</f>
        <v>0</v>
      </c>
      <c r="P18" s="179">
        <v>0</v>
      </c>
      <c r="Q18" s="179">
        <f>ROUND(E18*P18,2)</f>
        <v>0</v>
      </c>
      <c r="R18" s="179" t="s">
        <v>120</v>
      </c>
      <c r="S18" s="179" t="s">
        <v>121</v>
      </c>
      <c r="T18" s="180" t="s">
        <v>121</v>
      </c>
      <c r="U18" s="163">
        <v>0.11</v>
      </c>
      <c r="V18" s="163">
        <f>ROUND(E18*U18,2)</f>
        <v>0.46</v>
      </c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122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93" t="s">
        <v>137</v>
      </c>
      <c r="D19" s="165"/>
      <c r="E19" s="166">
        <v>4.149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126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74">
        <v>4</v>
      </c>
      <c r="B20" s="175" t="s">
        <v>138</v>
      </c>
      <c r="C20" s="192" t="s">
        <v>139</v>
      </c>
      <c r="D20" s="176" t="s">
        <v>119</v>
      </c>
      <c r="E20" s="177">
        <v>4.149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15</v>
      </c>
      <c r="M20" s="179">
        <f>G20*(1+L20/100)</f>
        <v>0</v>
      </c>
      <c r="N20" s="179">
        <v>3.6150000000000002E-2</v>
      </c>
      <c r="O20" s="179">
        <f>ROUND(E20*N20,2)</f>
        <v>0.15</v>
      </c>
      <c r="P20" s="179">
        <v>0</v>
      </c>
      <c r="Q20" s="179">
        <f>ROUND(E20*P20,2)</f>
        <v>0</v>
      </c>
      <c r="R20" s="179" t="s">
        <v>120</v>
      </c>
      <c r="S20" s="179" t="s">
        <v>121</v>
      </c>
      <c r="T20" s="180" t="s">
        <v>121</v>
      </c>
      <c r="U20" s="163">
        <v>0.41402000000000005</v>
      </c>
      <c r="V20" s="163">
        <f>ROUND(E20*U20,2)</f>
        <v>1.72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122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93" t="s">
        <v>137</v>
      </c>
      <c r="D21" s="165"/>
      <c r="E21" s="166">
        <v>4.149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126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4">
        <v>5</v>
      </c>
      <c r="B22" s="175" t="s">
        <v>140</v>
      </c>
      <c r="C22" s="192" t="s">
        <v>141</v>
      </c>
      <c r="D22" s="176" t="s">
        <v>119</v>
      </c>
      <c r="E22" s="177">
        <v>4.149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15</v>
      </c>
      <c r="M22" s="179">
        <f>G22*(1+L22/100)</f>
        <v>0</v>
      </c>
      <c r="N22" s="179">
        <v>9.2500000000000013E-3</v>
      </c>
      <c r="O22" s="179">
        <f>ROUND(E22*N22,2)</f>
        <v>0.04</v>
      </c>
      <c r="P22" s="179">
        <v>0</v>
      </c>
      <c r="Q22" s="179">
        <f>ROUND(E22*P22,2)</f>
        <v>0</v>
      </c>
      <c r="R22" s="179" t="s">
        <v>120</v>
      </c>
      <c r="S22" s="179" t="s">
        <v>121</v>
      </c>
      <c r="T22" s="180" t="s">
        <v>121</v>
      </c>
      <c r="U22" s="163">
        <v>6.1760000000000002E-2</v>
      </c>
      <c r="V22" s="163">
        <f>ROUND(E22*U22,2)</f>
        <v>0.26</v>
      </c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122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49" t="s">
        <v>142</v>
      </c>
      <c r="D23" s="250"/>
      <c r="E23" s="250"/>
      <c r="F23" s="250"/>
      <c r="G23" s="250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124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93" t="s">
        <v>137</v>
      </c>
      <c r="D24" s="165"/>
      <c r="E24" s="166">
        <v>4.149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126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6</v>
      </c>
      <c r="B25" s="175" t="s">
        <v>143</v>
      </c>
      <c r="C25" s="192" t="s">
        <v>144</v>
      </c>
      <c r="D25" s="176" t="s">
        <v>119</v>
      </c>
      <c r="E25" s="177">
        <v>4.149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9">
        <v>5.2580000000000002E-2</v>
      </c>
      <c r="O25" s="179">
        <f>ROUND(E25*N25,2)</f>
        <v>0.22</v>
      </c>
      <c r="P25" s="179">
        <v>0</v>
      </c>
      <c r="Q25" s="179">
        <f>ROUND(E25*P25,2)</f>
        <v>0</v>
      </c>
      <c r="R25" s="179" t="s">
        <v>120</v>
      </c>
      <c r="S25" s="179" t="s">
        <v>121</v>
      </c>
      <c r="T25" s="180" t="s">
        <v>121</v>
      </c>
      <c r="U25" s="163">
        <v>0.91700000000000004</v>
      </c>
      <c r="V25" s="163">
        <f>ROUND(E25*U25,2)</f>
        <v>3.8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122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93" t="s">
        <v>137</v>
      </c>
      <c r="D26" s="165"/>
      <c r="E26" s="166">
        <v>4.149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126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74">
        <v>7</v>
      </c>
      <c r="B27" s="175" t="s">
        <v>145</v>
      </c>
      <c r="C27" s="192" t="s">
        <v>146</v>
      </c>
      <c r="D27" s="176" t="s">
        <v>119</v>
      </c>
      <c r="E27" s="177">
        <v>2.8404000000000003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9">
        <v>3.5750000000000004E-2</v>
      </c>
      <c r="O27" s="179">
        <f>ROUND(E27*N27,2)</f>
        <v>0.1</v>
      </c>
      <c r="P27" s="179">
        <v>0</v>
      </c>
      <c r="Q27" s="179">
        <f>ROUND(E27*P27,2)</f>
        <v>0</v>
      </c>
      <c r="R27" s="179" t="s">
        <v>120</v>
      </c>
      <c r="S27" s="179" t="s">
        <v>121</v>
      </c>
      <c r="T27" s="180" t="s">
        <v>147</v>
      </c>
      <c r="U27" s="163">
        <v>1.0070000000000001</v>
      </c>
      <c r="V27" s="163">
        <f>ROUND(E27*U27,2)</f>
        <v>2.86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122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49" t="s">
        <v>148</v>
      </c>
      <c r="D28" s="250"/>
      <c r="E28" s="250"/>
      <c r="F28" s="250"/>
      <c r="G28" s="250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124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3" t="s">
        <v>149</v>
      </c>
      <c r="D29" s="165"/>
      <c r="E29" s="166">
        <v>2.1168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126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93" t="s">
        <v>150</v>
      </c>
      <c r="D30" s="165"/>
      <c r="E30" s="166">
        <v>0.72360000000000002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126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74">
        <v>8</v>
      </c>
      <c r="B31" s="175" t="s">
        <v>151</v>
      </c>
      <c r="C31" s="192" t="s">
        <v>152</v>
      </c>
      <c r="D31" s="176" t="s">
        <v>119</v>
      </c>
      <c r="E31" s="177">
        <v>6.9890000000000008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15</v>
      </c>
      <c r="M31" s="179">
        <f>G31*(1+L31/100)</f>
        <v>0</v>
      </c>
      <c r="N31" s="179">
        <v>5.5000000000000003E-4</v>
      </c>
      <c r="O31" s="179">
        <f>ROUND(E31*N31,2)</f>
        <v>0</v>
      </c>
      <c r="P31" s="179">
        <v>0</v>
      </c>
      <c r="Q31" s="179">
        <f>ROUND(E31*P31,2)</f>
        <v>0</v>
      </c>
      <c r="R31" s="179" t="s">
        <v>120</v>
      </c>
      <c r="S31" s="179" t="s">
        <v>121</v>
      </c>
      <c r="T31" s="180" t="s">
        <v>121</v>
      </c>
      <c r="U31" s="163">
        <v>0.23</v>
      </c>
      <c r="V31" s="163">
        <f>ROUND(E31*U31,2)</f>
        <v>1.61</v>
      </c>
      <c r="W31" s="163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122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49" t="s">
        <v>153</v>
      </c>
      <c r="D32" s="250"/>
      <c r="E32" s="250"/>
      <c r="F32" s="250"/>
      <c r="G32" s="250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124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55" t="s">
        <v>153</v>
      </c>
      <c r="D33" s="256"/>
      <c r="E33" s="256"/>
      <c r="F33" s="256"/>
      <c r="G33" s="256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133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93" t="s">
        <v>154</v>
      </c>
      <c r="D34" s="165"/>
      <c r="E34" s="166">
        <v>6.9890000000000008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126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193" t="s">
        <v>155</v>
      </c>
      <c r="D35" s="165"/>
      <c r="E35" s="166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126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93" t="s">
        <v>156</v>
      </c>
      <c r="D36" s="165"/>
      <c r="E36" s="166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126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93" t="s">
        <v>157</v>
      </c>
      <c r="D37" s="165"/>
      <c r="E37" s="166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126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93" t="s">
        <v>158</v>
      </c>
      <c r="D38" s="165"/>
      <c r="E38" s="166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126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60"/>
      <c r="B39" s="161"/>
      <c r="C39" s="193" t="s">
        <v>159</v>
      </c>
      <c r="D39" s="165"/>
      <c r="E39" s="166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126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74">
        <v>9</v>
      </c>
      <c r="B40" s="175" t="s">
        <v>160</v>
      </c>
      <c r="C40" s="192" t="s">
        <v>161</v>
      </c>
      <c r="D40" s="176" t="s">
        <v>119</v>
      </c>
      <c r="E40" s="177">
        <v>1.4328000000000001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15</v>
      </c>
      <c r="M40" s="179">
        <f>G40*(1+L40/100)</f>
        <v>0</v>
      </c>
      <c r="N40" s="179">
        <v>2.6330000000000003E-2</v>
      </c>
      <c r="O40" s="179">
        <f>ROUND(E40*N40,2)</f>
        <v>0.04</v>
      </c>
      <c r="P40" s="179">
        <v>0</v>
      </c>
      <c r="Q40" s="179">
        <f>ROUND(E40*P40,2)</f>
        <v>0</v>
      </c>
      <c r="R40" s="179" t="s">
        <v>120</v>
      </c>
      <c r="S40" s="179" t="s">
        <v>121</v>
      </c>
      <c r="T40" s="180" t="s">
        <v>121</v>
      </c>
      <c r="U40" s="163">
        <v>1.4158000000000002</v>
      </c>
      <c r="V40" s="163">
        <f>ROUND(E40*U40,2)</f>
        <v>2.0299999999999998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122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60"/>
      <c r="B41" s="161"/>
      <c r="C41" s="249" t="s">
        <v>162</v>
      </c>
      <c r="D41" s="250"/>
      <c r="E41" s="250"/>
      <c r="F41" s="250"/>
      <c r="G41" s="250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124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81" t="str">
        <f>C41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3" t="s">
        <v>163</v>
      </c>
      <c r="D42" s="254"/>
      <c r="E42" s="254"/>
      <c r="F42" s="254"/>
      <c r="G42" s="254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124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193" t="s">
        <v>164</v>
      </c>
      <c r="D43" s="165"/>
      <c r="E43" s="166">
        <v>1.4328000000000001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126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93" t="s">
        <v>165</v>
      </c>
      <c r="D44" s="165"/>
      <c r="E44" s="16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126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74">
        <v>10</v>
      </c>
      <c r="B45" s="175" t="s">
        <v>166</v>
      </c>
      <c r="C45" s="192" t="s">
        <v>167</v>
      </c>
      <c r="D45" s="176" t="s">
        <v>168</v>
      </c>
      <c r="E45" s="177">
        <v>7.79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15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 t="s">
        <v>120</v>
      </c>
      <c r="S45" s="179" t="s">
        <v>121</v>
      </c>
      <c r="T45" s="180" t="s">
        <v>121</v>
      </c>
      <c r="U45" s="163">
        <v>0.1</v>
      </c>
      <c r="V45" s="163">
        <f>ROUND(E45*U45,2)</f>
        <v>0.78</v>
      </c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122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93" t="s">
        <v>169</v>
      </c>
      <c r="D46" s="165"/>
      <c r="E46" s="166">
        <v>6.49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126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93" t="s">
        <v>170</v>
      </c>
      <c r="D47" s="165"/>
      <c r="E47" s="166">
        <v>1.3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126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82">
        <v>11</v>
      </c>
      <c r="B48" s="183" t="s">
        <v>171</v>
      </c>
      <c r="C48" s="194" t="s">
        <v>172</v>
      </c>
      <c r="D48" s="184" t="s">
        <v>168</v>
      </c>
      <c r="E48" s="185">
        <v>8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15</v>
      </c>
      <c r="M48" s="187">
        <f>G48*(1+L48/100)</f>
        <v>0</v>
      </c>
      <c r="N48" s="187">
        <v>9.0000000000000008E-4</v>
      </c>
      <c r="O48" s="187">
        <f>ROUND(E48*N48,2)</f>
        <v>0.01</v>
      </c>
      <c r="P48" s="187">
        <v>0</v>
      </c>
      <c r="Q48" s="187">
        <f>ROUND(E48*P48,2)</f>
        <v>0</v>
      </c>
      <c r="R48" s="187" t="s">
        <v>173</v>
      </c>
      <c r="S48" s="187" t="s">
        <v>121</v>
      </c>
      <c r="T48" s="188" t="s">
        <v>121</v>
      </c>
      <c r="U48" s="163">
        <v>0</v>
      </c>
      <c r="V48" s="163">
        <f>ROUND(E48*U48,2)</f>
        <v>0</v>
      </c>
      <c r="W48" s="163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174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12</v>
      </c>
      <c r="B49" s="175" t="s">
        <v>175</v>
      </c>
      <c r="C49" s="192" t="s">
        <v>176</v>
      </c>
      <c r="D49" s="176" t="s">
        <v>119</v>
      </c>
      <c r="E49" s="177">
        <v>21.211200000000002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0</v>
      </c>
      <c r="N49" s="179">
        <v>4.0000000000000003E-5</v>
      </c>
      <c r="O49" s="179">
        <f>ROUND(E49*N49,2)</f>
        <v>0</v>
      </c>
      <c r="P49" s="179">
        <v>0</v>
      </c>
      <c r="Q49" s="179">
        <f>ROUND(E49*P49,2)</f>
        <v>0</v>
      </c>
      <c r="R49" s="179" t="s">
        <v>120</v>
      </c>
      <c r="S49" s="179" t="s">
        <v>121</v>
      </c>
      <c r="T49" s="180" t="s">
        <v>121</v>
      </c>
      <c r="U49" s="163">
        <v>7.8000000000000014E-2</v>
      </c>
      <c r="V49" s="163">
        <f>ROUND(E49*U49,2)</f>
        <v>1.65</v>
      </c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122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60"/>
      <c r="B50" s="161"/>
      <c r="C50" s="249" t="s">
        <v>177</v>
      </c>
      <c r="D50" s="250"/>
      <c r="E50" s="250"/>
      <c r="F50" s="250"/>
      <c r="G50" s="250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124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81" t="str">
        <f>C50</f>
        <v>s rámy a zárubněmi, zábradlí, předmětů oplechování apod., které se zřizují ještě před úpravami povrchu, před jejich znečištěním při úpravách povrchu nástřikem plastických (lepivých) maltovin</v>
      </c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93" t="s">
        <v>178</v>
      </c>
      <c r="D51" s="165"/>
      <c r="E51" s="166">
        <v>21.211200000000002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126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68" t="s">
        <v>115</v>
      </c>
      <c r="B52" s="169" t="s">
        <v>61</v>
      </c>
      <c r="C52" s="191" t="s">
        <v>62</v>
      </c>
      <c r="D52" s="170"/>
      <c r="E52" s="171"/>
      <c r="F52" s="172"/>
      <c r="G52" s="172">
        <f>SUMIF(AG53:AG55,"&lt;&gt;NOR",G53:G55)</f>
        <v>0</v>
      </c>
      <c r="H52" s="172"/>
      <c r="I52" s="172">
        <f>SUM(I53:I55)</f>
        <v>0</v>
      </c>
      <c r="J52" s="172"/>
      <c r="K52" s="172">
        <f>SUM(K53:K55)</f>
        <v>0</v>
      </c>
      <c r="L52" s="172"/>
      <c r="M52" s="172">
        <f>SUM(M53:M55)</f>
        <v>0</v>
      </c>
      <c r="N52" s="172"/>
      <c r="O52" s="172">
        <f>SUM(O53:O55)</f>
        <v>0.13</v>
      </c>
      <c r="P52" s="172"/>
      <c r="Q52" s="172">
        <f>SUM(Q53:Q55)</f>
        <v>0</v>
      </c>
      <c r="R52" s="172"/>
      <c r="S52" s="172"/>
      <c r="T52" s="173"/>
      <c r="U52" s="167"/>
      <c r="V52" s="167">
        <f>SUM(V53:V55)</f>
        <v>0.23</v>
      </c>
      <c r="W52" s="167"/>
      <c r="AG52" t="s">
        <v>116</v>
      </c>
    </row>
    <row r="53" spans="1:60" outlineLevel="1" x14ac:dyDescent="0.2">
      <c r="A53" s="174">
        <v>13</v>
      </c>
      <c r="B53" s="175" t="s">
        <v>179</v>
      </c>
      <c r="C53" s="192" t="s">
        <v>180</v>
      </c>
      <c r="D53" s="176" t="s">
        <v>181</v>
      </c>
      <c r="E53" s="177">
        <v>0.05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15</v>
      </c>
      <c r="M53" s="179">
        <f>G53*(1+L53/100)</f>
        <v>0</v>
      </c>
      <c r="N53" s="179">
        <v>2.5</v>
      </c>
      <c r="O53" s="179">
        <f>ROUND(E53*N53,2)</f>
        <v>0.13</v>
      </c>
      <c r="P53" s="179">
        <v>0</v>
      </c>
      <c r="Q53" s="179">
        <f>ROUND(E53*P53,2)</f>
        <v>0</v>
      </c>
      <c r="R53" s="179" t="s">
        <v>182</v>
      </c>
      <c r="S53" s="179" t="s">
        <v>121</v>
      </c>
      <c r="T53" s="180" t="s">
        <v>121</v>
      </c>
      <c r="U53" s="163">
        <v>4.66</v>
      </c>
      <c r="V53" s="163">
        <f>ROUND(E53*U53,2)</f>
        <v>0.23</v>
      </c>
      <c r="W53" s="163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122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49" t="s">
        <v>183</v>
      </c>
      <c r="D54" s="250"/>
      <c r="E54" s="250"/>
      <c r="F54" s="250"/>
      <c r="G54" s="250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124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93" t="s">
        <v>184</v>
      </c>
      <c r="D55" s="165"/>
      <c r="E55" s="166">
        <v>0.05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126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8" t="s">
        <v>115</v>
      </c>
      <c r="B56" s="169" t="s">
        <v>63</v>
      </c>
      <c r="C56" s="191" t="s">
        <v>64</v>
      </c>
      <c r="D56" s="170"/>
      <c r="E56" s="171"/>
      <c r="F56" s="172"/>
      <c r="G56" s="172">
        <f>SUMIF(AG57:AG58,"&lt;&gt;NOR",G57:G58)</f>
        <v>0</v>
      </c>
      <c r="H56" s="172"/>
      <c r="I56" s="172">
        <f>SUM(I57:I58)</f>
        <v>0</v>
      </c>
      <c r="J56" s="172"/>
      <c r="K56" s="172">
        <f>SUM(K57:K58)</f>
        <v>0</v>
      </c>
      <c r="L56" s="172"/>
      <c r="M56" s="172">
        <f>SUM(M57:M58)</f>
        <v>0</v>
      </c>
      <c r="N56" s="172"/>
      <c r="O56" s="172">
        <f>SUM(O57:O58)</f>
        <v>0.03</v>
      </c>
      <c r="P56" s="172"/>
      <c r="Q56" s="172">
        <f>SUM(Q57:Q58)</f>
        <v>0</v>
      </c>
      <c r="R56" s="172"/>
      <c r="S56" s="172"/>
      <c r="T56" s="173"/>
      <c r="U56" s="167"/>
      <c r="V56" s="167">
        <f>SUM(V57:V58)</f>
        <v>3.42</v>
      </c>
      <c r="W56" s="167"/>
      <c r="AG56" t="s">
        <v>116</v>
      </c>
    </row>
    <row r="57" spans="1:60" outlineLevel="1" x14ac:dyDescent="0.2">
      <c r="A57" s="174">
        <v>14</v>
      </c>
      <c r="B57" s="175" t="s">
        <v>185</v>
      </c>
      <c r="C57" s="192" t="s">
        <v>186</v>
      </c>
      <c r="D57" s="176" t="s">
        <v>119</v>
      </c>
      <c r="E57" s="177">
        <v>16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15</v>
      </c>
      <c r="M57" s="179">
        <f>G57*(1+L57/100)</f>
        <v>0</v>
      </c>
      <c r="N57" s="179">
        <v>1.58E-3</v>
      </c>
      <c r="O57" s="179">
        <f>ROUND(E57*N57,2)</f>
        <v>0.03</v>
      </c>
      <c r="P57" s="179">
        <v>0</v>
      </c>
      <c r="Q57" s="179">
        <f>ROUND(E57*P57,2)</f>
        <v>0</v>
      </c>
      <c r="R57" s="179" t="s">
        <v>187</v>
      </c>
      <c r="S57" s="179" t="s">
        <v>121</v>
      </c>
      <c r="T57" s="180" t="s">
        <v>121</v>
      </c>
      <c r="U57" s="163">
        <v>0.21400000000000002</v>
      </c>
      <c r="V57" s="163">
        <f>ROUND(E57*U57,2)</f>
        <v>3.42</v>
      </c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188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93" t="s">
        <v>189</v>
      </c>
      <c r="D58" s="165"/>
      <c r="E58" s="166">
        <v>16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126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68" t="s">
        <v>115</v>
      </c>
      <c r="B59" s="169" t="s">
        <v>65</v>
      </c>
      <c r="C59" s="191" t="s">
        <v>66</v>
      </c>
      <c r="D59" s="170"/>
      <c r="E59" s="171"/>
      <c r="F59" s="172"/>
      <c r="G59" s="172">
        <f>SUMIF(AG60:AG68,"&lt;&gt;NOR",G60:G68)</f>
        <v>0</v>
      </c>
      <c r="H59" s="172"/>
      <c r="I59" s="172">
        <f>SUM(I60:I68)</f>
        <v>0</v>
      </c>
      <c r="J59" s="172"/>
      <c r="K59" s="172">
        <f>SUM(K60:K68)</f>
        <v>0</v>
      </c>
      <c r="L59" s="172"/>
      <c r="M59" s="172">
        <f>SUM(M60:M68)</f>
        <v>0</v>
      </c>
      <c r="N59" s="172"/>
      <c r="O59" s="172">
        <f>SUM(O60:O68)</f>
        <v>0</v>
      </c>
      <c r="P59" s="172"/>
      <c r="Q59" s="172">
        <f>SUM(Q60:Q68)</f>
        <v>0.80999999999999994</v>
      </c>
      <c r="R59" s="172"/>
      <c r="S59" s="172"/>
      <c r="T59" s="173"/>
      <c r="U59" s="167"/>
      <c r="V59" s="167">
        <f>SUM(V60:V68)</f>
        <v>4.17</v>
      </c>
      <c r="W59" s="167"/>
      <c r="AG59" t="s">
        <v>116</v>
      </c>
    </row>
    <row r="60" spans="1:60" outlineLevel="1" x14ac:dyDescent="0.2">
      <c r="A60" s="174">
        <v>15</v>
      </c>
      <c r="B60" s="175" t="s">
        <v>190</v>
      </c>
      <c r="C60" s="192" t="s">
        <v>191</v>
      </c>
      <c r="D60" s="176" t="s">
        <v>119</v>
      </c>
      <c r="E60" s="177">
        <v>1.3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15</v>
      </c>
      <c r="M60" s="179">
        <f>G60*(1+L60/100)</f>
        <v>0</v>
      </c>
      <c r="N60" s="179">
        <v>0</v>
      </c>
      <c r="O60" s="179">
        <f>ROUND(E60*N60,2)</f>
        <v>0</v>
      </c>
      <c r="P60" s="179">
        <v>0.02</v>
      </c>
      <c r="Q60" s="179">
        <f>ROUND(E60*P60,2)</f>
        <v>0.03</v>
      </c>
      <c r="R60" s="179" t="s">
        <v>192</v>
      </c>
      <c r="S60" s="179" t="s">
        <v>121</v>
      </c>
      <c r="T60" s="180" t="s">
        <v>121</v>
      </c>
      <c r="U60" s="163">
        <v>0.23</v>
      </c>
      <c r="V60" s="163">
        <f>ROUND(E60*U60,2)</f>
        <v>0.3</v>
      </c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122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49" t="s">
        <v>193</v>
      </c>
      <c r="D61" s="250"/>
      <c r="E61" s="250"/>
      <c r="F61" s="250"/>
      <c r="G61" s="25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124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93" t="s">
        <v>194</v>
      </c>
      <c r="D62" s="165"/>
      <c r="E62" s="166">
        <v>1.3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126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33.75" outlineLevel="1" x14ac:dyDescent="0.2">
      <c r="A63" s="174">
        <v>16</v>
      </c>
      <c r="B63" s="175" t="s">
        <v>195</v>
      </c>
      <c r="C63" s="192" t="s">
        <v>196</v>
      </c>
      <c r="D63" s="176" t="s">
        <v>119</v>
      </c>
      <c r="E63" s="177">
        <v>6.9890000000000008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15</v>
      </c>
      <c r="M63" s="179">
        <f>G63*(1+L63/100)</f>
        <v>0</v>
      </c>
      <c r="N63" s="179">
        <v>0</v>
      </c>
      <c r="O63" s="179">
        <f>ROUND(E63*N63,2)</f>
        <v>0</v>
      </c>
      <c r="P63" s="179">
        <v>5.9000000000000004E-2</v>
      </c>
      <c r="Q63" s="179">
        <f>ROUND(E63*P63,2)</f>
        <v>0.41</v>
      </c>
      <c r="R63" s="179" t="s">
        <v>192</v>
      </c>
      <c r="S63" s="179" t="s">
        <v>121</v>
      </c>
      <c r="T63" s="180" t="s">
        <v>121</v>
      </c>
      <c r="U63" s="163">
        <v>0.2</v>
      </c>
      <c r="V63" s="163">
        <f>ROUND(E63*U63,2)</f>
        <v>1.4</v>
      </c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122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93" t="s">
        <v>197</v>
      </c>
      <c r="D64" s="165"/>
      <c r="E64" s="166">
        <v>2.8400000000000003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126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93" t="s">
        <v>137</v>
      </c>
      <c r="D65" s="165"/>
      <c r="E65" s="166">
        <v>4.149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126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74">
        <v>17</v>
      </c>
      <c r="B66" s="175" t="s">
        <v>198</v>
      </c>
      <c r="C66" s="192" t="s">
        <v>199</v>
      </c>
      <c r="D66" s="176" t="s">
        <v>119</v>
      </c>
      <c r="E66" s="177">
        <v>4.1190000000000007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15</v>
      </c>
      <c r="M66" s="179">
        <f>G66*(1+L66/100)</f>
        <v>0</v>
      </c>
      <c r="N66" s="179">
        <v>0</v>
      </c>
      <c r="O66" s="179">
        <f>ROUND(E66*N66,2)</f>
        <v>0</v>
      </c>
      <c r="P66" s="179">
        <v>8.900000000000001E-2</v>
      </c>
      <c r="Q66" s="179">
        <f>ROUND(E66*P66,2)</f>
        <v>0.37</v>
      </c>
      <c r="R66" s="179" t="s">
        <v>192</v>
      </c>
      <c r="S66" s="179" t="s">
        <v>121</v>
      </c>
      <c r="T66" s="180" t="s">
        <v>121</v>
      </c>
      <c r="U66" s="163">
        <v>0.60000000000000009</v>
      </c>
      <c r="V66" s="163">
        <f>ROUND(E66*U66,2)</f>
        <v>2.4700000000000002</v>
      </c>
      <c r="W66" s="163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122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49" t="s">
        <v>200</v>
      </c>
      <c r="D67" s="250"/>
      <c r="E67" s="250"/>
      <c r="F67" s="250"/>
      <c r="G67" s="250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124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93" t="s">
        <v>201</v>
      </c>
      <c r="D68" s="165"/>
      <c r="E68" s="166">
        <v>4.1190000000000007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126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68" t="s">
        <v>115</v>
      </c>
      <c r="B69" s="169" t="s">
        <v>67</v>
      </c>
      <c r="C69" s="191" t="s">
        <v>68</v>
      </c>
      <c r="D69" s="170"/>
      <c r="E69" s="171"/>
      <c r="F69" s="172"/>
      <c r="G69" s="172">
        <f>SUMIF(AG70:AG71,"&lt;&gt;NOR",G70:G71)</f>
        <v>0</v>
      </c>
      <c r="H69" s="172"/>
      <c r="I69" s="172">
        <f>SUM(I70:I71)</f>
        <v>0</v>
      </c>
      <c r="J69" s="172"/>
      <c r="K69" s="172">
        <f>SUM(K70:K71)</f>
        <v>0</v>
      </c>
      <c r="L69" s="172"/>
      <c r="M69" s="172">
        <f>SUM(M70:M71)</f>
        <v>0</v>
      </c>
      <c r="N69" s="172"/>
      <c r="O69" s="172">
        <f>SUM(O70:O71)</f>
        <v>0</v>
      </c>
      <c r="P69" s="172"/>
      <c r="Q69" s="172">
        <f>SUM(Q70:Q71)</f>
        <v>0</v>
      </c>
      <c r="R69" s="172"/>
      <c r="S69" s="172"/>
      <c r="T69" s="173"/>
      <c r="U69" s="167"/>
      <c r="V69" s="167">
        <f>SUM(V70:V71)</f>
        <v>1.83</v>
      </c>
      <c r="W69" s="167"/>
      <c r="AG69" t="s">
        <v>116</v>
      </c>
    </row>
    <row r="70" spans="1:60" ht="33.75" outlineLevel="1" x14ac:dyDescent="0.2">
      <c r="A70" s="174">
        <v>18</v>
      </c>
      <c r="B70" s="175" t="s">
        <v>202</v>
      </c>
      <c r="C70" s="192" t="s">
        <v>203</v>
      </c>
      <c r="D70" s="176" t="s">
        <v>204</v>
      </c>
      <c r="E70" s="177">
        <v>0.71028000000000002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15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 t="s">
        <v>182</v>
      </c>
      <c r="S70" s="179" t="s">
        <v>121</v>
      </c>
      <c r="T70" s="180" t="s">
        <v>121</v>
      </c>
      <c r="U70" s="163">
        <v>2.5770000000000004</v>
      </c>
      <c r="V70" s="163">
        <f>ROUND(E70*U70,2)</f>
        <v>1.83</v>
      </c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205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9" t="s">
        <v>206</v>
      </c>
      <c r="D71" s="250"/>
      <c r="E71" s="250"/>
      <c r="F71" s="250"/>
      <c r="G71" s="250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124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68" t="s">
        <v>115</v>
      </c>
      <c r="B72" s="169" t="s">
        <v>71</v>
      </c>
      <c r="C72" s="191" t="s">
        <v>72</v>
      </c>
      <c r="D72" s="170"/>
      <c r="E72" s="171"/>
      <c r="F72" s="172"/>
      <c r="G72" s="172">
        <f>SUMIF(AG73:AG83,"&lt;&gt;NOR",G73:G83)</f>
        <v>0</v>
      </c>
      <c r="H72" s="172"/>
      <c r="I72" s="172">
        <f>SUM(I73:I83)</f>
        <v>0</v>
      </c>
      <c r="J72" s="172"/>
      <c r="K72" s="172">
        <f>SUM(K73:K83)</f>
        <v>0</v>
      </c>
      <c r="L72" s="172"/>
      <c r="M72" s="172">
        <f>SUM(M73:M83)</f>
        <v>0</v>
      </c>
      <c r="N72" s="172"/>
      <c r="O72" s="172">
        <f>SUM(O73:O83)</f>
        <v>0.01</v>
      </c>
      <c r="P72" s="172"/>
      <c r="Q72" s="172">
        <f>SUM(Q73:Q83)</f>
        <v>0.35</v>
      </c>
      <c r="R72" s="172"/>
      <c r="S72" s="172"/>
      <c r="T72" s="173"/>
      <c r="U72" s="167"/>
      <c r="V72" s="167">
        <f>SUM(V73:V83)</f>
        <v>22.92</v>
      </c>
      <c r="W72" s="167"/>
      <c r="AG72" t="s">
        <v>116</v>
      </c>
    </row>
    <row r="73" spans="1:60" outlineLevel="1" x14ac:dyDescent="0.2">
      <c r="A73" s="174">
        <v>19</v>
      </c>
      <c r="B73" s="175" t="s">
        <v>207</v>
      </c>
      <c r="C73" s="192" t="s">
        <v>208</v>
      </c>
      <c r="D73" s="176" t="s">
        <v>119</v>
      </c>
      <c r="E73" s="177">
        <v>21.211000000000002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15</v>
      </c>
      <c r="M73" s="179">
        <f>G73*(1+L73/100)</f>
        <v>0</v>
      </c>
      <c r="N73" s="179">
        <v>0</v>
      </c>
      <c r="O73" s="179">
        <f>ROUND(E73*N73,2)</f>
        <v>0</v>
      </c>
      <c r="P73" s="179">
        <v>1.6380000000000002E-2</v>
      </c>
      <c r="Q73" s="179">
        <f>ROUND(E73*P73,2)</f>
        <v>0.35</v>
      </c>
      <c r="R73" s="179" t="s">
        <v>209</v>
      </c>
      <c r="S73" s="179" t="s">
        <v>121</v>
      </c>
      <c r="T73" s="180" t="s">
        <v>121</v>
      </c>
      <c r="U73" s="163">
        <v>0.12000000000000001</v>
      </c>
      <c r="V73" s="163">
        <f>ROUND(E73*U73,2)</f>
        <v>2.5499999999999998</v>
      </c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122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249" t="s">
        <v>210</v>
      </c>
      <c r="D74" s="250"/>
      <c r="E74" s="250"/>
      <c r="F74" s="250"/>
      <c r="G74" s="250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124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93" t="s">
        <v>211</v>
      </c>
      <c r="D75" s="165"/>
      <c r="E75" s="166">
        <v>21.211000000000002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126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4">
        <v>20</v>
      </c>
      <c r="B76" s="175" t="s">
        <v>212</v>
      </c>
      <c r="C76" s="192" t="s">
        <v>213</v>
      </c>
      <c r="D76" s="176" t="s">
        <v>119</v>
      </c>
      <c r="E76" s="177">
        <v>21.200000000000003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15</v>
      </c>
      <c r="M76" s="179">
        <f>G76*(1+L76/100)</f>
        <v>0</v>
      </c>
      <c r="N76" s="179">
        <v>3.2000000000000003E-4</v>
      </c>
      <c r="O76" s="179">
        <f>ROUND(E76*N76,2)</f>
        <v>0.01</v>
      </c>
      <c r="P76" s="179">
        <v>0</v>
      </c>
      <c r="Q76" s="179">
        <f>ROUND(E76*P76,2)</f>
        <v>0</v>
      </c>
      <c r="R76" s="179"/>
      <c r="S76" s="179" t="s">
        <v>214</v>
      </c>
      <c r="T76" s="180" t="s">
        <v>215</v>
      </c>
      <c r="U76" s="163">
        <v>0.96100000000000008</v>
      </c>
      <c r="V76" s="163">
        <f>ROUND(E76*U76,2)</f>
        <v>20.37</v>
      </c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122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93" t="s">
        <v>216</v>
      </c>
      <c r="D77" s="165"/>
      <c r="E77" s="166">
        <v>21.200000000000003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126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82">
        <v>21</v>
      </c>
      <c r="B78" s="183" t="s">
        <v>217</v>
      </c>
      <c r="C78" s="194" t="s">
        <v>218</v>
      </c>
      <c r="D78" s="184" t="s">
        <v>219</v>
      </c>
      <c r="E78" s="185">
        <v>2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15</v>
      </c>
      <c r="M78" s="187">
        <f>G78*(1+L78/100)</f>
        <v>0</v>
      </c>
      <c r="N78" s="187">
        <v>0</v>
      </c>
      <c r="O78" s="187">
        <f>ROUND(E78*N78,2)</f>
        <v>0</v>
      </c>
      <c r="P78" s="187">
        <v>0</v>
      </c>
      <c r="Q78" s="187">
        <f>ROUND(E78*P78,2)</f>
        <v>0</v>
      </c>
      <c r="R78" s="187"/>
      <c r="S78" s="187" t="s">
        <v>214</v>
      </c>
      <c r="T78" s="188" t="s">
        <v>215</v>
      </c>
      <c r="U78" s="163">
        <v>0</v>
      </c>
      <c r="V78" s="163">
        <f>ROUND(E78*U78,2)</f>
        <v>0</v>
      </c>
      <c r="W78" s="163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174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82">
        <v>22</v>
      </c>
      <c r="B79" s="183" t="s">
        <v>220</v>
      </c>
      <c r="C79" s="194" t="s">
        <v>221</v>
      </c>
      <c r="D79" s="184" t="s">
        <v>219</v>
      </c>
      <c r="E79" s="185">
        <v>1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15</v>
      </c>
      <c r="M79" s="187">
        <f>G79*(1+L79/100)</f>
        <v>0</v>
      </c>
      <c r="N79" s="187">
        <v>0</v>
      </c>
      <c r="O79" s="187">
        <f>ROUND(E79*N79,2)</f>
        <v>0</v>
      </c>
      <c r="P79" s="187">
        <v>0</v>
      </c>
      <c r="Q79" s="187">
        <f>ROUND(E79*P79,2)</f>
        <v>0</v>
      </c>
      <c r="R79" s="187"/>
      <c r="S79" s="187" t="s">
        <v>214</v>
      </c>
      <c r="T79" s="188" t="s">
        <v>215</v>
      </c>
      <c r="U79" s="163">
        <v>0</v>
      </c>
      <c r="V79" s="163">
        <f>ROUND(E79*U79,2)</f>
        <v>0</v>
      </c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174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2">
        <v>23</v>
      </c>
      <c r="B80" s="183" t="s">
        <v>222</v>
      </c>
      <c r="C80" s="194" t="s">
        <v>223</v>
      </c>
      <c r="D80" s="184" t="s">
        <v>219</v>
      </c>
      <c r="E80" s="185">
        <v>1</v>
      </c>
      <c r="F80" s="186"/>
      <c r="G80" s="187">
        <f>ROUND(E80*F80,2)</f>
        <v>0</v>
      </c>
      <c r="H80" s="186"/>
      <c r="I80" s="187">
        <f>ROUND(E80*H80,2)</f>
        <v>0</v>
      </c>
      <c r="J80" s="186"/>
      <c r="K80" s="187">
        <f>ROUND(E80*J80,2)</f>
        <v>0</v>
      </c>
      <c r="L80" s="187">
        <v>15</v>
      </c>
      <c r="M80" s="187">
        <f>G80*(1+L80/100)</f>
        <v>0</v>
      </c>
      <c r="N80" s="187">
        <v>0</v>
      </c>
      <c r="O80" s="187">
        <f>ROUND(E80*N80,2)</f>
        <v>0</v>
      </c>
      <c r="P80" s="187">
        <v>0</v>
      </c>
      <c r="Q80" s="187">
        <f>ROUND(E80*P80,2)</f>
        <v>0</v>
      </c>
      <c r="R80" s="187"/>
      <c r="S80" s="187" t="s">
        <v>214</v>
      </c>
      <c r="T80" s="188" t="s">
        <v>215</v>
      </c>
      <c r="U80" s="163">
        <v>0</v>
      </c>
      <c r="V80" s="163">
        <f>ROUND(E80*U80,2)</f>
        <v>0</v>
      </c>
      <c r="W80" s="163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174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24</v>
      </c>
      <c r="B81" s="175" t="s">
        <v>224</v>
      </c>
      <c r="C81" s="192" t="s">
        <v>225</v>
      </c>
      <c r="D81" s="176" t="s">
        <v>226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15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214</v>
      </c>
      <c r="T81" s="180" t="s">
        <v>215</v>
      </c>
      <c r="U81" s="163">
        <v>0</v>
      </c>
      <c r="V81" s="163">
        <f>ROUND(E81*U81,2)</f>
        <v>0</v>
      </c>
      <c r="W81" s="163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122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>
        <v>25</v>
      </c>
      <c r="B82" s="161" t="s">
        <v>227</v>
      </c>
      <c r="C82" s="195" t="s">
        <v>228</v>
      </c>
      <c r="D82" s="162" t="s">
        <v>0</v>
      </c>
      <c r="E82" s="189"/>
      <c r="F82" s="164"/>
      <c r="G82" s="163">
        <f>ROUND(E82*F82,2)</f>
        <v>0</v>
      </c>
      <c r="H82" s="164"/>
      <c r="I82" s="163">
        <f>ROUND(E82*H82,2)</f>
        <v>0</v>
      </c>
      <c r="J82" s="164"/>
      <c r="K82" s="163">
        <f>ROUND(E82*J82,2)</f>
        <v>0</v>
      </c>
      <c r="L82" s="163">
        <v>15</v>
      </c>
      <c r="M82" s="163">
        <f>G82*(1+L82/100)</f>
        <v>0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3" t="s">
        <v>209</v>
      </c>
      <c r="S82" s="163" t="s">
        <v>121</v>
      </c>
      <c r="T82" s="163" t="s">
        <v>121</v>
      </c>
      <c r="U82" s="163">
        <v>0</v>
      </c>
      <c r="V82" s="163">
        <f>ROUND(E82*U82,2)</f>
        <v>0</v>
      </c>
      <c r="W82" s="163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205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53" t="s">
        <v>229</v>
      </c>
      <c r="D83" s="254"/>
      <c r="E83" s="254"/>
      <c r="F83" s="254"/>
      <c r="G83" s="254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124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68" t="s">
        <v>115</v>
      </c>
      <c r="B84" s="169" t="s">
        <v>73</v>
      </c>
      <c r="C84" s="191" t="s">
        <v>74</v>
      </c>
      <c r="D84" s="170"/>
      <c r="E84" s="171"/>
      <c r="F84" s="172"/>
      <c r="G84" s="172">
        <f>SUMIF(AG85:AG90,"&lt;&gt;NOR",G85:G90)</f>
        <v>0</v>
      </c>
      <c r="H84" s="172"/>
      <c r="I84" s="172">
        <f>SUM(I85:I90)</f>
        <v>0</v>
      </c>
      <c r="J84" s="172"/>
      <c r="K84" s="172">
        <f>SUM(K85:K90)</f>
        <v>0</v>
      </c>
      <c r="L84" s="172"/>
      <c r="M84" s="172">
        <f>SUM(M85:M90)</f>
        <v>0</v>
      </c>
      <c r="N84" s="172"/>
      <c r="O84" s="172">
        <f>SUM(O85:O90)</f>
        <v>0</v>
      </c>
      <c r="P84" s="172"/>
      <c r="Q84" s="172">
        <f>SUM(Q85:Q90)</f>
        <v>0.01</v>
      </c>
      <c r="R84" s="172"/>
      <c r="S84" s="172"/>
      <c r="T84" s="173"/>
      <c r="U84" s="167"/>
      <c r="V84" s="167">
        <f>SUM(V85:V90)</f>
        <v>0.49</v>
      </c>
      <c r="W84" s="167"/>
      <c r="AG84" t="s">
        <v>116</v>
      </c>
    </row>
    <row r="85" spans="1:60" ht="22.5" outlineLevel="1" x14ac:dyDescent="0.2">
      <c r="A85" s="174">
        <v>26</v>
      </c>
      <c r="B85" s="175" t="s">
        <v>230</v>
      </c>
      <c r="C85" s="192" t="s">
        <v>231</v>
      </c>
      <c r="D85" s="176" t="s">
        <v>232</v>
      </c>
      <c r="E85" s="177">
        <v>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15</v>
      </c>
      <c r="M85" s="179">
        <f>G85*(1+L85/100)</f>
        <v>0</v>
      </c>
      <c r="N85" s="179">
        <v>5.0000000000000002E-5</v>
      </c>
      <c r="O85" s="179">
        <f>ROUND(E85*N85,2)</f>
        <v>0</v>
      </c>
      <c r="P85" s="179">
        <v>1E-3</v>
      </c>
      <c r="Q85" s="179">
        <f>ROUND(E85*P85,2)</f>
        <v>0.01</v>
      </c>
      <c r="R85" s="179" t="s">
        <v>233</v>
      </c>
      <c r="S85" s="179" t="s">
        <v>121</v>
      </c>
      <c r="T85" s="180" t="s">
        <v>121</v>
      </c>
      <c r="U85" s="163">
        <v>9.7000000000000003E-2</v>
      </c>
      <c r="V85" s="163">
        <f>ROUND(E85*U85,2)</f>
        <v>0.49</v>
      </c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122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93" t="s">
        <v>234</v>
      </c>
      <c r="D86" s="165"/>
      <c r="E86" s="166">
        <v>5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126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4">
        <v>27</v>
      </c>
      <c r="B87" s="175" t="s">
        <v>235</v>
      </c>
      <c r="C87" s="192" t="s">
        <v>236</v>
      </c>
      <c r="D87" s="176" t="s">
        <v>219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15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/>
      <c r="S87" s="179" t="s">
        <v>214</v>
      </c>
      <c r="T87" s="180" t="s">
        <v>215</v>
      </c>
      <c r="U87" s="163">
        <v>0</v>
      </c>
      <c r="V87" s="163">
        <f>ROUND(E87*U87,2)</f>
        <v>0</v>
      </c>
      <c r="W87" s="163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174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93" t="s">
        <v>237</v>
      </c>
      <c r="D88" s="165"/>
      <c r="E88" s="166">
        <v>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126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>
        <v>28</v>
      </c>
      <c r="B89" s="161" t="s">
        <v>238</v>
      </c>
      <c r="C89" s="195" t="s">
        <v>239</v>
      </c>
      <c r="D89" s="162" t="s">
        <v>0</v>
      </c>
      <c r="E89" s="189"/>
      <c r="F89" s="164"/>
      <c r="G89" s="163">
        <f>ROUND(E89*F89,2)</f>
        <v>0</v>
      </c>
      <c r="H89" s="164"/>
      <c r="I89" s="163">
        <f>ROUND(E89*H89,2)</f>
        <v>0</v>
      </c>
      <c r="J89" s="164"/>
      <c r="K89" s="163">
        <f>ROUND(E89*J89,2)</f>
        <v>0</v>
      </c>
      <c r="L89" s="163">
        <v>15</v>
      </c>
      <c r="M89" s="163">
        <f>G89*(1+L89/100)</f>
        <v>0</v>
      </c>
      <c r="N89" s="163">
        <v>0</v>
      </c>
      <c r="O89" s="163">
        <f>ROUND(E89*N89,2)</f>
        <v>0</v>
      </c>
      <c r="P89" s="163">
        <v>0</v>
      </c>
      <c r="Q89" s="163">
        <f>ROUND(E89*P89,2)</f>
        <v>0</v>
      </c>
      <c r="R89" s="163" t="s">
        <v>233</v>
      </c>
      <c r="S89" s="163" t="s">
        <v>121</v>
      </c>
      <c r="T89" s="163" t="s">
        <v>121</v>
      </c>
      <c r="U89" s="163">
        <v>0</v>
      </c>
      <c r="V89" s="163">
        <f>ROUND(E89*U89,2)</f>
        <v>0</v>
      </c>
      <c r="W89" s="163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205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53" t="s">
        <v>229</v>
      </c>
      <c r="D90" s="254"/>
      <c r="E90" s="254"/>
      <c r="F90" s="254"/>
      <c r="G90" s="254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124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x14ac:dyDescent="0.2">
      <c r="A91" s="168" t="s">
        <v>115</v>
      </c>
      <c r="B91" s="169" t="s">
        <v>75</v>
      </c>
      <c r="C91" s="191" t="s">
        <v>76</v>
      </c>
      <c r="D91" s="170"/>
      <c r="E91" s="171"/>
      <c r="F91" s="172"/>
      <c r="G91" s="172">
        <f>SUMIF(AG92:AG106,"&lt;&gt;NOR",G92:G106)</f>
        <v>0</v>
      </c>
      <c r="H91" s="172"/>
      <c r="I91" s="172">
        <f>SUM(I92:I106)</f>
        <v>0</v>
      </c>
      <c r="J91" s="172"/>
      <c r="K91" s="172">
        <f>SUM(K92:K106)</f>
        <v>0</v>
      </c>
      <c r="L91" s="172"/>
      <c r="M91" s="172">
        <f>SUM(M92:M106)</f>
        <v>0</v>
      </c>
      <c r="N91" s="172"/>
      <c r="O91" s="172">
        <f>SUM(O92:O106)</f>
        <v>0.13999999999999999</v>
      </c>
      <c r="P91" s="172"/>
      <c r="Q91" s="172">
        <f>SUM(Q92:Q106)</f>
        <v>0</v>
      </c>
      <c r="R91" s="172"/>
      <c r="S91" s="172"/>
      <c r="T91" s="173"/>
      <c r="U91" s="167"/>
      <c r="V91" s="167">
        <f>SUM(V92:V106)</f>
        <v>5.3000000000000007</v>
      </c>
      <c r="W91" s="167"/>
      <c r="AG91" t="s">
        <v>116</v>
      </c>
    </row>
    <row r="92" spans="1:60" ht="22.5" outlineLevel="1" x14ac:dyDescent="0.2">
      <c r="A92" s="174">
        <v>29</v>
      </c>
      <c r="B92" s="175" t="s">
        <v>240</v>
      </c>
      <c r="C92" s="192" t="s">
        <v>241</v>
      </c>
      <c r="D92" s="176" t="s">
        <v>119</v>
      </c>
      <c r="E92" s="177">
        <v>2.9600000000000004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15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 t="s">
        <v>242</v>
      </c>
      <c r="S92" s="179" t="s">
        <v>121</v>
      </c>
      <c r="T92" s="180" t="s">
        <v>121</v>
      </c>
      <c r="U92" s="163">
        <v>0.34</v>
      </c>
      <c r="V92" s="163">
        <f>ROUND(E92*U92,2)</f>
        <v>1.01</v>
      </c>
      <c r="W92" s="163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122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93" t="s">
        <v>243</v>
      </c>
      <c r="D93" s="165"/>
      <c r="E93" s="166">
        <v>0.78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126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93" t="s">
        <v>244</v>
      </c>
      <c r="D94" s="165"/>
      <c r="E94" s="166">
        <v>2.1800000000000002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126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4">
        <v>30</v>
      </c>
      <c r="B95" s="175" t="s">
        <v>245</v>
      </c>
      <c r="C95" s="192" t="s">
        <v>246</v>
      </c>
      <c r="D95" s="176" t="s">
        <v>119</v>
      </c>
      <c r="E95" s="177">
        <v>4.8900000000000006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15</v>
      </c>
      <c r="M95" s="179">
        <f>G95*(1+L95/100)</f>
        <v>0</v>
      </c>
      <c r="N95" s="179">
        <v>2.1000000000000001E-4</v>
      </c>
      <c r="O95" s="179">
        <f>ROUND(E95*N95,2)</f>
        <v>0</v>
      </c>
      <c r="P95" s="179">
        <v>0</v>
      </c>
      <c r="Q95" s="179">
        <f>ROUND(E95*P95,2)</f>
        <v>0</v>
      </c>
      <c r="R95" s="179" t="s">
        <v>242</v>
      </c>
      <c r="S95" s="179" t="s">
        <v>121</v>
      </c>
      <c r="T95" s="180" t="s">
        <v>121</v>
      </c>
      <c r="U95" s="163">
        <v>0.05</v>
      </c>
      <c r="V95" s="163">
        <f>ROUND(E95*U95,2)</f>
        <v>0.24</v>
      </c>
      <c r="W95" s="163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122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93" t="s">
        <v>194</v>
      </c>
      <c r="D96" s="165"/>
      <c r="E96" s="166">
        <v>1.3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126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93" t="s">
        <v>247</v>
      </c>
      <c r="D97" s="165"/>
      <c r="E97" s="166">
        <v>3.5900000000000003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126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 x14ac:dyDescent="0.2">
      <c r="A98" s="174">
        <v>31</v>
      </c>
      <c r="B98" s="175" t="s">
        <v>248</v>
      </c>
      <c r="C98" s="192" t="s">
        <v>249</v>
      </c>
      <c r="D98" s="176" t="s">
        <v>119</v>
      </c>
      <c r="E98" s="177">
        <v>0.78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15</v>
      </c>
      <c r="M98" s="179">
        <f>G98*(1+L98/100)</f>
        <v>0</v>
      </c>
      <c r="N98" s="179">
        <v>3.15E-3</v>
      </c>
      <c r="O98" s="179">
        <f>ROUND(E98*N98,2)</f>
        <v>0</v>
      </c>
      <c r="P98" s="179">
        <v>0</v>
      </c>
      <c r="Q98" s="179">
        <f>ROUND(E98*P98,2)</f>
        <v>0</v>
      </c>
      <c r="R98" s="179" t="s">
        <v>242</v>
      </c>
      <c r="S98" s="179" t="s">
        <v>121</v>
      </c>
      <c r="T98" s="180" t="s">
        <v>121</v>
      </c>
      <c r="U98" s="163">
        <v>1.55</v>
      </c>
      <c r="V98" s="163">
        <f>ROUND(E98*U98,2)</f>
        <v>1.21</v>
      </c>
      <c r="W98" s="163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122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93" t="s">
        <v>250</v>
      </c>
      <c r="D99" s="165"/>
      <c r="E99" s="166">
        <v>0.78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126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74">
        <v>32</v>
      </c>
      <c r="B100" s="175" t="s">
        <v>251</v>
      </c>
      <c r="C100" s="192" t="s">
        <v>252</v>
      </c>
      <c r="D100" s="176" t="s">
        <v>168</v>
      </c>
      <c r="E100" s="177">
        <v>2.6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15</v>
      </c>
      <c r="M100" s="179">
        <f>G100*(1+L100/100)</f>
        <v>0</v>
      </c>
      <c r="N100" s="179">
        <v>2.0200000000000001E-3</v>
      </c>
      <c r="O100" s="179">
        <f>ROUND(E100*N100,2)</f>
        <v>0.01</v>
      </c>
      <c r="P100" s="179">
        <v>0</v>
      </c>
      <c r="Q100" s="179">
        <f>ROUND(E100*P100,2)</f>
        <v>0</v>
      </c>
      <c r="R100" s="179" t="s">
        <v>242</v>
      </c>
      <c r="S100" s="179" t="s">
        <v>121</v>
      </c>
      <c r="T100" s="180" t="s">
        <v>121</v>
      </c>
      <c r="U100" s="163">
        <v>0.23</v>
      </c>
      <c r="V100" s="163">
        <f>ROUND(E100*U100,2)</f>
        <v>0.6</v>
      </c>
      <c r="W100" s="16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122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193" t="s">
        <v>253</v>
      </c>
      <c r="D101" s="165"/>
      <c r="E101" s="166">
        <v>2.6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126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74">
        <v>33</v>
      </c>
      <c r="B102" s="175" t="s">
        <v>254</v>
      </c>
      <c r="C102" s="192" t="s">
        <v>255</v>
      </c>
      <c r="D102" s="176" t="s">
        <v>119</v>
      </c>
      <c r="E102" s="177">
        <v>2.29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15</v>
      </c>
      <c r="M102" s="179">
        <f>G102*(1+L102/100)</f>
        <v>0</v>
      </c>
      <c r="N102" s="179">
        <v>5.0400000000000002E-3</v>
      </c>
      <c r="O102" s="179">
        <f>ROUND(E102*N102,2)</f>
        <v>0.01</v>
      </c>
      <c r="P102" s="179">
        <v>0</v>
      </c>
      <c r="Q102" s="179">
        <f>ROUND(E102*P102,2)</f>
        <v>0</v>
      </c>
      <c r="R102" s="179" t="s">
        <v>242</v>
      </c>
      <c r="S102" s="179" t="s">
        <v>121</v>
      </c>
      <c r="T102" s="180" t="s">
        <v>121</v>
      </c>
      <c r="U102" s="163">
        <v>0.97800000000000009</v>
      </c>
      <c r="V102" s="163">
        <f>ROUND(E102*U102,2)</f>
        <v>2.2400000000000002</v>
      </c>
      <c r="W102" s="16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122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93" t="s">
        <v>256</v>
      </c>
      <c r="D103" s="165"/>
      <c r="E103" s="166">
        <v>2.29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126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74">
        <v>34</v>
      </c>
      <c r="B104" s="175" t="s">
        <v>257</v>
      </c>
      <c r="C104" s="192" t="s">
        <v>258</v>
      </c>
      <c r="D104" s="176" t="s">
        <v>119</v>
      </c>
      <c r="E104" s="177">
        <v>6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15</v>
      </c>
      <c r="M104" s="179">
        <f>G104*(1+L104/100)</f>
        <v>0</v>
      </c>
      <c r="N104" s="179">
        <v>1.9200000000000002E-2</v>
      </c>
      <c r="O104" s="179">
        <f>ROUND(E104*N104,2)</f>
        <v>0.12</v>
      </c>
      <c r="P104" s="179">
        <v>0</v>
      </c>
      <c r="Q104" s="179">
        <f>ROUND(E104*P104,2)</f>
        <v>0</v>
      </c>
      <c r="R104" s="179" t="s">
        <v>173</v>
      </c>
      <c r="S104" s="179" t="s">
        <v>121</v>
      </c>
      <c r="T104" s="180" t="s">
        <v>121</v>
      </c>
      <c r="U104" s="163">
        <v>0</v>
      </c>
      <c r="V104" s="163">
        <f>ROUND(E104*U104,2)</f>
        <v>0</v>
      </c>
      <c r="W104" s="16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174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>
        <v>35</v>
      </c>
      <c r="B105" s="161" t="s">
        <v>259</v>
      </c>
      <c r="C105" s="195" t="s">
        <v>260</v>
      </c>
      <c r="D105" s="162" t="s">
        <v>0</v>
      </c>
      <c r="E105" s="189"/>
      <c r="F105" s="164"/>
      <c r="G105" s="163">
        <f>ROUND(E105*F105,2)</f>
        <v>0</v>
      </c>
      <c r="H105" s="164"/>
      <c r="I105" s="163">
        <f>ROUND(E105*H105,2)</f>
        <v>0</v>
      </c>
      <c r="J105" s="164"/>
      <c r="K105" s="163">
        <f>ROUND(E105*J105,2)</f>
        <v>0</v>
      </c>
      <c r="L105" s="163">
        <v>15</v>
      </c>
      <c r="M105" s="163">
        <f>G105*(1+L105/100)</f>
        <v>0</v>
      </c>
      <c r="N105" s="163">
        <v>0</v>
      </c>
      <c r="O105" s="163">
        <f>ROUND(E105*N105,2)</f>
        <v>0</v>
      </c>
      <c r="P105" s="163">
        <v>0</v>
      </c>
      <c r="Q105" s="163">
        <f>ROUND(E105*P105,2)</f>
        <v>0</v>
      </c>
      <c r="R105" s="163" t="s">
        <v>242</v>
      </c>
      <c r="S105" s="163" t="s">
        <v>121</v>
      </c>
      <c r="T105" s="163" t="s">
        <v>121</v>
      </c>
      <c r="U105" s="163">
        <v>0</v>
      </c>
      <c r="V105" s="163">
        <f>ROUND(E105*U105,2)</f>
        <v>0</v>
      </c>
      <c r="W105" s="16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205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253" t="s">
        <v>229</v>
      </c>
      <c r="D106" s="254"/>
      <c r="E106" s="254"/>
      <c r="F106" s="254"/>
      <c r="G106" s="254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124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68" t="s">
        <v>115</v>
      </c>
      <c r="B107" s="169" t="s">
        <v>77</v>
      </c>
      <c r="C107" s="191" t="s">
        <v>78</v>
      </c>
      <c r="D107" s="170"/>
      <c r="E107" s="171"/>
      <c r="F107" s="172"/>
      <c r="G107" s="172">
        <f>SUMIF(AG108:AG111,"&lt;&gt;NOR",G108:G111)</f>
        <v>0</v>
      </c>
      <c r="H107" s="172"/>
      <c r="I107" s="172">
        <f>SUM(I108:I111)</f>
        <v>0</v>
      </c>
      <c r="J107" s="172"/>
      <c r="K107" s="172">
        <f>SUM(K108:K111)</f>
        <v>0</v>
      </c>
      <c r="L107" s="172"/>
      <c r="M107" s="172">
        <f>SUM(M108:M111)</f>
        <v>0</v>
      </c>
      <c r="N107" s="172"/>
      <c r="O107" s="172">
        <f>SUM(O108:O111)</f>
        <v>0</v>
      </c>
      <c r="P107" s="172"/>
      <c r="Q107" s="172">
        <f>SUM(Q108:Q111)</f>
        <v>0</v>
      </c>
      <c r="R107" s="172"/>
      <c r="S107" s="172"/>
      <c r="T107" s="173"/>
      <c r="U107" s="167"/>
      <c r="V107" s="167">
        <f>SUM(V108:V111)</f>
        <v>0.3</v>
      </c>
      <c r="W107" s="167"/>
      <c r="AG107" t="s">
        <v>116</v>
      </c>
    </row>
    <row r="108" spans="1:60" ht="22.5" outlineLevel="1" x14ac:dyDescent="0.2">
      <c r="A108" s="174">
        <v>36</v>
      </c>
      <c r="B108" s="175" t="s">
        <v>261</v>
      </c>
      <c r="C108" s="192" t="s">
        <v>262</v>
      </c>
      <c r="D108" s="176" t="s">
        <v>119</v>
      </c>
      <c r="E108" s="177">
        <v>2.8420000000000001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15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1E-3</v>
      </c>
      <c r="Q108" s="179">
        <f>ROUND(E108*P108,2)</f>
        <v>0</v>
      </c>
      <c r="R108" s="179" t="s">
        <v>263</v>
      </c>
      <c r="S108" s="179" t="s">
        <v>121</v>
      </c>
      <c r="T108" s="180" t="s">
        <v>121</v>
      </c>
      <c r="U108" s="163">
        <v>0.10500000000000001</v>
      </c>
      <c r="V108" s="163">
        <f>ROUND(E108*U108,2)</f>
        <v>0.3</v>
      </c>
      <c r="W108" s="16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122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93" t="s">
        <v>264</v>
      </c>
      <c r="D109" s="165"/>
      <c r="E109" s="166">
        <v>2.8420000000000001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126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>
        <v>37</v>
      </c>
      <c r="B110" s="161" t="s">
        <v>265</v>
      </c>
      <c r="C110" s="195" t="s">
        <v>266</v>
      </c>
      <c r="D110" s="162" t="s">
        <v>0</v>
      </c>
      <c r="E110" s="189"/>
      <c r="F110" s="164"/>
      <c r="G110" s="163">
        <f>ROUND(E110*F110,2)</f>
        <v>0</v>
      </c>
      <c r="H110" s="164"/>
      <c r="I110" s="163">
        <f>ROUND(E110*H110,2)</f>
        <v>0</v>
      </c>
      <c r="J110" s="164"/>
      <c r="K110" s="163">
        <f>ROUND(E110*J110,2)</f>
        <v>0</v>
      </c>
      <c r="L110" s="163">
        <v>15</v>
      </c>
      <c r="M110" s="163">
        <f>G110*(1+L110/100)</f>
        <v>0</v>
      </c>
      <c r="N110" s="163">
        <v>0</v>
      </c>
      <c r="O110" s="163">
        <f>ROUND(E110*N110,2)</f>
        <v>0</v>
      </c>
      <c r="P110" s="163">
        <v>0</v>
      </c>
      <c r="Q110" s="163">
        <f>ROUND(E110*P110,2)</f>
        <v>0</v>
      </c>
      <c r="R110" s="163" t="s">
        <v>263</v>
      </c>
      <c r="S110" s="163" t="s">
        <v>121</v>
      </c>
      <c r="T110" s="163" t="s">
        <v>121</v>
      </c>
      <c r="U110" s="163">
        <v>0</v>
      </c>
      <c r="V110" s="163">
        <f>ROUND(E110*U110,2)</f>
        <v>0</v>
      </c>
      <c r="W110" s="16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205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53" t="s">
        <v>267</v>
      </c>
      <c r="D111" s="254"/>
      <c r="E111" s="254"/>
      <c r="F111" s="254"/>
      <c r="G111" s="254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124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x14ac:dyDescent="0.2">
      <c r="A112" s="168" t="s">
        <v>115</v>
      </c>
      <c r="B112" s="169" t="s">
        <v>79</v>
      </c>
      <c r="C112" s="191" t="s">
        <v>80</v>
      </c>
      <c r="D112" s="170"/>
      <c r="E112" s="171"/>
      <c r="F112" s="172"/>
      <c r="G112" s="172">
        <f>SUMIF(AG113:AG117,"&lt;&gt;NOR",G113:G117)</f>
        <v>0</v>
      </c>
      <c r="H112" s="172"/>
      <c r="I112" s="172">
        <f>SUM(I113:I117)</f>
        <v>0</v>
      </c>
      <c r="J112" s="172"/>
      <c r="K112" s="172">
        <f>SUM(K113:K117)</f>
        <v>0</v>
      </c>
      <c r="L112" s="172"/>
      <c r="M112" s="172">
        <f>SUM(M113:M117)</f>
        <v>0</v>
      </c>
      <c r="N112" s="172"/>
      <c r="O112" s="172">
        <f>SUM(O113:O117)</f>
        <v>0.2</v>
      </c>
      <c r="P112" s="172"/>
      <c r="Q112" s="172">
        <f>SUM(Q113:Q117)</f>
        <v>0</v>
      </c>
      <c r="R112" s="172"/>
      <c r="S112" s="172"/>
      <c r="T112" s="173"/>
      <c r="U112" s="167"/>
      <c r="V112" s="167">
        <f>SUM(V113:V117)</f>
        <v>1.21</v>
      </c>
      <c r="W112" s="167"/>
      <c r="AG112" t="s">
        <v>116</v>
      </c>
    </row>
    <row r="113" spans="1:60" ht="22.5" outlineLevel="1" x14ac:dyDescent="0.2">
      <c r="A113" s="174">
        <v>38</v>
      </c>
      <c r="B113" s="175" t="s">
        <v>268</v>
      </c>
      <c r="C113" s="192" t="s">
        <v>269</v>
      </c>
      <c r="D113" s="176" t="s">
        <v>119</v>
      </c>
      <c r="E113" s="177">
        <v>0.83300000000000007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15</v>
      </c>
      <c r="M113" s="179">
        <f>G113*(1+L113/100)</f>
        <v>0</v>
      </c>
      <c r="N113" s="179">
        <v>7.3480000000000004E-2</v>
      </c>
      <c r="O113" s="179">
        <f>ROUND(E113*N113,2)</f>
        <v>0.06</v>
      </c>
      <c r="P113" s="179">
        <v>0</v>
      </c>
      <c r="Q113" s="179">
        <f>ROUND(E113*P113,2)</f>
        <v>0</v>
      </c>
      <c r="R113" s="179" t="s">
        <v>270</v>
      </c>
      <c r="S113" s="179" t="s">
        <v>121</v>
      </c>
      <c r="T113" s="180" t="s">
        <v>121</v>
      </c>
      <c r="U113" s="163">
        <v>1.4490000000000001</v>
      </c>
      <c r="V113" s="163">
        <f>ROUND(E113*U113,2)</f>
        <v>1.21</v>
      </c>
      <c r="W113" s="16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122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193" t="s">
        <v>271</v>
      </c>
      <c r="D114" s="165"/>
      <c r="E114" s="166">
        <v>0.83300000000000007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126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4">
        <v>39</v>
      </c>
      <c r="B115" s="175" t="s">
        <v>272</v>
      </c>
      <c r="C115" s="192" t="s">
        <v>273</v>
      </c>
      <c r="D115" s="176" t="s">
        <v>119</v>
      </c>
      <c r="E115" s="177">
        <v>1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15</v>
      </c>
      <c r="M115" s="179">
        <f>G115*(1+L115/100)</f>
        <v>0</v>
      </c>
      <c r="N115" s="179">
        <v>0.13600000000000001</v>
      </c>
      <c r="O115" s="179">
        <f>ROUND(E115*N115,2)</f>
        <v>0.14000000000000001</v>
      </c>
      <c r="P115" s="179">
        <v>0</v>
      </c>
      <c r="Q115" s="179">
        <f>ROUND(E115*P115,2)</f>
        <v>0</v>
      </c>
      <c r="R115" s="179" t="s">
        <v>173</v>
      </c>
      <c r="S115" s="179" t="s">
        <v>121</v>
      </c>
      <c r="T115" s="180" t="s">
        <v>121</v>
      </c>
      <c r="U115" s="163">
        <v>0</v>
      </c>
      <c r="V115" s="163">
        <f>ROUND(E115*U115,2)</f>
        <v>0</v>
      </c>
      <c r="W115" s="16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274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>
        <v>40</v>
      </c>
      <c r="B116" s="161" t="s">
        <v>275</v>
      </c>
      <c r="C116" s="195" t="s">
        <v>276</v>
      </c>
      <c r="D116" s="162" t="s">
        <v>0</v>
      </c>
      <c r="E116" s="189"/>
      <c r="F116" s="164"/>
      <c r="G116" s="163">
        <f>ROUND(E116*F116,2)</f>
        <v>0</v>
      </c>
      <c r="H116" s="164"/>
      <c r="I116" s="163">
        <f>ROUND(E116*H116,2)</f>
        <v>0</v>
      </c>
      <c r="J116" s="164"/>
      <c r="K116" s="163">
        <f>ROUND(E116*J116,2)</f>
        <v>0</v>
      </c>
      <c r="L116" s="163">
        <v>15</v>
      </c>
      <c r="M116" s="163">
        <f>G116*(1+L116/100)</f>
        <v>0</v>
      </c>
      <c r="N116" s="163">
        <v>0</v>
      </c>
      <c r="O116" s="163">
        <f>ROUND(E116*N116,2)</f>
        <v>0</v>
      </c>
      <c r="P116" s="163">
        <v>0</v>
      </c>
      <c r="Q116" s="163">
        <f>ROUND(E116*P116,2)</f>
        <v>0</v>
      </c>
      <c r="R116" s="163" t="s">
        <v>270</v>
      </c>
      <c r="S116" s="163" t="s">
        <v>121</v>
      </c>
      <c r="T116" s="163" t="s">
        <v>121</v>
      </c>
      <c r="U116" s="163">
        <v>0</v>
      </c>
      <c r="V116" s="163">
        <f>ROUND(E116*U116,2)</f>
        <v>0</v>
      </c>
      <c r="W116" s="16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205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253" t="s">
        <v>229</v>
      </c>
      <c r="D117" s="254"/>
      <c r="E117" s="254"/>
      <c r="F117" s="254"/>
      <c r="G117" s="254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124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x14ac:dyDescent="0.2">
      <c r="A118" s="168" t="s">
        <v>115</v>
      </c>
      <c r="B118" s="169" t="s">
        <v>81</v>
      </c>
      <c r="C118" s="191" t="s">
        <v>82</v>
      </c>
      <c r="D118" s="170"/>
      <c r="E118" s="171"/>
      <c r="F118" s="172"/>
      <c r="G118" s="172">
        <f>SUMIF(AG119:AG120,"&lt;&gt;NOR",G119:G120)</f>
        <v>0</v>
      </c>
      <c r="H118" s="172"/>
      <c r="I118" s="172">
        <f>SUM(I119:I120)</f>
        <v>0</v>
      </c>
      <c r="J118" s="172"/>
      <c r="K118" s="172">
        <f>SUM(K119:K120)</f>
        <v>0</v>
      </c>
      <c r="L118" s="172"/>
      <c r="M118" s="172">
        <f>SUM(M119:M120)</f>
        <v>0</v>
      </c>
      <c r="N118" s="172"/>
      <c r="O118" s="172">
        <f>SUM(O119:O120)</f>
        <v>0</v>
      </c>
      <c r="P118" s="172"/>
      <c r="Q118" s="172">
        <f>SUM(Q119:Q120)</f>
        <v>0</v>
      </c>
      <c r="R118" s="172"/>
      <c r="S118" s="172"/>
      <c r="T118" s="173"/>
      <c r="U118" s="167"/>
      <c r="V118" s="167">
        <f>SUM(V119:V120)</f>
        <v>0.37</v>
      </c>
      <c r="W118" s="167"/>
      <c r="AG118" t="s">
        <v>116</v>
      </c>
    </row>
    <row r="119" spans="1:60" ht="22.5" outlineLevel="1" x14ac:dyDescent="0.2">
      <c r="A119" s="174">
        <v>41</v>
      </c>
      <c r="B119" s="175" t="s">
        <v>277</v>
      </c>
      <c r="C119" s="192" t="s">
        <v>278</v>
      </c>
      <c r="D119" s="176" t="s">
        <v>119</v>
      </c>
      <c r="E119" s="177">
        <v>4.149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15</v>
      </c>
      <c r="M119" s="179">
        <f>G119*(1+L119/100)</f>
        <v>0</v>
      </c>
      <c r="N119" s="179">
        <v>1.6000000000000001E-4</v>
      </c>
      <c r="O119" s="179">
        <f>ROUND(E119*N119,2)</f>
        <v>0</v>
      </c>
      <c r="P119" s="179">
        <v>0</v>
      </c>
      <c r="Q119" s="179">
        <f>ROUND(E119*P119,2)</f>
        <v>0</v>
      </c>
      <c r="R119" s="179" t="s">
        <v>279</v>
      </c>
      <c r="S119" s="179" t="s">
        <v>121</v>
      </c>
      <c r="T119" s="180" t="s">
        <v>121</v>
      </c>
      <c r="U119" s="163">
        <v>9.0000000000000011E-2</v>
      </c>
      <c r="V119" s="163">
        <f>ROUND(E119*U119,2)</f>
        <v>0.37</v>
      </c>
      <c r="W119" s="16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122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93" t="s">
        <v>280</v>
      </c>
      <c r="D120" s="165"/>
      <c r="E120" s="166">
        <v>4.149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126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168" t="s">
        <v>115</v>
      </c>
      <c r="B121" s="169" t="s">
        <v>83</v>
      </c>
      <c r="C121" s="191" t="s">
        <v>84</v>
      </c>
      <c r="D121" s="170"/>
      <c r="E121" s="171"/>
      <c r="F121" s="172"/>
      <c r="G121" s="172">
        <f>SUMIF(AG122:AG124,"&lt;&gt;NOR",G122:G124)</f>
        <v>0</v>
      </c>
      <c r="H121" s="172"/>
      <c r="I121" s="172">
        <f>SUM(I122:I124)</f>
        <v>0</v>
      </c>
      <c r="J121" s="172"/>
      <c r="K121" s="172">
        <f>SUM(K122:K124)</f>
        <v>0</v>
      </c>
      <c r="L121" s="172"/>
      <c r="M121" s="172">
        <f>SUM(M122:M124)</f>
        <v>0</v>
      </c>
      <c r="N121" s="172"/>
      <c r="O121" s="172">
        <f>SUM(O122:O124)</f>
        <v>0</v>
      </c>
      <c r="P121" s="172"/>
      <c r="Q121" s="172">
        <f>SUM(Q122:Q124)</f>
        <v>0</v>
      </c>
      <c r="R121" s="172"/>
      <c r="S121" s="172"/>
      <c r="T121" s="173"/>
      <c r="U121" s="167"/>
      <c r="V121" s="167">
        <f>SUM(V122:V124)</f>
        <v>2.4700000000000002</v>
      </c>
      <c r="W121" s="167"/>
      <c r="AG121" t="s">
        <v>116</v>
      </c>
    </row>
    <row r="122" spans="1:60" outlineLevel="1" x14ac:dyDescent="0.2">
      <c r="A122" s="174">
        <v>42</v>
      </c>
      <c r="B122" s="175" t="s">
        <v>281</v>
      </c>
      <c r="C122" s="192" t="s">
        <v>282</v>
      </c>
      <c r="D122" s="176" t="s">
        <v>119</v>
      </c>
      <c r="E122" s="177">
        <v>18.39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15</v>
      </c>
      <c r="M122" s="179">
        <f>G122*(1+L122/100)</f>
        <v>0</v>
      </c>
      <c r="N122" s="179">
        <v>7.0000000000000007E-5</v>
      </c>
      <c r="O122" s="179">
        <f>ROUND(E122*N122,2)</f>
        <v>0</v>
      </c>
      <c r="P122" s="179">
        <v>0</v>
      </c>
      <c r="Q122" s="179">
        <f>ROUND(E122*P122,2)</f>
        <v>0</v>
      </c>
      <c r="R122" s="179" t="s">
        <v>283</v>
      </c>
      <c r="S122" s="179" t="s">
        <v>121</v>
      </c>
      <c r="T122" s="180" t="s">
        <v>121</v>
      </c>
      <c r="U122" s="163">
        <v>3.2480000000000002E-2</v>
      </c>
      <c r="V122" s="163">
        <f>ROUND(E122*U122,2)</f>
        <v>0.6</v>
      </c>
      <c r="W122" s="16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122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193" t="s">
        <v>284</v>
      </c>
      <c r="D123" s="165"/>
      <c r="E123" s="166">
        <v>18.39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126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82">
        <v>43</v>
      </c>
      <c r="B124" s="183" t="s">
        <v>285</v>
      </c>
      <c r="C124" s="194" t="s">
        <v>286</v>
      </c>
      <c r="D124" s="184" t="s">
        <v>119</v>
      </c>
      <c r="E124" s="185">
        <v>18.39</v>
      </c>
      <c r="F124" s="186"/>
      <c r="G124" s="187">
        <f>ROUND(E124*F124,2)</f>
        <v>0</v>
      </c>
      <c r="H124" s="186"/>
      <c r="I124" s="187">
        <f>ROUND(E124*H124,2)</f>
        <v>0</v>
      </c>
      <c r="J124" s="186"/>
      <c r="K124" s="187">
        <f>ROUND(E124*J124,2)</f>
        <v>0</v>
      </c>
      <c r="L124" s="187">
        <v>15</v>
      </c>
      <c r="M124" s="187">
        <f>G124*(1+L124/100)</f>
        <v>0</v>
      </c>
      <c r="N124" s="187">
        <v>1.5000000000000001E-4</v>
      </c>
      <c r="O124" s="187">
        <f>ROUND(E124*N124,2)</f>
        <v>0</v>
      </c>
      <c r="P124" s="187">
        <v>0</v>
      </c>
      <c r="Q124" s="187">
        <f>ROUND(E124*P124,2)</f>
        <v>0</v>
      </c>
      <c r="R124" s="187" t="s">
        <v>283</v>
      </c>
      <c r="S124" s="187" t="s">
        <v>121</v>
      </c>
      <c r="T124" s="188" t="s">
        <v>121</v>
      </c>
      <c r="U124" s="163">
        <v>0.10191</v>
      </c>
      <c r="V124" s="163">
        <f>ROUND(E124*U124,2)</f>
        <v>1.87</v>
      </c>
      <c r="W124" s="16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122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x14ac:dyDescent="0.2">
      <c r="A125" s="168" t="s">
        <v>115</v>
      </c>
      <c r="B125" s="169" t="s">
        <v>85</v>
      </c>
      <c r="C125" s="191" t="s">
        <v>86</v>
      </c>
      <c r="D125" s="170"/>
      <c r="E125" s="171"/>
      <c r="F125" s="172"/>
      <c r="G125" s="172">
        <f>SUMIF(AG126:AG137,"&lt;&gt;NOR",G126:G137)</f>
        <v>0</v>
      </c>
      <c r="H125" s="172"/>
      <c r="I125" s="172">
        <f>SUM(I126:I137)</f>
        <v>0</v>
      </c>
      <c r="J125" s="172"/>
      <c r="K125" s="172">
        <f>SUM(K126:K137)</f>
        <v>0</v>
      </c>
      <c r="L125" s="172"/>
      <c r="M125" s="172">
        <f>SUM(M126:M137)</f>
        <v>0</v>
      </c>
      <c r="N125" s="172"/>
      <c r="O125" s="172">
        <f>SUM(O126:O137)</f>
        <v>0</v>
      </c>
      <c r="P125" s="172"/>
      <c r="Q125" s="172">
        <f>SUM(Q126:Q137)</f>
        <v>0</v>
      </c>
      <c r="R125" s="172"/>
      <c r="S125" s="172"/>
      <c r="T125" s="173"/>
      <c r="U125" s="167"/>
      <c r="V125" s="167">
        <f>SUM(V126:V137)</f>
        <v>0.33</v>
      </c>
      <c r="W125" s="167"/>
      <c r="AG125" t="s">
        <v>116</v>
      </c>
    </row>
    <row r="126" spans="1:60" ht="22.5" outlineLevel="1" x14ac:dyDescent="0.2">
      <c r="A126" s="174">
        <v>44</v>
      </c>
      <c r="B126" s="175" t="s">
        <v>287</v>
      </c>
      <c r="C126" s="192" t="s">
        <v>288</v>
      </c>
      <c r="D126" s="176" t="s">
        <v>204</v>
      </c>
      <c r="E126" s="177">
        <v>1.1707500000000002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15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 t="s">
        <v>289</v>
      </c>
      <c r="S126" s="179" t="s">
        <v>121</v>
      </c>
      <c r="T126" s="180" t="s">
        <v>121</v>
      </c>
      <c r="U126" s="163">
        <v>0.27700000000000002</v>
      </c>
      <c r="V126" s="163">
        <f>ROUND(E126*U126,2)</f>
        <v>0.32</v>
      </c>
      <c r="W126" s="16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290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249" t="s">
        <v>291</v>
      </c>
      <c r="D127" s="250"/>
      <c r="E127" s="250"/>
      <c r="F127" s="250"/>
      <c r="G127" s="250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124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255" t="s">
        <v>292</v>
      </c>
      <c r="D128" s="256"/>
      <c r="E128" s="256"/>
      <c r="F128" s="256"/>
      <c r="G128" s="256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133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55" t="s">
        <v>293</v>
      </c>
      <c r="D129" s="256"/>
      <c r="E129" s="256"/>
      <c r="F129" s="256"/>
      <c r="G129" s="256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133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 x14ac:dyDescent="0.2">
      <c r="A130" s="160"/>
      <c r="B130" s="161"/>
      <c r="C130" s="255" t="s">
        <v>294</v>
      </c>
      <c r="D130" s="256"/>
      <c r="E130" s="256"/>
      <c r="F130" s="256"/>
      <c r="G130" s="256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133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81" t="str">
        <f>C130</f>
        <v>- při vodorovné dopravě po vodě : vyložení na hromady na suchu nebo na přeložení na dopravní prostředek na suchu do 15 m vodorovně a současně do 4 m svisle,</v>
      </c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255" t="s">
        <v>295</v>
      </c>
      <c r="D131" s="256"/>
      <c r="E131" s="256"/>
      <c r="F131" s="256"/>
      <c r="G131" s="256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133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1" x14ac:dyDescent="0.2">
      <c r="A132" s="174">
        <v>45</v>
      </c>
      <c r="B132" s="175" t="s">
        <v>296</v>
      </c>
      <c r="C132" s="192" t="s">
        <v>297</v>
      </c>
      <c r="D132" s="176" t="s">
        <v>204</v>
      </c>
      <c r="E132" s="177">
        <v>1.1707500000000002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15</v>
      </c>
      <c r="M132" s="179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79" t="s">
        <v>298</v>
      </c>
      <c r="S132" s="179" t="s">
        <v>121</v>
      </c>
      <c r="T132" s="180" t="s">
        <v>121</v>
      </c>
      <c r="U132" s="163">
        <v>3.0000000000000001E-3</v>
      </c>
      <c r="V132" s="163">
        <f>ROUND(E132*U132,2)</f>
        <v>0</v>
      </c>
      <c r="W132" s="16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290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60"/>
      <c r="B133" s="161"/>
      <c r="C133" s="249" t="s">
        <v>299</v>
      </c>
      <c r="D133" s="250"/>
      <c r="E133" s="250"/>
      <c r="F133" s="250"/>
      <c r="G133" s="250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124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81" t="str">
        <f>C133</f>
        <v>se složením a hrubým urovnáním nebo s přeložením na jiný dopravní prostředek kromě lodi, vč. příplatku za každých dalších i započatých 1000 m přes 1000 m,</v>
      </c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82">
        <v>46</v>
      </c>
      <c r="B134" s="183" t="s">
        <v>300</v>
      </c>
      <c r="C134" s="194" t="s">
        <v>301</v>
      </c>
      <c r="D134" s="184" t="s">
        <v>204</v>
      </c>
      <c r="E134" s="185">
        <v>1.1707500000000002</v>
      </c>
      <c r="F134" s="186"/>
      <c r="G134" s="187">
        <f>ROUND(E134*F134,2)</f>
        <v>0</v>
      </c>
      <c r="H134" s="186"/>
      <c r="I134" s="187">
        <f>ROUND(E134*H134,2)</f>
        <v>0</v>
      </c>
      <c r="J134" s="186"/>
      <c r="K134" s="187">
        <f>ROUND(E134*J134,2)</f>
        <v>0</v>
      </c>
      <c r="L134" s="187">
        <v>15</v>
      </c>
      <c r="M134" s="187">
        <f>G134*(1+L134/100)</f>
        <v>0</v>
      </c>
      <c r="N134" s="187">
        <v>0</v>
      </c>
      <c r="O134" s="187">
        <f>ROUND(E134*N134,2)</f>
        <v>0</v>
      </c>
      <c r="P134" s="187">
        <v>0</v>
      </c>
      <c r="Q134" s="187">
        <f>ROUND(E134*P134,2)</f>
        <v>0</v>
      </c>
      <c r="R134" s="187" t="s">
        <v>302</v>
      </c>
      <c r="S134" s="187" t="s">
        <v>121</v>
      </c>
      <c r="T134" s="188" t="s">
        <v>121</v>
      </c>
      <c r="U134" s="163">
        <v>0</v>
      </c>
      <c r="V134" s="163">
        <f>ROUND(E134*U134,2)</f>
        <v>0</v>
      </c>
      <c r="W134" s="16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290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74">
        <v>47</v>
      </c>
      <c r="B135" s="175" t="s">
        <v>303</v>
      </c>
      <c r="C135" s="192" t="s">
        <v>304</v>
      </c>
      <c r="D135" s="176" t="s">
        <v>204</v>
      </c>
      <c r="E135" s="177">
        <v>1.1707500000000002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15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 t="s">
        <v>305</v>
      </c>
      <c r="S135" s="179" t="s">
        <v>121</v>
      </c>
      <c r="T135" s="180" t="s">
        <v>121</v>
      </c>
      <c r="U135" s="163">
        <v>6.0000000000000001E-3</v>
      </c>
      <c r="V135" s="163">
        <f>ROUND(E135*U135,2)</f>
        <v>0.01</v>
      </c>
      <c r="W135" s="16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290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249" t="s">
        <v>306</v>
      </c>
      <c r="D136" s="250"/>
      <c r="E136" s="250"/>
      <c r="F136" s="250"/>
      <c r="G136" s="250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124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82">
        <v>48</v>
      </c>
      <c r="B137" s="183" t="s">
        <v>307</v>
      </c>
      <c r="C137" s="194" t="s">
        <v>308</v>
      </c>
      <c r="D137" s="184" t="s">
        <v>204</v>
      </c>
      <c r="E137" s="185">
        <v>1.1707500000000002</v>
      </c>
      <c r="F137" s="186"/>
      <c r="G137" s="187">
        <f>ROUND(E137*F137,2)</f>
        <v>0</v>
      </c>
      <c r="H137" s="186"/>
      <c r="I137" s="187">
        <f>ROUND(E137*H137,2)</f>
        <v>0</v>
      </c>
      <c r="J137" s="186"/>
      <c r="K137" s="187">
        <f>ROUND(E137*J137,2)</f>
        <v>0</v>
      </c>
      <c r="L137" s="187">
        <v>15</v>
      </c>
      <c r="M137" s="187">
        <f>G137*(1+L137/100)</f>
        <v>0</v>
      </c>
      <c r="N137" s="187">
        <v>0</v>
      </c>
      <c r="O137" s="187">
        <f>ROUND(E137*N137,2)</f>
        <v>0</v>
      </c>
      <c r="P137" s="187">
        <v>0</v>
      </c>
      <c r="Q137" s="187">
        <f>ROUND(E137*P137,2)</f>
        <v>0</v>
      </c>
      <c r="R137" s="187" t="s">
        <v>192</v>
      </c>
      <c r="S137" s="187" t="s">
        <v>121</v>
      </c>
      <c r="T137" s="188" t="s">
        <v>121</v>
      </c>
      <c r="U137" s="163">
        <v>0</v>
      </c>
      <c r="V137" s="163">
        <f>ROUND(E137*U137,2)</f>
        <v>0</v>
      </c>
      <c r="W137" s="16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290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x14ac:dyDescent="0.2">
      <c r="A138" s="168" t="s">
        <v>115</v>
      </c>
      <c r="B138" s="169" t="s">
        <v>88</v>
      </c>
      <c r="C138" s="191" t="s">
        <v>27</v>
      </c>
      <c r="D138" s="170"/>
      <c r="E138" s="171"/>
      <c r="F138" s="172"/>
      <c r="G138" s="172">
        <f>SUMIF(AG139:AG145,"&lt;&gt;NOR",G139:G145)</f>
        <v>0</v>
      </c>
      <c r="H138" s="172"/>
      <c r="I138" s="172">
        <f>SUM(I139:I145)</f>
        <v>0</v>
      </c>
      <c r="J138" s="172"/>
      <c r="K138" s="172">
        <f>SUM(K139:K145)</f>
        <v>0</v>
      </c>
      <c r="L138" s="172"/>
      <c r="M138" s="172">
        <f>SUM(M139:M145)</f>
        <v>0</v>
      </c>
      <c r="N138" s="172"/>
      <c r="O138" s="172">
        <f>SUM(O139:O145)</f>
        <v>0</v>
      </c>
      <c r="P138" s="172"/>
      <c r="Q138" s="172">
        <f>SUM(Q139:Q145)</f>
        <v>0</v>
      </c>
      <c r="R138" s="172"/>
      <c r="S138" s="172"/>
      <c r="T138" s="173"/>
      <c r="U138" s="167"/>
      <c r="V138" s="167">
        <f>SUM(V139:V145)</f>
        <v>0</v>
      </c>
      <c r="W138" s="167"/>
      <c r="AG138" t="s">
        <v>116</v>
      </c>
    </row>
    <row r="139" spans="1:60" outlineLevel="1" x14ac:dyDescent="0.2">
      <c r="A139" s="174">
        <v>49</v>
      </c>
      <c r="B139" s="175" t="s">
        <v>309</v>
      </c>
      <c r="C139" s="192" t="s">
        <v>310</v>
      </c>
      <c r="D139" s="176" t="s">
        <v>311</v>
      </c>
      <c r="E139" s="177">
        <v>1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15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121</v>
      </c>
      <c r="T139" s="180" t="s">
        <v>215</v>
      </c>
      <c r="U139" s="163">
        <v>0</v>
      </c>
      <c r="V139" s="163">
        <f>ROUND(E139*U139,2)</f>
        <v>0</v>
      </c>
      <c r="W139" s="16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312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60"/>
      <c r="B140" s="161"/>
      <c r="C140" s="251" t="s">
        <v>313</v>
      </c>
      <c r="D140" s="252"/>
      <c r="E140" s="252"/>
      <c r="F140" s="252"/>
      <c r="G140" s="252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133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81" t="str">
        <f>C140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74">
        <v>50</v>
      </c>
      <c r="B141" s="175" t="s">
        <v>314</v>
      </c>
      <c r="C141" s="192" t="s">
        <v>315</v>
      </c>
      <c r="D141" s="176" t="s">
        <v>311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15</v>
      </c>
      <c r="M141" s="179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79"/>
      <c r="S141" s="179" t="s">
        <v>121</v>
      </c>
      <c r="T141" s="180" t="s">
        <v>215</v>
      </c>
      <c r="U141" s="163">
        <v>0</v>
      </c>
      <c r="V141" s="163">
        <f>ROUND(E141*U141,2)</f>
        <v>0</v>
      </c>
      <c r="W141" s="16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312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22.5" outlineLevel="1" x14ac:dyDescent="0.2">
      <c r="A142" s="160"/>
      <c r="B142" s="161"/>
      <c r="C142" s="251" t="s">
        <v>316</v>
      </c>
      <c r="D142" s="252"/>
      <c r="E142" s="252"/>
      <c r="F142" s="252"/>
      <c r="G142" s="252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133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81" t="str">
        <f>C142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74">
        <v>51</v>
      </c>
      <c r="B143" s="175" t="s">
        <v>317</v>
      </c>
      <c r="C143" s="192" t="s">
        <v>318</v>
      </c>
      <c r="D143" s="176" t="s">
        <v>311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15</v>
      </c>
      <c r="M143" s="179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79"/>
      <c r="S143" s="179" t="s">
        <v>121</v>
      </c>
      <c r="T143" s="180" t="s">
        <v>215</v>
      </c>
      <c r="U143" s="163">
        <v>0</v>
      </c>
      <c r="V143" s="163">
        <f>ROUND(E143*U143,2)</f>
        <v>0</v>
      </c>
      <c r="W143" s="16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312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33.75" outlineLevel="1" x14ac:dyDescent="0.2">
      <c r="A144" s="160"/>
      <c r="B144" s="161"/>
      <c r="C144" s="251" t="s">
        <v>319</v>
      </c>
      <c r="D144" s="252"/>
      <c r="E144" s="252"/>
      <c r="F144" s="252"/>
      <c r="G144" s="252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133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81" t="str">
        <f>C144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82">
        <v>52</v>
      </c>
      <c r="B145" s="183" t="s">
        <v>320</v>
      </c>
      <c r="C145" s="194" t="s">
        <v>321</v>
      </c>
      <c r="D145" s="184" t="s">
        <v>226</v>
      </c>
      <c r="E145" s="185">
        <v>1</v>
      </c>
      <c r="F145" s="186"/>
      <c r="G145" s="187">
        <f>ROUND(E145*F145,2)</f>
        <v>0</v>
      </c>
      <c r="H145" s="186"/>
      <c r="I145" s="187">
        <f>ROUND(E145*H145,2)</f>
        <v>0</v>
      </c>
      <c r="J145" s="186"/>
      <c r="K145" s="187">
        <f>ROUND(E145*J145,2)</f>
        <v>0</v>
      </c>
      <c r="L145" s="187">
        <v>15</v>
      </c>
      <c r="M145" s="187">
        <f>G145*(1+L145/100)</f>
        <v>0</v>
      </c>
      <c r="N145" s="187">
        <v>0</v>
      </c>
      <c r="O145" s="187">
        <f>ROUND(E145*N145,2)</f>
        <v>0</v>
      </c>
      <c r="P145" s="187">
        <v>0</v>
      </c>
      <c r="Q145" s="187">
        <f>ROUND(E145*P145,2)</f>
        <v>0</v>
      </c>
      <c r="R145" s="187"/>
      <c r="S145" s="187" t="s">
        <v>214</v>
      </c>
      <c r="T145" s="188" t="s">
        <v>215</v>
      </c>
      <c r="U145" s="163">
        <v>0</v>
      </c>
      <c r="V145" s="163">
        <f>ROUND(E145*U145,2)</f>
        <v>0</v>
      </c>
      <c r="W145" s="16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122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x14ac:dyDescent="0.2">
      <c r="A146" s="168" t="s">
        <v>115</v>
      </c>
      <c r="B146" s="169" t="s">
        <v>69</v>
      </c>
      <c r="C146" s="191" t="s">
        <v>70</v>
      </c>
      <c r="D146" s="170"/>
      <c r="E146" s="171"/>
      <c r="F146" s="172"/>
      <c r="G146" s="172">
        <f>SUMIF(AG147:AG153,"&lt;&gt;NOR",G147:G153)</f>
        <v>0</v>
      </c>
      <c r="H146" s="172"/>
      <c r="I146" s="172">
        <f>SUM(I147:I153)</f>
        <v>0</v>
      </c>
      <c r="J146" s="172"/>
      <c r="K146" s="172">
        <f>SUM(K147:K153)</f>
        <v>0</v>
      </c>
      <c r="L146" s="172"/>
      <c r="M146" s="172">
        <f>SUM(M147:M153)</f>
        <v>0</v>
      </c>
      <c r="N146" s="172"/>
      <c r="O146" s="172">
        <f>SUM(O147:O153)</f>
        <v>0.02</v>
      </c>
      <c r="P146" s="172"/>
      <c r="Q146" s="172">
        <f>SUM(Q147:Q153)</f>
        <v>0.01</v>
      </c>
      <c r="R146" s="172"/>
      <c r="S146" s="172"/>
      <c r="T146" s="173"/>
      <c r="U146" s="167"/>
      <c r="V146" s="167">
        <f>SUM(V147:V153)</f>
        <v>7.08</v>
      </c>
      <c r="W146" s="167"/>
      <c r="AG146" t="s">
        <v>116</v>
      </c>
    </row>
    <row r="147" spans="1:60" outlineLevel="1" x14ac:dyDescent="0.2">
      <c r="A147" s="174">
        <v>53</v>
      </c>
      <c r="B147" s="175" t="s">
        <v>322</v>
      </c>
      <c r="C147" s="192" t="s">
        <v>323</v>
      </c>
      <c r="D147" s="176" t="s">
        <v>168</v>
      </c>
      <c r="E147" s="177">
        <v>7.8000000000000007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15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1.3500000000000001E-3</v>
      </c>
      <c r="Q147" s="179">
        <f>ROUND(E147*P147,2)</f>
        <v>0.01</v>
      </c>
      <c r="R147" s="179" t="s">
        <v>324</v>
      </c>
      <c r="S147" s="179" t="s">
        <v>121</v>
      </c>
      <c r="T147" s="180" t="s">
        <v>121</v>
      </c>
      <c r="U147" s="163">
        <v>0.08</v>
      </c>
      <c r="V147" s="163">
        <f>ROUND(E147*U147,2)</f>
        <v>0.62</v>
      </c>
      <c r="W147" s="16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188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93" t="s">
        <v>325</v>
      </c>
      <c r="D148" s="165"/>
      <c r="E148" s="166">
        <v>7.8000000000000007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126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ht="33.75" outlineLevel="1" x14ac:dyDescent="0.2">
      <c r="A149" s="174">
        <v>54</v>
      </c>
      <c r="B149" s="175" t="s">
        <v>326</v>
      </c>
      <c r="C149" s="192" t="s">
        <v>327</v>
      </c>
      <c r="D149" s="176" t="s">
        <v>168</v>
      </c>
      <c r="E149" s="177">
        <v>7.8000000000000007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15</v>
      </c>
      <c r="M149" s="179">
        <f>G149*(1+L149/100)</f>
        <v>0</v>
      </c>
      <c r="N149" s="179">
        <v>2.99E-3</v>
      </c>
      <c r="O149" s="179">
        <f>ROUND(E149*N149,2)</f>
        <v>0.02</v>
      </c>
      <c r="P149" s="179">
        <v>0</v>
      </c>
      <c r="Q149" s="179">
        <f>ROUND(E149*P149,2)</f>
        <v>0</v>
      </c>
      <c r="R149" s="179" t="s">
        <v>324</v>
      </c>
      <c r="S149" s="179" t="s">
        <v>121</v>
      </c>
      <c r="T149" s="180" t="s">
        <v>121</v>
      </c>
      <c r="U149" s="163">
        <v>0.82800000000000007</v>
      </c>
      <c r="V149" s="163">
        <f>ROUND(E149*U149,2)</f>
        <v>6.46</v>
      </c>
      <c r="W149" s="16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188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251" t="s">
        <v>328</v>
      </c>
      <c r="D150" s="252"/>
      <c r="E150" s="252"/>
      <c r="F150" s="252"/>
      <c r="G150" s="252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133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193" t="s">
        <v>329</v>
      </c>
      <c r="D151" s="165"/>
      <c r="E151" s="166">
        <v>7.8000000000000007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126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>
        <v>55</v>
      </c>
      <c r="B152" s="161" t="s">
        <v>330</v>
      </c>
      <c r="C152" s="195" t="s">
        <v>331</v>
      </c>
      <c r="D152" s="162" t="s">
        <v>0</v>
      </c>
      <c r="E152" s="189"/>
      <c r="F152" s="164"/>
      <c r="G152" s="163">
        <f>ROUND(E152*F152,2)</f>
        <v>0</v>
      </c>
      <c r="H152" s="164"/>
      <c r="I152" s="163">
        <f>ROUND(E152*H152,2)</f>
        <v>0</v>
      </c>
      <c r="J152" s="164"/>
      <c r="K152" s="163">
        <f>ROUND(E152*J152,2)</f>
        <v>0</v>
      </c>
      <c r="L152" s="163">
        <v>15</v>
      </c>
      <c r="M152" s="163">
        <f>G152*(1+L152/100)</f>
        <v>0</v>
      </c>
      <c r="N152" s="163">
        <v>0</v>
      </c>
      <c r="O152" s="163">
        <f>ROUND(E152*N152,2)</f>
        <v>0</v>
      </c>
      <c r="P152" s="163">
        <v>0</v>
      </c>
      <c r="Q152" s="163">
        <f>ROUND(E152*P152,2)</f>
        <v>0</v>
      </c>
      <c r="R152" s="163" t="s">
        <v>324</v>
      </c>
      <c r="S152" s="163" t="s">
        <v>121</v>
      </c>
      <c r="T152" s="163" t="s">
        <v>121</v>
      </c>
      <c r="U152" s="163">
        <v>0</v>
      </c>
      <c r="V152" s="163">
        <f>ROUND(E152*U152,2)</f>
        <v>0</v>
      </c>
      <c r="W152" s="16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205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253" t="s">
        <v>229</v>
      </c>
      <c r="D153" s="254"/>
      <c r="E153" s="254"/>
      <c r="F153" s="254"/>
      <c r="G153" s="254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124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x14ac:dyDescent="0.2">
      <c r="A154" s="5"/>
      <c r="B154" s="6"/>
      <c r="C154" s="196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E154">
        <v>15</v>
      </c>
      <c r="AF154">
        <v>21</v>
      </c>
    </row>
    <row r="155" spans="1:60" x14ac:dyDescent="0.2">
      <c r="A155" s="156"/>
      <c r="B155" s="157" t="s">
        <v>29</v>
      </c>
      <c r="C155" s="197"/>
      <c r="D155" s="158"/>
      <c r="E155" s="159"/>
      <c r="F155" s="159"/>
      <c r="G155" s="190">
        <f>G8+G12+G17+G52+G56+G59+G69+G72+G84+G91+G107+G112+G118+G121+G125+G138+G146</f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AE155">
        <f>SUMIF(L7:L153,AE154,G7:G153)</f>
        <v>0</v>
      </c>
      <c r="AF155">
        <f>SUMIF(L7:L153,AF154,G7:G153)</f>
        <v>0</v>
      </c>
      <c r="AG155" t="s">
        <v>332</v>
      </c>
    </row>
    <row r="156" spans="1:60" x14ac:dyDescent="0.2">
      <c r="C156" s="198"/>
      <c r="D156" s="144"/>
      <c r="AG156" t="s">
        <v>333</v>
      </c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password="C71F" sheet="1"/>
  <mergeCells count="36">
    <mergeCell ref="C41:G41"/>
    <mergeCell ref="A1:G1"/>
    <mergeCell ref="C2:G2"/>
    <mergeCell ref="C3:G3"/>
    <mergeCell ref="C4:G4"/>
    <mergeCell ref="C10:G10"/>
    <mergeCell ref="C14:G14"/>
    <mergeCell ref="C15:G15"/>
    <mergeCell ref="C23:G23"/>
    <mergeCell ref="C28:G28"/>
    <mergeCell ref="C32:G32"/>
    <mergeCell ref="C33:G33"/>
    <mergeCell ref="C117:G117"/>
    <mergeCell ref="C42:G42"/>
    <mergeCell ref="C50:G50"/>
    <mergeCell ref="C54:G54"/>
    <mergeCell ref="C61:G61"/>
    <mergeCell ref="C67:G67"/>
    <mergeCell ref="C71:G71"/>
    <mergeCell ref="C74:G74"/>
    <mergeCell ref="C83:G83"/>
    <mergeCell ref="C90:G90"/>
    <mergeCell ref="C106:G106"/>
    <mergeCell ref="C111:G111"/>
    <mergeCell ref="C153:G153"/>
    <mergeCell ref="C127:G127"/>
    <mergeCell ref="C128:G128"/>
    <mergeCell ref="C129:G129"/>
    <mergeCell ref="C130:G130"/>
    <mergeCell ref="C131:G131"/>
    <mergeCell ref="C133:G133"/>
    <mergeCell ref="C136:G136"/>
    <mergeCell ref="C140:G140"/>
    <mergeCell ref="C142:G142"/>
    <mergeCell ref="C144:G144"/>
    <mergeCell ref="C150:G15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180502 180502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'180502 180502 Pol'!Názvy_tisku</vt:lpstr>
      <vt:lpstr>oadresa</vt:lpstr>
      <vt:lpstr>Stavba!Objednatel</vt:lpstr>
      <vt:lpstr>Stavba!Objekt</vt:lpstr>
      <vt:lpstr>'180502 180502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Zatloukal</dc:creator>
  <cp:lastModifiedBy>radovan.zatloukal</cp:lastModifiedBy>
  <cp:lastPrinted>2014-02-28T09:52:57Z</cp:lastPrinted>
  <dcterms:created xsi:type="dcterms:W3CDTF">2009-04-08T07:15:50Z</dcterms:created>
  <dcterms:modified xsi:type="dcterms:W3CDTF">2018-05-04T12:20:02Z</dcterms:modified>
</cp:coreProperties>
</file>