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15" activeTab="3"/>
  </bookViews>
  <sheets>
    <sheet name="Stavba" sheetId="1" r:id="rId1"/>
    <sheet name="01 1 KL" sheetId="2" r:id="rId2"/>
    <sheet name="01 1 Rek" sheetId="3" r:id="rId3"/>
    <sheet name="01 1 Pol" sheetId="4" r:id="rId4"/>
    <sheet name="02 A KL" sheetId="5" r:id="rId5"/>
    <sheet name="02 A Rek" sheetId="6" r:id="rId6"/>
    <sheet name="02 A Pol" sheetId="7" r:id="rId7"/>
  </sheets>
  <definedNames>
    <definedName name="CelkemObjekty" localSheetId="0">'Stavba'!$F$32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_xlnm.Print_Titles" localSheetId="3">'01 1 Pol'!$1:$6</definedName>
    <definedName name="_xlnm.Print_Titles" localSheetId="2">'01 1 Rek'!$1:$6</definedName>
    <definedName name="_xlnm.Print_Titles" localSheetId="6">'02 A Pol'!$1:$6</definedName>
    <definedName name="_xlnm.Print_Titles" localSheetId="5">'02 A Rek'!$1:$6</definedName>
    <definedName name="Objednatel" localSheetId="0">'Stavba'!$D$11</definedName>
    <definedName name="Objekt" localSheetId="0">'Stavba'!$B$29</definedName>
    <definedName name="_xlnm.Print_Area" localSheetId="1">'01 1 KL'!$A$1:$G$45</definedName>
    <definedName name="_xlnm.Print_Area" localSheetId="3">'01 1 Pol'!$A$1:$K$224</definedName>
    <definedName name="_xlnm.Print_Area" localSheetId="2">'01 1 Rek'!$A$1:$I$37</definedName>
    <definedName name="_xlnm.Print_Area" localSheetId="4">'02 A KL'!$A$1:$G$45</definedName>
    <definedName name="_xlnm.Print_Area" localSheetId="6">'02 A Pol'!$A$1:$K$19</definedName>
    <definedName name="_xlnm.Print_Area" localSheetId="5">'02 A Rek'!$A$1:$I$22</definedName>
    <definedName name="_xlnm.Print_Area" localSheetId="0">'Stavba'!$B$1:$J$93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num" localSheetId="3" hidden="1">0</definedName>
    <definedName name="solver_num" localSheetId="6" hidden="1">0</definedName>
    <definedName name="solver_opt" localSheetId="3" hidden="1">'01 1 Pol'!#REF!</definedName>
    <definedName name="solver_opt" localSheetId="6" hidden="1">'02 A Pol'!#REF!</definedName>
    <definedName name="solver_typ" localSheetId="3" hidden="1">1</definedName>
    <definedName name="solver_typ" localSheetId="6" hidden="1">1</definedName>
    <definedName name="solver_val" localSheetId="3" hidden="1">0</definedName>
    <definedName name="solver_val" localSheetId="6" hidden="1">0</definedName>
    <definedName name="SoucetDilu" localSheetId="0">'Stavba'!$F$74:$J$74</definedName>
    <definedName name="StavbaCelkem" localSheetId="0">'Stavba'!$H$32</definedName>
    <definedName name="Zhotovitel" localSheetId="0">'Stavba'!$D$7</definedName>
  </definedNames>
  <calcPr fullCalcOnLoad="1"/>
</workbook>
</file>

<file path=xl/sharedStrings.xml><?xml version="1.0" encoding="utf-8"?>
<sst xmlns="http://schemas.openxmlformats.org/spreadsheetml/2006/main" count="948" uniqueCount="488">
  <si>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</si>
  <si>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</si>
  <si>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</si>
  <si>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</si>
  <si>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</si>
  <si>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</si>
  <si>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</si>
  <si>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</si>
  <si>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</si>
  <si>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</si>
  <si>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</si>
  <si>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</si>
  <si>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</si>
  <si>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</si>
  <si>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</si>
  <si>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</si>
  <si>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</si>
  <si>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</si>
  <si>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</si>
  <si>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</si>
  <si>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</si>
  <si>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</si>
  <si>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</si>
  <si>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</si>
  <si>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</si>
  <si>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</si>
  <si>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</si>
  <si>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</si>
  <si>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</si>
  <si>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</si>
  <si>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</si>
  <si>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</si>
  <si>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</si>
  <si>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</si>
  <si>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</si>
  <si>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</si>
  <si>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</si>
  <si>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</si>
  <si>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</si>
  <si>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</si>
  <si>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</si>
  <si>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</si>
  <si>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</si>
  <si>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</si>
  <si>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</si>
  <si>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</si>
  <si>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</si>
  <si>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</si>
  <si>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</si>
  <si>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</si>
  <si>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</si>
  <si>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</si>
  <si>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</si>
  <si>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</si>
  <si>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</si>
  <si>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</si>
  <si>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</si>
  <si>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</si>
  <si>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</si>
  <si>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</si>
  <si>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</si>
  <si>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</si>
  <si>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</si>
  <si>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</si>
  <si>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</si>
  <si>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</si>
  <si>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</si>
  <si>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</si>
  <si>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</si>
  <si>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</si>
  <si>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</si>
  <si>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</si>
  <si>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</si>
  <si>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</si>
  <si>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</si>
  <si>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</si>
  <si>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</si>
  <si>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</si>
  <si>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</si>
  <si>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</si>
  <si>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</si>
  <si>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</si>
  <si>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</si>
  <si>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</si>
  <si>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</si>
  <si>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</si>
  <si>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</si>
  <si>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</si>
  <si>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</si>
  <si>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</si>
  <si>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</si>
  <si>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</si>
  <si>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</si>
  <si>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</si>
  <si>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</si>
  <si>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</si>
  <si>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</si>
  <si>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</si>
  <si>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</si>
  <si>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</si>
  <si>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Celkem za</t>
  </si>
  <si>
    <t>SLEPÝ ROZPOČET</t>
  </si>
  <si>
    <t>Slepý rozpočet</t>
  </si>
  <si>
    <t>2017/10</t>
  </si>
  <si>
    <t>Výkladce Hlavní Náměstí</t>
  </si>
  <si>
    <t>2017/10 Výkladce Hlavní Náměstí</t>
  </si>
  <si>
    <t>01</t>
  </si>
  <si>
    <t>01 Objekt</t>
  </si>
  <si>
    <t>1 Zemní práce</t>
  </si>
  <si>
    <t>113106211R00</t>
  </si>
  <si>
    <t xml:space="preserve">Rozebrání dlažeb z velkých kostek v kam. těženém </t>
  </si>
  <si>
    <t>m2</t>
  </si>
  <si>
    <t>pro základ schodu u dveří:(2,30+2*1,00)*(0,60+1,00)</t>
  </si>
  <si>
    <t>139601102R00</t>
  </si>
  <si>
    <t xml:space="preserve">Ruční výkop jam, rýh a šachet v hornině tř. 3 </t>
  </si>
  <si>
    <t>m3</t>
  </si>
  <si>
    <t>pro nové schodiště:2,30*1,00*0,20+2,30*0,50*0,30</t>
  </si>
  <si>
    <t>pro nový lapač:0,50*0,30*0,50</t>
  </si>
  <si>
    <t>162201101R00</t>
  </si>
  <si>
    <t xml:space="preserve">Vodorovné přemístění výkopku z hor.1-4 do 20 m </t>
  </si>
  <si>
    <t>162601102R00</t>
  </si>
  <si>
    <t xml:space="preserve">Vodorovné přemístění výkopku z hor.1-4 do 5000 m </t>
  </si>
  <si>
    <t>162702199R00</t>
  </si>
  <si>
    <t xml:space="preserve">Poplatek za skládku zeminy </t>
  </si>
  <si>
    <t>2</t>
  </si>
  <si>
    <t>Základy a zvláštní zakládání</t>
  </si>
  <si>
    <t>2 Základy a zvláštní zakládání</t>
  </si>
  <si>
    <t>274321311R00</t>
  </si>
  <si>
    <t xml:space="preserve">Železobeton základových pasů C 16/20 </t>
  </si>
  <si>
    <t>pod schod:2,30*0,60*0,25</t>
  </si>
  <si>
    <t>274362021R00</t>
  </si>
  <si>
    <t xml:space="preserve">Výztuž základových pasů ze svařovaných sítí KARI </t>
  </si>
  <si>
    <t>t</t>
  </si>
  <si>
    <t>pod schodem u nového vstupu:2*0,60*2,30*0,00444*1,2</t>
  </si>
  <si>
    <t>2*8*0,50*0,0005</t>
  </si>
  <si>
    <t>274362099KR1</t>
  </si>
  <si>
    <t xml:space="preserve">Zajištění a spřažení se stávající konstrukcí pomoc </t>
  </si>
  <si>
    <t>kus</t>
  </si>
  <si>
    <t>2*8</t>
  </si>
  <si>
    <t>3</t>
  </si>
  <si>
    <t>Svislé a kompletní konstrukce</t>
  </si>
  <si>
    <t>3 Svislé a kompletní konstrukce</t>
  </si>
  <si>
    <t>347011001R00</t>
  </si>
  <si>
    <t xml:space="preserve">Předstěna SDK,lepená,1x opl., tl. 25mm, RB 12,5 mm </t>
  </si>
  <si>
    <t xml:space="preserve">Včetně: </t>
  </si>
  <si>
    <t>- nezbytné úpravy desek na příslušný rozměr</t>
  </si>
  <si>
    <t>- úpravy rohů, koutů a hran konstrukcí ze sádrokartonu</t>
  </si>
  <si>
    <t>- standardního tmelení Q2, to je: základní tmelení Q1+ dodatečné tmelení (tmelení najemno) a případné přebroušení.</t>
  </si>
  <si>
    <t>(13,038+4,74+3,55+7,751)*2,36</t>
  </si>
  <si>
    <t>-1,85*2,00-2,25*2,00*4-1,20*2,00*2-1,40*2,00</t>
  </si>
  <si>
    <t>16*2,00*0,50</t>
  </si>
  <si>
    <t>(1,85+2,25+1,20*2+1,40+2,25*3)*0,50</t>
  </si>
  <si>
    <t>319201311R00</t>
  </si>
  <si>
    <t xml:space="preserve">Vyrovnání povrchu zdiva maltou tl.do 3 cm </t>
  </si>
  <si>
    <t>347013198KR1</t>
  </si>
  <si>
    <t xml:space="preserve">Příplatek za opravu podkladu pod SDK </t>
  </si>
  <si>
    <t>347013199KR1</t>
  </si>
  <si>
    <t xml:space="preserve">Příplatek za narážecí plastovou lištu </t>
  </si>
  <si>
    <t>m</t>
  </si>
  <si>
    <t>(1,85+2,25+1,20*2+1,40+2,25*3)</t>
  </si>
  <si>
    <t>4</t>
  </si>
  <si>
    <t>Vodorovné konstrukce</t>
  </si>
  <si>
    <t>4 Vodorovné konstrukce</t>
  </si>
  <si>
    <t>433351131R00</t>
  </si>
  <si>
    <t xml:space="preserve">Bednění schodnic přímočarých - zřízení </t>
  </si>
  <si>
    <t>s pomocným lešením o výšce podlahy do 1900 mm a pro zatížení do 1,5 kPa,</t>
  </si>
  <si>
    <t>nové schodiště boky:0,60*0,40*2</t>
  </si>
  <si>
    <t>433351132R00</t>
  </si>
  <si>
    <t xml:space="preserve">Bednění schodnic přímočarých - odstranění </t>
  </si>
  <si>
    <t>416021121R00</t>
  </si>
  <si>
    <t xml:space="preserve">Podhledy SDK, kovová.kce, kazetový </t>
  </si>
  <si>
    <t>s úpravou rohů, koutů a hran konstrukcí, přebroušení a tmelení spár,</t>
  </si>
  <si>
    <t>vyrovnání podkladu pod izolaci PIR:(13,038+4,74+3,55+7,751)*1,00</t>
  </si>
  <si>
    <t>2,70*0,70</t>
  </si>
  <si>
    <t>5</t>
  </si>
  <si>
    <t>Komunikace</t>
  </si>
  <si>
    <t>5 Komunikace</t>
  </si>
  <si>
    <t>564761111R00</t>
  </si>
  <si>
    <t xml:space="preserve">Podklad z kameniva drceného vel.32-63 mm,tl. 20 cm </t>
  </si>
  <si>
    <t>591211111R00</t>
  </si>
  <si>
    <t xml:space="preserve">Kladení dlažby drobné kostky,lože z kamen.tl. 5 cm </t>
  </si>
  <si>
    <t>61</t>
  </si>
  <si>
    <t>Úpravy povrchů vnitřní</t>
  </si>
  <si>
    <t>61 Úpravy povrchů vnitřní</t>
  </si>
  <si>
    <t>612409991R00</t>
  </si>
  <si>
    <t xml:space="preserve">Začištění omítek kolem oken,dveří apod. </t>
  </si>
  <si>
    <t>2*8*2,00</t>
  </si>
  <si>
    <t>612425931R00</t>
  </si>
  <si>
    <t xml:space="preserve">Omítka vápenná vnitřního ostění - štuková </t>
  </si>
  <si>
    <t>2*8*2,00*0,50</t>
  </si>
  <si>
    <t>62</t>
  </si>
  <si>
    <t>Úpravy povrchů vnější</t>
  </si>
  <si>
    <t>62 Úpravy povrchů vnější</t>
  </si>
  <si>
    <t>622323041R00</t>
  </si>
  <si>
    <t xml:space="preserve">Penetrace podkladu </t>
  </si>
  <si>
    <t>36,1685+51,56326</t>
  </si>
  <si>
    <t>620111999KR1</t>
  </si>
  <si>
    <t xml:space="preserve">Zaříznutí soklový omítky (popraskaná část) </t>
  </si>
  <si>
    <t>620991121R00</t>
  </si>
  <si>
    <t xml:space="preserve">Zakrývání výplní vnějších otvorů z lešení </t>
  </si>
  <si>
    <t>(13,038+2,286+4,74+3,55+7,751+2,80)*5,00</t>
  </si>
  <si>
    <t>622412213R00</t>
  </si>
  <si>
    <t xml:space="preserve">Nátěr stěn vnějších, silikonový </t>
  </si>
  <si>
    <t>včetně penetrace podkladu</t>
  </si>
  <si>
    <t>622432111R00</t>
  </si>
  <si>
    <t xml:space="preserve">Omítka stěn cementová výspravná malta </t>
  </si>
  <si>
    <t>čela konzol včetně náběhu a soklu:(13,038+4,74+3,55+7,751)*(0,14+0,60+1,00)</t>
  </si>
  <si>
    <t>2,286*0,30+2*1,00*0,14</t>
  </si>
  <si>
    <t>622454121R00</t>
  </si>
  <si>
    <t xml:space="preserve">Oprava vnějších omítek cement.,štukových do 10 % </t>
  </si>
  <si>
    <t>(13,038+2,286+4,74+3,55+7,751+2,80)*0,90</t>
  </si>
  <si>
    <t>ostění nového vstupu:2*0,50*2,71</t>
  </si>
  <si>
    <t>ostění stavájícího vstupu:2*0,50*2,71</t>
  </si>
  <si>
    <t>622991199KR1</t>
  </si>
  <si>
    <t xml:space="preserve">Nátěr strukturovaný </t>
  </si>
  <si>
    <t>63</t>
  </si>
  <si>
    <t>Podlahy a podlahové konstrukce</t>
  </si>
  <si>
    <t>63 Podlahy a podlahové konstrukce</t>
  </si>
  <si>
    <t>632411110R00</t>
  </si>
  <si>
    <t xml:space="preserve">Samonivelační stěrka,ruč.zpracování tl.10 mm </t>
  </si>
  <si>
    <t>vyrovnání podkladu pod dlažbu nového schodiště:2,30*0,60</t>
  </si>
  <si>
    <t>vyrovnání podkladu pod dlažbu stávajícího schodiště:3,50*1,50</t>
  </si>
  <si>
    <t>91</t>
  </si>
  <si>
    <t>Doplňující práce na komunikaci</t>
  </si>
  <si>
    <t>91 Doplňující práce na komunikaci</t>
  </si>
  <si>
    <t>917161111R00</t>
  </si>
  <si>
    <t xml:space="preserve">Osazení lež. obrub.kamen. s opěrou, lože z C 12/15 </t>
  </si>
  <si>
    <t>osazení podstupnice schodu:2,30</t>
  </si>
  <si>
    <t>94</t>
  </si>
  <si>
    <t>Lešení a stavební výtahy</t>
  </si>
  <si>
    <t>94 Lešení a stavební výtahy</t>
  </si>
  <si>
    <t>941955001R00</t>
  </si>
  <si>
    <t xml:space="preserve">Lešení lehké pomocné, výška podlahy do 1,2 m </t>
  </si>
  <si>
    <t>(20,09+3,66+7,751+2,50)*1,00</t>
  </si>
  <si>
    <t>941941041R00</t>
  </si>
  <si>
    <t xml:space="preserve">Montáž lešení leh.řad.s podlahami,š.1,2 m, H 10 m </t>
  </si>
  <si>
    <t>Včetně kotvení lešení.</t>
  </si>
  <si>
    <t>(13,038+2,286+4,74+3,55+7,751+2,80)*(3,55-1,60)</t>
  </si>
  <si>
    <t>941941291R00</t>
  </si>
  <si>
    <t xml:space="preserve">Příplatek za každý měsíc použití lešení k pol.1041 </t>
  </si>
  <si>
    <t>941941841R00</t>
  </si>
  <si>
    <t xml:space="preserve">Demontáž lešení leh.řad.s podlahami,š.1,2 m,H 10 m </t>
  </si>
  <si>
    <t>944944011R00</t>
  </si>
  <si>
    <t xml:space="preserve">Montáž ochranné sítě z umělých vláken </t>
  </si>
  <si>
    <t>66,62175+2*(3,550-1,60)*1,00</t>
  </si>
  <si>
    <t>944944031R00</t>
  </si>
  <si>
    <t xml:space="preserve">Příplatek za každý měsíc použití sítí k pol. 4011 </t>
  </si>
  <si>
    <t>944944081R00</t>
  </si>
  <si>
    <t xml:space="preserve">Demontáž ochranné sítě z umělých vláken </t>
  </si>
  <si>
    <t>95</t>
  </si>
  <si>
    <t>Dokončovací konstrukce na pozemních stavbách</t>
  </si>
  <si>
    <t>95 Dokončovací konstrukce na pozemních stavbách</t>
  </si>
  <si>
    <t>952901111R00</t>
  </si>
  <si>
    <t xml:space="preserve">Vyčištění budov o výšce podlaží do 4 m </t>
  </si>
  <si>
    <t>96</t>
  </si>
  <si>
    <t>Bourání konstrukcí</t>
  </si>
  <si>
    <t>96 Bourání konstrukcí</t>
  </si>
  <si>
    <t>965081813R00</t>
  </si>
  <si>
    <t xml:space="preserve">Bourání dlažeb terac.,čedič. tl.do 30 mm, nad 1 m2 </t>
  </si>
  <si>
    <t>schodiště u stávajícího vstupu:3,50*1,50</t>
  </si>
  <si>
    <t>968071126R00</t>
  </si>
  <si>
    <t xml:space="preserve">Vyvěšení, zavěšení kovových křídel dveří nad 2 m2 </t>
  </si>
  <si>
    <t>968083012R00</t>
  </si>
  <si>
    <t>1,85*2,00+6*2,25*2,00+2*1,20*2,00+1,40*2,00</t>
  </si>
  <si>
    <t>938902123R00</t>
  </si>
  <si>
    <t>očištění stávajícího schodiště u vstupu:5,25</t>
  </si>
  <si>
    <t>962052211R00</t>
  </si>
  <si>
    <t xml:space="preserve">Bourání zdiva železobetonového nadzákladového </t>
  </si>
  <si>
    <t>vybudování nového otvoru pro dveře:2,30*0,64*0,50+2,30*0,31*0,60+2,30*0,24*0,60</t>
  </si>
  <si>
    <t>966055121R00</t>
  </si>
  <si>
    <t xml:space="preserve">Bourání říms železobetonových vyložení nad 50 cm </t>
  </si>
  <si>
    <t>97</t>
  </si>
  <si>
    <t>Prorážení otvorů</t>
  </si>
  <si>
    <t>97 Prorážení otvorů</t>
  </si>
  <si>
    <t>978015291R00</t>
  </si>
  <si>
    <t xml:space="preserve">Otlučení omítek vnějších MVC v složit.1-4 do 100 % </t>
  </si>
  <si>
    <t>čela konzol včetně náběhu a soklu:(13,038+4,74+3,55+7,751+2*0,50)*(0,14)</t>
  </si>
  <si>
    <t>978013191R00</t>
  </si>
  <si>
    <t xml:space="preserve">Otlučení omítek vnitřních stěn v rozsahu do 100 % </t>
  </si>
  <si>
    <t>979071111R00</t>
  </si>
  <si>
    <t xml:space="preserve">Očištění vybour. kostek velkých s výplní kam. těž. </t>
  </si>
  <si>
    <t>99</t>
  </si>
  <si>
    <t>Staveništní přesun hmot</t>
  </si>
  <si>
    <t>99 Staveništní přesun hmot</t>
  </si>
  <si>
    <t>999281111R00</t>
  </si>
  <si>
    <t xml:space="preserve">Přesun hmot pro opravy a údržbu do výšky 25 m </t>
  </si>
  <si>
    <t>713</t>
  </si>
  <si>
    <t>Izolace tepelné</t>
  </si>
  <si>
    <t>713 Izolace tepelné</t>
  </si>
  <si>
    <t>713111131R00</t>
  </si>
  <si>
    <t xml:space="preserve">Izolace tepelné stropů žebrových spodem drátem </t>
  </si>
  <si>
    <t>2*(13,038+4,74+3,55+7,751)*0,50</t>
  </si>
  <si>
    <t>713111211RK2</t>
  </si>
  <si>
    <t xml:space="preserve">Montáž parozábrany krovů spodem s přelepením spojů </t>
  </si>
  <si>
    <t>713111999KR1</t>
  </si>
  <si>
    <t xml:space="preserve">Pomocný rošt k tepelné izolaci </t>
  </si>
  <si>
    <t>(13,038+4,74+3,55+7,751)*0,50</t>
  </si>
  <si>
    <t>713121211R00</t>
  </si>
  <si>
    <t xml:space="preserve">Izolace podlah balkónů a lodžií, lepená, 1 vrstva </t>
  </si>
  <si>
    <t>(13,038+4,74+3,55+7,751)*1,00</t>
  </si>
  <si>
    <t>28376840R</t>
  </si>
  <si>
    <t>29,079*1,05</t>
  </si>
  <si>
    <t>63153707</t>
  </si>
  <si>
    <t>Deska izolační ROCKWOOL ROCKMIN 600x1000x160 mm</t>
  </si>
  <si>
    <t>29,079*1,1</t>
  </si>
  <si>
    <t>998713201R00</t>
  </si>
  <si>
    <t xml:space="preserve">Přesun hmot pro izolace tepelné, výšky do 6 m </t>
  </si>
  <si>
    <t>721</t>
  </si>
  <si>
    <t>Vnitřní kanalizace</t>
  </si>
  <si>
    <t>721 Vnitřní kanalizace</t>
  </si>
  <si>
    <t>721242110R00</t>
  </si>
  <si>
    <t xml:space="preserve">Lapač střešních splavenin PP HL600 D 110 mm, kloub </t>
  </si>
  <si>
    <t>998721201R00</t>
  </si>
  <si>
    <t xml:space="preserve">Přesun hmot pro vnitřní kanalizaci, výšky do 6 m </t>
  </si>
  <si>
    <t>764</t>
  </si>
  <si>
    <t>Konstrukce klempířské</t>
  </si>
  <si>
    <t>764 Konstrukce klempířské</t>
  </si>
  <si>
    <t>764454202R00</t>
  </si>
  <si>
    <t>764331329KR1</t>
  </si>
  <si>
    <t>(13,038+2,286+4,74+3,55+7,751+2,80)</t>
  </si>
  <si>
    <t>764331330R00</t>
  </si>
  <si>
    <t xml:space="preserve">Lemování Al zdí tvrdá krytina rš 330 mm </t>
  </si>
  <si>
    <t>764333370KR1</t>
  </si>
  <si>
    <t>Oplechování vyložení výkladců:(13,038+2,286+4,74+3,55+7,751+2,80)</t>
  </si>
  <si>
    <t>998764201R00</t>
  </si>
  <si>
    <t xml:space="preserve">Přesun hmot pro klempířské konstr., výšky do 6 m </t>
  </si>
  <si>
    <t>766</t>
  </si>
  <si>
    <t>Konstrukce truhlářské</t>
  </si>
  <si>
    <t>766 Konstrukce truhlářské</t>
  </si>
  <si>
    <t>766111888KR1</t>
  </si>
  <si>
    <t xml:space="preserve">Demontáž obložení dřevěné konstrukce pro radiátory </t>
  </si>
  <si>
    <t>20,09+3,66+7,751+1,85+5*2,25+2*1,25+1,40</t>
  </si>
  <si>
    <t>766111889KR1</t>
  </si>
  <si>
    <t>20,09-2,25+3,66+7,751+1,85+4*2,25+2*1,25+1,40</t>
  </si>
  <si>
    <t>766119999KR1</t>
  </si>
  <si>
    <t xml:space="preserve">Silikonování parapetů </t>
  </si>
  <si>
    <t>766441822</t>
  </si>
  <si>
    <t xml:space="preserve">Demontáž parapetních desek dřevěných, laminovaných </t>
  </si>
  <si>
    <t>766694124R00</t>
  </si>
  <si>
    <t xml:space="preserve">Montáž parapetních desek š.nad 30 cm,dl.nad 260 cm </t>
  </si>
  <si>
    <t>60775684</t>
  </si>
  <si>
    <t>Deska parapetní laminátová</t>
  </si>
  <si>
    <t>BM</t>
  </si>
  <si>
    <t>44,001*1,1</t>
  </si>
  <si>
    <t>60775685</t>
  </si>
  <si>
    <t>H spojky k parapetům</t>
  </si>
  <si>
    <t>998766201R00</t>
  </si>
  <si>
    <t xml:space="preserve">Přesun hmot pro truhlářské konstr., výšky do 6 m </t>
  </si>
  <si>
    <t>767</t>
  </si>
  <si>
    <t>Konstrukce zámečnické</t>
  </si>
  <si>
    <t>767 Konstrukce zámečnické</t>
  </si>
  <si>
    <t>767-04</t>
  </si>
  <si>
    <t xml:space="preserve">Demontáž prosklených stěn+likvidace odpadu </t>
  </si>
  <si>
    <t>kpl</t>
  </si>
  <si>
    <t>767-05</t>
  </si>
  <si>
    <t xml:space="preserve">D+M vchodových dveří F4,F5 </t>
  </si>
  <si>
    <t>767-06</t>
  </si>
  <si>
    <t xml:space="preserve">D+M vchodových dveří F6 </t>
  </si>
  <si>
    <t>767-01</t>
  </si>
  <si>
    <t>767-02</t>
  </si>
  <si>
    <t>767-03</t>
  </si>
  <si>
    <t>Dodávka+montáž markýzy  s bočními rameny</t>
  </si>
  <si>
    <t>998767201R00</t>
  </si>
  <si>
    <t xml:space="preserve">Přesun hmot pro zámečnické konstr., výšky do 6 m </t>
  </si>
  <si>
    <t>771</t>
  </si>
  <si>
    <t>Podlahy z dlaždic a obklady</t>
  </si>
  <si>
    <t>771 Podlahy z dlaždic a obklady</t>
  </si>
  <si>
    <t>771551040R00</t>
  </si>
  <si>
    <t xml:space="preserve">Montáž podlah z dlaždic teracových do MC, 40x40 cm </t>
  </si>
  <si>
    <t>vybudovaný schod:2,30*0,60+2,30*0,30</t>
  </si>
  <si>
    <t>stávající schodiště:3,50*1,50+3,50*3*0,15</t>
  </si>
  <si>
    <t>771577114RU1</t>
  </si>
  <si>
    <t>Lišta hliníková přechodová, různá výška dlaždic profil 55/F, na hmoždinky, š. 35 mm, v. 8 mm</t>
  </si>
  <si>
    <t>2*1,00</t>
  </si>
  <si>
    <t>771199999KR1</t>
  </si>
  <si>
    <t xml:space="preserve">Zařezání terasa a doplnění beton. hlazenou zálivko </t>
  </si>
  <si>
    <t>771559791R00</t>
  </si>
  <si>
    <t xml:space="preserve">Příplatek za plochu podlah terac.do 5m2 jednotlivě </t>
  </si>
  <si>
    <t>771579795R00</t>
  </si>
  <si>
    <t xml:space="preserve">Příplatek za spárování vodotěsnou hmotou - plošně </t>
  </si>
  <si>
    <t>59247900R</t>
  </si>
  <si>
    <t>prořez:1,105</t>
  </si>
  <si>
    <t>998771201R00</t>
  </si>
  <si>
    <t xml:space="preserve">Přesun hmot pro podlahy z dlaždic, výšky do 6 m </t>
  </si>
  <si>
    <t>783</t>
  </si>
  <si>
    <t>Nátěry</t>
  </si>
  <si>
    <t>783 Nátěry</t>
  </si>
  <si>
    <t>614472101R00</t>
  </si>
  <si>
    <t xml:space="preserve">Antikorozní ochranný nátěr výztuže </t>
  </si>
  <si>
    <t>783101811R00</t>
  </si>
  <si>
    <t xml:space="preserve">Odstranění nátěrů z ocel.konstrukcí "A" oškrábáním </t>
  </si>
  <si>
    <t>2*(1,85+2,00+2,25+2,00+(1,20+2,00)*2+1,40+2,00+(2,25+2,00)*3)*0,24</t>
  </si>
  <si>
    <t>HUP:0,40*0,40*3</t>
  </si>
  <si>
    <t>783122210R00</t>
  </si>
  <si>
    <t xml:space="preserve">Nátěr syntetický OK "A" 1x + 2x email </t>
  </si>
  <si>
    <t>783622900R00</t>
  </si>
  <si>
    <t xml:space="preserve">Údržba, nátěr syntetický truhl. výrobků 2x </t>
  </si>
  <si>
    <t>(1,85+2,25+1,20*2+2,30+1,40+2,25*3)*0,55</t>
  </si>
  <si>
    <t>783904811R00</t>
  </si>
  <si>
    <t xml:space="preserve">Odrezivění kovových konstrukcí </t>
  </si>
  <si>
    <t>čela konzol včetně náběhu a soklu:(20,09+4,74+3,55+7,751)*(0,14+0,60)</t>
  </si>
  <si>
    <t>784</t>
  </si>
  <si>
    <t>Malby</t>
  </si>
  <si>
    <t>784 Malby</t>
  </si>
  <si>
    <t>784191201R00</t>
  </si>
  <si>
    <t xml:space="preserve">Penetrace podkladu hloubková Primalex 1x </t>
  </si>
  <si>
    <t>784195112R00</t>
  </si>
  <si>
    <t xml:space="preserve">Malba Primalex Standard, bílá, bez penetrace, 2 x </t>
  </si>
  <si>
    <t>předstěna SDK:(13,038+4,74+3,55+7,751)*2,36</t>
  </si>
  <si>
    <t>ostění:2*8*2,00*0,50</t>
  </si>
  <si>
    <t>vnitřní stěna dotčena úpravy:((1,85+2*2,00)+4*(2,25+2*2,00)+2*(1,20+2*2,00)+(1,40+2*2,00))*1,00</t>
  </si>
  <si>
    <t>M21</t>
  </si>
  <si>
    <t>Elektromontáže</t>
  </si>
  <si>
    <t>M21 Elektromontáže</t>
  </si>
  <si>
    <t>210999999KR1</t>
  </si>
  <si>
    <t>D96</t>
  </si>
  <si>
    <t>Přesuny suti a vybouraných hmot</t>
  </si>
  <si>
    <t>D96 Přesuny suti a vybouraných hmot</t>
  </si>
  <si>
    <t>003</t>
  </si>
  <si>
    <t xml:space="preserve">Poplatek za skládku </t>
  </si>
  <si>
    <t>T</t>
  </si>
  <si>
    <t>979081111R00</t>
  </si>
  <si>
    <t xml:space="preserve">Odvoz suti a vybour. hmot na skládku do 1 km </t>
  </si>
  <si>
    <t>Včetně naložení na dopravní prostředek a složení na skládku, bez poplatku za skládku.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</si>
  <si>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</si>
  <si>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</si>
  <si>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</si>
  <si>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</si>
  <si>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1 Rozpočet</t>
  </si>
  <si>
    <t>02</t>
  </si>
  <si>
    <t>VRN</t>
  </si>
  <si>
    <t>02 VRN</t>
  </si>
  <si>
    <t>A</t>
  </si>
  <si>
    <t>Stavební rozpočet</t>
  </si>
  <si>
    <t>Vedlejší náklady spojené se stavbou</t>
  </si>
  <si>
    <t>VRN Vedlejší náklady spojené se stavbou</t>
  </si>
  <si>
    <t>VRN 04</t>
  </si>
  <si>
    <t xml:space="preserve">Čištění komunikací, chodníků v průběhu stavby </t>
  </si>
  <si>
    <t>VRN 05</t>
  </si>
  <si>
    <t xml:space="preserve">Oplocení staveniště </t>
  </si>
  <si>
    <t>VRN 07</t>
  </si>
  <si>
    <t xml:space="preserve">Zabezpečení stavby z hlediska BOZP </t>
  </si>
  <si>
    <t>005111021R</t>
  </si>
  <si>
    <t xml:space="preserve">Vytyčení inženýrských sítí </t>
  </si>
  <si>
    <t>005121 R</t>
  </si>
  <si>
    <t xml:space="preserve">Zařízení staveniště </t>
  </si>
  <si>
    <t>VRN 02</t>
  </si>
  <si>
    <t>Dílenská dokumentace</t>
  </si>
  <si>
    <t>VRN 06</t>
  </si>
  <si>
    <t>Hlídání objektu strážní službou</t>
  </si>
  <si>
    <t>den</t>
  </si>
  <si>
    <t>VRN 08</t>
  </si>
  <si>
    <t>Fotodokumentace stavby</t>
  </si>
  <si>
    <t>VRN 09</t>
  </si>
  <si>
    <t>Aktivní spolupráce s projektantem</t>
  </si>
  <si>
    <t>VRN 10</t>
  </si>
  <si>
    <t>VRN 11</t>
  </si>
  <si>
    <t>Zábor veřejného prostranství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</si>
  <si>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</si>
  <si>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</si>
  <si>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</si>
  <si>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</si>
  <si>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</si>
  <si>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</si>
  <si>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</si>
  <si>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</si>
  <si>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A Stavební rozpočet</t>
  </si>
  <si>
    <t>Slepý rozpočet stavby</t>
  </si>
  <si>
    <t>Vybourání plastových nebo kovových prosklených dveří</t>
  </si>
  <si>
    <t>Čištění ploch betonových konstrukcí ocelovými kartáči</t>
  </si>
  <si>
    <t>Deska izolační PIR tl.  60 mm 1235 x 2395 mm</t>
  </si>
  <si>
    <t>Systémová okapnička z Al plechu, rš 250 mm s povrchovou úpravou</t>
  </si>
  <si>
    <t>Lemování na střechách Al, rš 750 mm, včetně povrchové úpravy</t>
  </si>
  <si>
    <t xml:space="preserve">Odpadní trouby z plastu, kruhové, D 100 mm </t>
  </si>
  <si>
    <t>Upálení dělící příčky+zpětné přikotvení dělící příčky</t>
  </si>
  <si>
    <t>Montáž+dodávka hliníkové výlohy včetně klempířských prvků F1,F2,F3</t>
  </si>
  <si>
    <t>Dlažba vymývaná 40x40x4 cm šedá, mrazuvzdorná dle skladby T1 a T2</t>
  </si>
  <si>
    <t>Elektroinstalace - 2 obvody pro led světla v podhledu, 5xvypínač, 21 kusů led svítidel</t>
  </si>
  <si>
    <t>Vybudování a demontáž ochranných příček 2300/3300 a 3050/3500</t>
  </si>
  <si>
    <t>(13,038+4,74+3,55+7,751)*0,50+(1,85+4*2,25+2*1,20+1,40)*0,52</t>
  </si>
  <si>
    <t>22,16*1,05</t>
  </si>
  <si>
    <t>2*(13,038+4,74+2,286+3,55+7,751)*0,50</t>
  </si>
  <si>
    <t>31,37*1,1</t>
  </si>
  <si>
    <t>vyrovnání podkladu pod izolaci PIR:(13,038+4,74+3,55+7,751)*0,50+(1,85+4*2,25+2*1,20+1,40)*0,52</t>
  </si>
  <si>
    <t>(13,038+4,74+2,285+3,55+7,751)*0,50+(1,85+4*2,25+2*1,20+1,40)*0,52</t>
  </si>
  <si>
    <t>(13,038+4,74+2,286+3,55+7,751)*0,50+(1,85+4*2,25+2*1,20+1,40)*0,52</t>
  </si>
  <si>
    <t>Výkladce Hlavní Náměstí 93/20, Krnov</t>
  </si>
  <si>
    <t>D+M nového dřevěného obložení radiátorů včetně nových mřížek (min.16 kusů)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</si>
</sst>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55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38" fillId="23" borderId="6" applyNumberFormat="0" applyFont="0" applyAlignment="0" applyProtection="0"/>
    <xf numFmtId="9" fontId="38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33" borderId="10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0" xfId="0" applyFont="1" applyFill="1" applyBorder="1" applyAlignment="1">
      <alignment horizontal="right" wrapText="1"/>
    </xf>
    <xf numFmtId="0" fontId="2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right" wrapText="1"/>
    </xf>
    <xf numFmtId="0" fontId="5" fillId="33" borderId="12" xfId="0" applyFont="1" applyFill="1" applyBorder="1" applyAlignment="1">
      <alignment horizontal="right" vertical="center"/>
    </xf>
    <xf numFmtId="0" fontId="5" fillId="34" borderId="0" xfId="0" applyFont="1" applyFill="1" applyBorder="1" applyAlignment="1">
      <alignment horizontal="right" wrapText="1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2" fillId="34" borderId="0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7" fillId="35" borderId="10" xfId="0" applyFont="1" applyFill="1" applyBorder="1" applyAlignment="1">
      <alignment vertical="center"/>
    </xf>
    <xf numFmtId="0" fontId="8" fillId="35" borderId="11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4" fontId="7" fillId="35" borderId="19" xfId="0" applyNumberFormat="1" applyFont="1" applyFill="1" applyBorder="1" applyAlignment="1">
      <alignment horizontal="right" vertical="center"/>
    </xf>
    <xf numFmtId="4" fontId="7" fillId="35" borderId="20" xfId="0" applyNumberFormat="1" applyFont="1" applyFill="1" applyBorder="1" applyAlignment="1">
      <alignment horizontal="right" vertical="center"/>
    </xf>
    <xf numFmtId="4" fontId="8" fillId="34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5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/>
    </xf>
    <xf numFmtId="164" fontId="4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165" fontId="2" fillId="0" borderId="24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64" fontId="4" fillId="0" borderId="14" xfId="0" applyNumberFormat="1" applyFont="1" applyBorder="1" applyAlignment="1">
      <alignment/>
    </xf>
    <xf numFmtId="3" fontId="5" fillId="0" borderId="24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0" fontId="5" fillId="35" borderId="10" xfId="0" applyFont="1" applyFill="1" applyBorder="1" applyAlignment="1">
      <alignment vertical="center"/>
    </xf>
    <xf numFmtId="49" fontId="5" fillId="35" borderId="11" xfId="0" applyNumberFormat="1" applyFont="1" applyFill="1" applyBorder="1" applyAlignment="1">
      <alignment horizontal="left" vertical="center"/>
    </xf>
    <xf numFmtId="0" fontId="5" fillId="35" borderId="11" xfId="0" applyFont="1" applyFill="1" applyBorder="1" applyAlignment="1">
      <alignment vertical="center"/>
    </xf>
    <xf numFmtId="164" fontId="4" fillId="35" borderId="12" xfId="0" applyNumberFormat="1" applyFont="1" applyFill="1" applyBorder="1" applyAlignment="1">
      <alignment/>
    </xf>
    <xf numFmtId="3" fontId="5" fillId="35" borderId="21" xfId="0" applyNumberFormat="1" applyFont="1" applyFill="1" applyBorder="1" applyAlignment="1">
      <alignment horizontal="right" vertical="center"/>
    </xf>
    <xf numFmtId="165" fontId="5" fillId="35" borderId="2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5" fillId="33" borderId="21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/>
    </xf>
    <xf numFmtId="49" fontId="4" fillId="0" borderId="23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3" fontId="5" fillId="35" borderId="12" xfId="0" applyNumberFormat="1" applyFont="1" applyFill="1" applyBorder="1" applyAlignment="1">
      <alignment horizontal="right" vertical="center"/>
    </xf>
    <xf numFmtId="4" fontId="8" fillId="33" borderId="21" xfId="0" applyNumberFormat="1" applyFont="1" applyFill="1" applyBorder="1" applyAlignment="1">
      <alignment horizontal="center" vertical="center"/>
    </xf>
    <xf numFmtId="165" fontId="4" fillId="0" borderId="23" xfId="0" applyNumberFormat="1" applyFont="1" applyBorder="1" applyAlignment="1">
      <alignment/>
    </xf>
    <xf numFmtId="165" fontId="4" fillId="0" borderId="24" xfId="0" applyNumberFormat="1" applyFont="1" applyBorder="1" applyAlignment="1">
      <alignment/>
    </xf>
    <xf numFmtId="165" fontId="4" fillId="35" borderId="21" xfId="0" applyNumberFormat="1" applyFont="1" applyFill="1" applyBorder="1" applyAlignment="1">
      <alignment/>
    </xf>
    <xf numFmtId="0" fontId="8" fillId="33" borderId="11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/>
    </xf>
    <xf numFmtId="3" fontId="5" fillId="0" borderId="16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164" fontId="4" fillId="35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Continuous" vertical="top"/>
    </xf>
    <xf numFmtId="0" fontId="2" fillId="0" borderId="18" xfId="0" applyFont="1" applyBorder="1" applyAlignment="1">
      <alignment horizontal="centerContinuous"/>
    </xf>
    <xf numFmtId="0" fontId="8" fillId="33" borderId="25" xfId="0" applyFont="1" applyFill="1" applyBorder="1" applyAlignment="1">
      <alignment horizontal="left"/>
    </xf>
    <xf numFmtId="0" fontId="4" fillId="33" borderId="26" xfId="0" applyFont="1" applyFill="1" applyBorder="1" applyAlignment="1">
      <alignment horizontal="centerContinuous"/>
    </xf>
    <xf numFmtId="49" fontId="5" fillId="33" borderId="27" xfId="0" applyNumberFormat="1" applyFont="1" applyFill="1" applyBorder="1" applyAlignment="1">
      <alignment horizontal="left"/>
    </xf>
    <xf numFmtId="49" fontId="4" fillId="33" borderId="26" xfId="0" applyNumberFormat="1" applyFont="1" applyFill="1" applyBorder="1" applyAlignment="1">
      <alignment horizontal="centerContinuous"/>
    </xf>
    <xf numFmtId="0" fontId="4" fillId="0" borderId="28" xfId="0" applyFont="1" applyBorder="1" applyAlignment="1">
      <alignment/>
    </xf>
    <xf numFmtId="49" fontId="4" fillId="0" borderId="29" xfId="0" applyNumberFormat="1" applyFont="1" applyBorder="1" applyAlignment="1">
      <alignment horizontal="left"/>
    </xf>
    <xf numFmtId="0" fontId="2" fillId="0" borderId="30" xfId="0" applyFont="1" applyBorder="1" applyAlignment="1">
      <alignment/>
    </xf>
    <xf numFmtId="0" fontId="4" fillId="0" borderId="12" xfId="0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8" fillId="0" borderId="30" xfId="0" applyFont="1" applyBorder="1" applyAlignment="1">
      <alignment/>
    </xf>
    <xf numFmtId="49" fontId="4" fillId="0" borderId="31" xfId="0" applyNumberFormat="1" applyFont="1" applyBorder="1" applyAlignment="1">
      <alignment horizontal="left"/>
    </xf>
    <xf numFmtId="49" fontId="8" fillId="33" borderId="30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/>
    </xf>
    <xf numFmtId="49" fontId="8" fillId="33" borderId="11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3" fontId="4" fillId="0" borderId="31" xfId="0" applyNumberFormat="1" applyFont="1" applyBorder="1" applyAlignment="1">
      <alignment horizontal="left"/>
    </xf>
    <xf numFmtId="0" fontId="2" fillId="0" borderId="0" xfId="0" applyFont="1" applyFill="1" applyAlignment="1">
      <alignment/>
    </xf>
    <xf numFmtId="49" fontId="8" fillId="33" borderId="32" xfId="0" applyNumberFormat="1" applyFont="1" applyFill="1" applyBorder="1" applyAlignment="1">
      <alignment/>
    </xf>
    <xf numFmtId="49" fontId="2" fillId="33" borderId="14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49" fontId="4" fillId="0" borderId="21" xfId="0" applyNumberFormat="1" applyFont="1" applyBorder="1" applyAlignment="1">
      <alignment horizontal="left"/>
    </xf>
    <xf numFmtId="0" fontId="4" fillId="0" borderId="33" xfId="0" applyFont="1" applyBorder="1" applyAlignment="1">
      <alignment/>
    </xf>
    <xf numFmtId="0" fontId="4" fillId="0" borderId="21" xfId="0" applyNumberFormat="1" applyFont="1" applyBorder="1" applyAlignment="1">
      <alignment/>
    </xf>
    <xf numFmtId="0" fontId="4" fillId="0" borderId="34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4" fillId="0" borderId="34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34" xfId="0" applyFont="1" applyBorder="1" applyAlignment="1">
      <alignment/>
    </xf>
    <xf numFmtId="3" fontId="2" fillId="0" borderId="0" xfId="0" applyNumberFormat="1" applyFont="1" applyAlignment="1">
      <alignment/>
    </xf>
    <xf numFmtId="0" fontId="4" fillId="0" borderId="30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3" fillId="0" borderId="36" xfId="0" applyFont="1" applyBorder="1" applyAlignment="1">
      <alignment horizontal="centerContinuous" vertical="center"/>
    </xf>
    <xf numFmtId="0" fontId="7" fillId="0" borderId="37" xfId="0" applyFont="1" applyBorder="1" applyAlignment="1">
      <alignment horizontal="centerContinuous" vertical="center"/>
    </xf>
    <xf numFmtId="0" fontId="2" fillId="0" borderId="37" xfId="0" applyFont="1" applyBorder="1" applyAlignment="1">
      <alignment horizontal="centerContinuous" vertical="center"/>
    </xf>
    <xf numFmtId="0" fontId="2" fillId="0" borderId="38" xfId="0" applyFont="1" applyBorder="1" applyAlignment="1">
      <alignment horizontal="centerContinuous" vertical="center"/>
    </xf>
    <xf numFmtId="0" fontId="8" fillId="33" borderId="19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2" fillId="33" borderId="39" xfId="0" applyFont="1" applyFill="1" applyBorder="1" applyAlignment="1">
      <alignment horizontal="centerContinuous"/>
    </xf>
    <xf numFmtId="0" fontId="8" fillId="33" borderId="20" xfId="0" applyFont="1" applyFill="1" applyBorder="1" applyAlignment="1">
      <alignment horizontal="centerContinuous"/>
    </xf>
    <xf numFmtId="0" fontId="2" fillId="33" borderId="20" xfId="0" applyFont="1" applyFill="1" applyBorder="1" applyAlignment="1">
      <alignment horizontal="centerContinuous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25" xfId="0" applyFont="1" applyBorder="1" applyAlignment="1">
      <alignment/>
    </xf>
    <xf numFmtId="3" fontId="2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1" xfId="0" applyFont="1" applyBorder="1" applyAlignment="1">
      <alignment shrinkToFit="1"/>
    </xf>
    <xf numFmtId="0" fontId="2" fillId="0" borderId="43" xfId="0" applyFont="1" applyBorder="1" applyAlignment="1">
      <alignment/>
    </xf>
    <xf numFmtId="0" fontId="2" fillId="0" borderId="32" xfId="0" applyFont="1" applyBorder="1" applyAlignment="1">
      <alignment/>
    </xf>
    <xf numFmtId="3" fontId="2" fillId="0" borderId="44" xfId="0" applyNumberFormat="1" applyFont="1" applyBorder="1" applyAlignment="1">
      <alignment/>
    </xf>
    <xf numFmtId="0" fontId="2" fillId="0" borderId="45" xfId="0" applyFont="1" applyBorder="1" applyAlignment="1">
      <alignment/>
    </xf>
    <xf numFmtId="3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/>
    </xf>
    <xf numFmtId="0" fontId="8" fillId="33" borderId="25" xfId="0" applyFont="1" applyFill="1" applyBorder="1" applyAlignment="1">
      <alignment/>
    </xf>
    <xf numFmtId="0" fontId="8" fillId="33" borderId="27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8" fillId="33" borderId="48" xfId="0" applyFont="1" applyFill="1" applyBorder="1" applyAlignment="1">
      <alignment/>
    </xf>
    <xf numFmtId="0" fontId="8" fillId="33" borderId="49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0" xfId="0" applyFont="1" applyBorder="1" applyAlignment="1">
      <alignment horizontal="right"/>
    </xf>
    <xf numFmtId="166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16" xfId="0" applyFont="1" applyBorder="1" applyAlignment="1">
      <alignment/>
    </xf>
    <xf numFmtId="165" fontId="2" fillId="0" borderId="22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11" xfId="0" applyFont="1" applyBorder="1" applyAlignment="1">
      <alignment/>
    </xf>
    <xf numFmtId="165" fontId="2" fillId="0" borderId="12" xfId="0" applyNumberFormat="1" applyFont="1" applyBorder="1" applyAlignment="1">
      <alignment horizontal="right"/>
    </xf>
    <xf numFmtId="0" fontId="7" fillId="33" borderId="45" xfId="0" applyFont="1" applyFill="1" applyBorder="1" applyAlignment="1">
      <alignment/>
    </xf>
    <xf numFmtId="0" fontId="7" fillId="33" borderId="46" xfId="0" applyFont="1" applyFill="1" applyBorder="1" applyAlignment="1">
      <alignment/>
    </xf>
    <xf numFmtId="0" fontId="7" fillId="33" borderId="47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vertical="justify"/>
    </xf>
    <xf numFmtId="49" fontId="8" fillId="0" borderId="54" xfId="46" applyNumberFormat="1" applyFont="1" applyBorder="1">
      <alignment/>
      <protection/>
    </xf>
    <xf numFmtId="49" fontId="2" fillId="0" borderId="54" xfId="46" applyNumberFormat="1" applyFont="1" applyBorder="1">
      <alignment/>
      <protection/>
    </xf>
    <xf numFmtId="49" fontId="2" fillId="0" borderId="54" xfId="46" applyNumberFormat="1" applyFont="1" applyBorder="1" applyAlignment="1">
      <alignment horizontal="right"/>
      <protection/>
    </xf>
    <xf numFmtId="0" fontId="2" fillId="0" borderId="55" xfId="46" applyFont="1" applyBorder="1">
      <alignment/>
      <protection/>
    </xf>
    <xf numFmtId="49" fontId="2" fillId="0" borderId="54" xfId="0" applyNumberFormat="1" applyFont="1" applyBorder="1" applyAlignment="1">
      <alignment horizontal="left"/>
    </xf>
    <xf numFmtId="0" fontId="2" fillId="0" borderId="56" xfId="0" applyNumberFormat="1" applyFont="1" applyBorder="1" applyAlignment="1">
      <alignment/>
    </xf>
    <xf numFmtId="49" fontId="8" fillId="0" borderId="57" xfId="46" applyNumberFormat="1" applyFont="1" applyBorder="1">
      <alignment/>
      <protection/>
    </xf>
    <xf numFmtId="49" fontId="2" fillId="0" borderId="57" xfId="46" applyNumberFormat="1" applyFont="1" applyBorder="1">
      <alignment/>
      <protection/>
    </xf>
    <xf numFmtId="49" fontId="2" fillId="0" borderId="57" xfId="46" applyNumberFormat="1" applyFont="1" applyBorder="1" applyAlignment="1">
      <alignment horizontal="right"/>
      <protection/>
    </xf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49" fontId="8" fillId="33" borderId="19" xfId="0" applyNumberFormat="1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8" fillId="33" borderId="58" xfId="0" applyFont="1" applyFill="1" applyBorder="1" applyAlignment="1">
      <alignment horizontal="center"/>
    </xf>
    <xf numFmtId="0" fontId="8" fillId="33" borderId="59" xfId="0" applyFont="1" applyFill="1" applyBorder="1" applyAlignment="1">
      <alignment horizontal="center"/>
    </xf>
    <xf numFmtId="0" fontId="8" fillId="33" borderId="60" xfId="0" applyFont="1" applyFill="1" applyBorder="1" applyAlignment="1">
      <alignment horizontal="center"/>
    </xf>
    <xf numFmtId="3" fontId="2" fillId="0" borderId="50" xfId="0" applyNumberFormat="1" applyFont="1" applyBorder="1" applyAlignment="1">
      <alignment/>
    </xf>
    <xf numFmtId="0" fontId="8" fillId="33" borderId="19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3" fontId="8" fillId="33" borderId="39" xfId="0" applyNumberFormat="1" applyFont="1" applyFill="1" applyBorder="1" applyAlignment="1">
      <alignment/>
    </xf>
    <xf numFmtId="3" fontId="8" fillId="33" borderId="58" xfId="0" applyNumberFormat="1" applyFont="1" applyFill="1" applyBorder="1" applyAlignment="1">
      <alignment/>
    </xf>
    <xf numFmtId="3" fontId="8" fillId="33" borderId="59" xfId="0" applyNumberFormat="1" applyFont="1" applyFill="1" applyBorder="1" applyAlignment="1">
      <alignment/>
    </xf>
    <xf numFmtId="3" fontId="8" fillId="33" borderId="60" xfId="0" applyNumberFormat="1" applyFont="1" applyFill="1" applyBorder="1" applyAlignment="1">
      <alignment/>
    </xf>
    <xf numFmtId="3" fontId="3" fillId="0" borderId="0" xfId="0" applyNumberFormat="1" applyFont="1" applyAlignment="1">
      <alignment horizontal="centerContinuous"/>
    </xf>
    <xf numFmtId="0" fontId="2" fillId="33" borderId="49" xfId="0" applyFont="1" applyFill="1" applyBorder="1" applyAlignment="1">
      <alignment/>
    </xf>
    <xf numFmtId="0" fontId="8" fillId="33" borderId="61" xfId="0" applyFont="1" applyFill="1" applyBorder="1" applyAlignment="1">
      <alignment horizontal="right"/>
    </xf>
    <xf numFmtId="0" fontId="8" fillId="33" borderId="27" xfId="0" applyFont="1" applyFill="1" applyBorder="1" applyAlignment="1">
      <alignment horizontal="right"/>
    </xf>
    <xf numFmtId="0" fontId="8" fillId="33" borderId="26" xfId="0" applyFont="1" applyFill="1" applyBorder="1" applyAlignment="1">
      <alignment horizontal="center"/>
    </xf>
    <xf numFmtId="4" fontId="5" fillId="33" borderId="27" xfId="0" applyNumberFormat="1" applyFont="1" applyFill="1" applyBorder="1" applyAlignment="1">
      <alignment horizontal="right"/>
    </xf>
    <xf numFmtId="4" fontId="5" fillId="33" borderId="49" xfId="0" applyNumberFormat="1" applyFont="1" applyFill="1" applyBorder="1" applyAlignment="1">
      <alignment horizontal="right"/>
    </xf>
    <xf numFmtId="0" fontId="2" fillId="0" borderId="35" xfId="0" applyFont="1" applyBorder="1" applyAlignment="1">
      <alignment/>
    </xf>
    <xf numFmtId="3" fontId="2" fillId="0" borderId="42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right"/>
    </xf>
    <xf numFmtId="3" fontId="2" fillId="0" borderId="51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3" fontId="2" fillId="0" borderId="35" xfId="0" applyNumberFormat="1" applyFont="1" applyBorder="1" applyAlignment="1">
      <alignment horizontal="right"/>
    </xf>
    <xf numFmtId="0" fontId="2" fillId="33" borderId="45" xfId="0" applyFont="1" applyFill="1" applyBorder="1" applyAlignment="1">
      <alignment/>
    </xf>
    <xf numFmtId="0" fontId="8" fillId="33" borderId="46" xfId="0" applyFont="1" applyFill="1" applyBorder="1" applyAlignment="1">
      <alignment/>
    </xf>
    <xf numFmtId="0" fontId="2" fillId="33" borderId="46" xfId="0" applyFont="1" applyFill="1" applyBorder="1" applyAlignment="1">
      <alignment/>
    </xf>
    <xf numFmtId="4" fontId="2" fillId="33" borderId="62" xfId="0" applyNumberFormat="1" applyFont="1" applyFill="1" applyBorder="1" applyAlignment="1">
      <alignment/>
    </xf>
    <xf numFmtId="4" fontId="2" fillId="33" borderId="45" xfId="0" applyNumberFormat="1" applyFont="1" applyFill="1" applyBorder="1" applyAlignment="1">
      <alignment/>
    </xf>
    <xf numFmtId="4" fontId="2" fillId="33" borderId="46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2" fillId="0" borderId="0" xfId="46" applyFont="1">
      <alignment/>
      <protection/>
    </xf>
    <xf numFmtId="0" fontId="11" fillId="0" borderId="0" xfId="46" applyFont="1" applyAlignment="1">
      <alignment horizontal="centerContinuous"/>
      <protection/>
    </xf>
    <xf numFmtId="0" fontId="12" fillId="0" borderId="0" xfId="46" applyFont="1" applyAlignment="1">
      <alignment horizontal="centerContinuous"/>
      <protection/>
    </xf>
    <xf numFmtId="0" fontId="12" fillId="0" borderId="0" xfId="46" applyFont="1" applyAlignment="1">
      <alignment horizontal="right"/>
      <protection/>
    </xf>
    <xf numFmtId="0" fontId="2" fillId="0" borderId="54" xfId="46" applyFont="1" applyBorder="1">
      <alignment/>
      <protection/>
    </xf>
    <xf numFmtId="0" fontId="4" fillId="0" borderId="55" xfId="46" applyFont="1" applyBorder="1" applyAlignment="1">
      <alignment horizontal="right"/>
      <protection/>
    </xf>
    <xf numFmtId="49" fontId="2" fillId="0" borderId="54" xfId="46" applyNumberFormat="1" applyFont="1" applyBorder="1" applyAlignment="1">
      <alignment horizontal="left"/>
      <protection/>
    </xf>
    <xf numFmtId="0" fontId="2" fillId="0" borderId="56" xfId="46" applyFont="1" applyBorder="1">
      <alignment/>
      <protection/>
    </xf>
    <xf numFmtId="0" fontId="2" fillId="0" borderId="57" xfId="46" applyFont="1" applyBorder="1">
      <alignment/>
      <protection/>
    </xf>
    <xf numFmtId="0" fontId="4" fillId="0" borderId="0" xfId="46" applyFont="1">
      <alignment/>
      <protection/>
    </xf>
    <xf numFmtId="0" fontId="2" fillId="0" borderId="0" xfId="46" applyFont="1" applyAlignment="1">
      <alignment horizontal="right"/>
      <protection/>
    </xf>
    <xf numFmtId="0" fontId="2" fillId="0" borderId="0" xfId="46" applyFont="1" applyAlignment="1">
      <alignment/>
      <protection/>
    </xf>
    <xf numFmtId="49" fontId="4" fillId="33" borderId="21" xfId="46" applyNumberFormat="1" applyFont="1" applyFill="1" applyBorder="1">
      <alignment/>
      <protection/>
    </xf>
    <xf numFmtId="0" fontId="4" fillId="33" borderId="12" xfId="46" applyFont="1" applyFill="1" applyBorder="1" applyAlignment="1">
      <alignment horizontal="center"/>
      <protection/>
    </xf>
    <xf numFmtId="0" fontId="4" fillId="33" borderId="12" xfId="46" applyNumberFormat="1" applyFont="1" applyFill="1" applyBorder="1" applyAlignment="1">
      <alignment horizontal="center"/>
      <protection/>
    </xf>
    <xf numFmtId="0" fontId="4" fillId="33" borderId="21" xfId="46" applyFont="1" applyFill="1" applyBorder="1" applyAlignment="1">
      <alignment horizontal="center"/>
      <protection/>
    </xf>
    <xf numFmtId="0" fontId="4" fillId="33" borderId="21" xfId="46" applyFont="1" applyFill="1" applyBorder="1" applyAlignment="1">
      <alignment horizontal="center" wrapText="1"/>
      <protection/>
    </xf>
    <xf numFmtId="0" fontId="8" fillId="0" borderId="24" xfId="46" applyFont="1" applyBorder="1" applyAlignment="1">
      <alignment horizontal="center"/>
      <protection/>
    </xf>
    <xf numFmtId="49" fontId="8" fillId="0" borderId="24" xfId="46" applyNumberFormat="1" applyFont="1" applyBorder="1" applyAlignment="1">
      <alignment horizontal="left"/>
      <protection/>
    </xf>
    <xf numFmtId="0" fontId="8" fillId="0" borderId="10" xfId="46" applyFont="1" applyBorder="1">
      <alignment/>
      <protection/>
    </xf>
    <xf numFmtId="0" fontId="2" fillId="0" borderId="11" xfId="46" applyFont="1" applyBorder="1" applyAlignment="1">
      <alignment horizontal="center"/>
      <protection/>
    </xf>
    <xf numFmtId="0" fontId="2" fillId="0" borderId="11" xfId="46" applyNumberFormat="1" applyFont="1" applyBorder="1" applyAlignment="1">
      <alignment horizontal="right"/>
      <protection/>
    </xf>
    <xf numFmtId="0" fontId="2" fillId="0" borderId="12" xfId="46" applyNumberFormat="1" applyFont="1" applyBorder="1">
      <alignment/>
      <protection/>
    </xf>
    <xf numFmtId="0" fontId="2" fillId="0" borderId="15" xfId="46" applyNumberFormat="1" applyFont="1" applyFill="1" applyBorder="1">
      <alignment/>
      <protection/>
    </xf>
    <xf numFmtId="0" fontId="2" fillId="0" borderId="22" xfId="46" applyNumberFormat="1" applyFont="1" applyFill="1" applyBorder="1">
      <alignment/>
      <protection/>
    </xf>
    <xf numFmtId="0" fontId="2" fillId="0" borderId="15" xfId="46" applyFont="1" applyFill="1" applyBorder="1">
      <alignment/>
      <protection/>
    </xf>
    <xf numFmtId="0" fontId="2" fillId="0" borderId="22" xfId="46" applyFont="1" applyFill="1" applyBorder="1">
      <alignment/>
      <protection/>
    </xf>
    <xf numFmtId="0" fontId="13" fillId="0" borderId="0" xfId="46" applyFont="1">
      <alignment/>
      <protection/>
    </xf>
    <xf numFmtId="0" fontId="9" fillId="0" borderId="23" xfId="46" applyFont="1" applyBorder="1" applyAlignment="1">
      <alignment horizontal="center" vertical="top"/>
      <protection/>
    </xf>
    <xf numFmtId="49" fontId="9" fillId="0" borderId="23" xfId="46" applyNumberFormat="1" applyFont="1" applyBorder="1" applyAlignment="1">
      <alignment horizontal="left" vertical="top"/>
      <protection/>
    </xf>
    <xf numFmtId="0" fontId="9" fillId="0" borderId="23" xfId="46" applyFont="1" applyBorder="1" applyAlignment="1">
      <alignment vertical="top" wrapText="1"/>
      <protection/>
    </xf>
    <xf numFmtId="49" fontId="9" fillId="0" borderId="23" xfId="46" applyNumberFormat="1" applyFont="1" applyBorder="1" applyAlignment="1">
      <alignment horizontal="center" shrinkToFit="1"/>
      <protection/>
    </xf>
    <xf numFmtId="4" fontId="9" fillId="0" borderId="23" xfId="46" applyNumberFormat="1" applyFont="1" applyBorder="1" applyAlignment="1">
      <alignment horizontal="right"/>
      <protection/>
    </xf>
    <xf numFmtId="4" fontId="9" fillId="0" borderId="23" xfId="46" applyNumberFormat="1" applyFont="1" applyBorder="1">
      <alignment/>
      <protection/>
    </xf>
    <xf numFmtId="168" fontId="9" fillId="0" borderId="23" xfId="46" applyNumberFormat="1" applyFont="1" applyBorder="1">
      <alignment/>
      <protection/>
    </xf>
    <xf numFmtId="4" fontId="9" fillId="0" borderId="22" xfId="46" applyNumberFormat="1" applyFont="1" applyBorder="1">
      <alignment/>
      <protection/>
    </xf>
    <xf numFmtId="0" fontId="4" fillId="0" borderId="24" xfId="46" applyFont="1" applyBorder="1" applyAlignment="1">
      <alignment horizontal="center"/>
      <protection/>
    </xf>
    <xf numFmtId="49" fontId="4" fillId="0" borderId="24" xfId="46" applyNumberFormat="1" applyFont="1" applyBorder="1" applyAlignment="1">
      <alignment horizontal="left"/>
      <protection/>
    </xf>
    <xf numFmtId="4" fontId="2" fillId="0" borderId="14" xfId="46" applyNumberFormat="1" applyFont="1" applyBorder="1">
      <alignment/>
      <protection/>
    </xf>
    <xf numFmtId="0" fontId="16" fillId="0" borderId="0" xfId="46" applyFont="1" applyAlignment="1">
      <alignment wrapText="1"/>
      <protection/>
    </xf>
    <xf numFmtId="49" fontId="4" fillId="0" borderId="24" xfId="46" applyNumberFormat="1" applyFont="1" applyBorder="1" applyAlignment="1">
      <alignment horizontal="right"/>
      <protection/>
    </xf>
    <xf numFmtId="4" fontId="17" fillId="36" borderId="63" xfId="46" applyNumberFormat="1" applyFont="1" applyFill="1" applyBorder="1" applyAlignment="1">
      <alignment horizontal="right" wrapText="1"/>
      <protection/>
    </xf>
    <xf numFmtId="0" fontId="17" fillId="36" borderId="13" xfId="46" applyFont="1" applyFill="1" applyBorder="1" applyAlignment="1">
      <alignment horizontal="left" wrapText="1"/>
      <protection/>
    </xf>
    <xf numFmtId="0" fontId="17" fillId="0" borderId="14" xfId="0" applyFont="1" applyBorder="1" applyAlignment="1">
      <alignment horizontal="right"/>
    </xf>
    <xf numFmtId="0" fontId="2" fillId="0" borderId="13" xfId="46" applyFont="1" applyBorder="1">
      <alignment/>
      <protection/>
    </xf>
    <xf numFmtId="0" fontId="2" fillId="0" borderId="0" xfId="46" applyFont="1" applyBorder="1">
      <alignment/>
      <protection/>
    </xf>
    <xf numFmtId="0" fontId="2" fillId="33" borderId="21" xfId="46" applyFont="1" applyFill="1" applyBorder="1" applyAlignment="1">
      <alignment horizontal="center"/>
      <protection/>
    </xf>
    <xf numFmtId="49" fontId="19" fillId="33" borderId="21" xfId="46" applyNumberFormat="1" applyFont="1" applyFill="1" applyBorder="1" applyAlignment="1">
      <alignment horizontal="left"/>
      <protection/>
    </xf>
    <xf numFmtId="0" fontId="19" fillId="33" borderId="10" xfId="46" applyFont="1" applyFill="1" applyBorder="1">
      <alignment/>
      <protection/>
    </xf>
    <xf numFmtId="0" fontId="2" fillId="33" borderId="11" xfId="46" applyFont="1" applyFill="1" applyBorder="1" applyAlignment="1">
      <alignment horizontal="center"/>
      <protection/>
    </xf>
    <xf numFmtId="4" fontId="2" fillId="33" borderId="11" xfId="46" applyNumberFormat="1" applyFont="1" applyFill="1" applyBorder="1" applyAlignment="1">
      <alignment horizontal="right"/>
      <protection/>
    </xf>
    <xf numFmtId="4" fontId="2" fillId="33" borderId="12" xfId="46" applyNumberFormat="1" applyFont="1" applyFill="1" applyBorder="1" applyAlignment="1">
      <alignment horizontal="right"/>
      <protection/>
    </xf>
    <xf numFmtId="4" fontId="8" fillId="33" borderId="21" xfId="46" applyNumberFormat="1" applyFont="1" applyFill="1" applyBorder="1">
      <alignment/>
      <protection/>
    </xf>
    <xf numFmtId="0" fontId="2" fillId="33" borderId="11" xfId="46" applyFont="1" applyFill="1" applyBorder="1">
      <alignment/>
      <protection/>
    </xf>
    <xf numFmtId="4" fontId="8" fillId="33" borderId="12" xfId="46" applyNumberFormat="1" applyFont="1" applyFill="1" applyBorder="1">
      <alignment/>
      <protection/>
    </xf>
    <xf numFmtId="3" fontId="2" fillId="0" borderId="0" xfId="46" applyNumberFormat="1" applyFont="1">
      <alignment/>
      <protection/>
    </xf>
    <xf numFmtId="0" fontId="20" fillId="0" borderId="0" xfId="46" applyFont="1" applyAlignment="1">
      <alignment/>
      <protection/>
    </xf>
    <xf numFmtId="0" fontId="21" fillId="0" borderId="0" xfId="46" applyFont="1" applyBorder="1">
      <alignment/>
      <protection/>
    </xf>
    <xf numFmtId="3" fontId="21" fillId="0" borderId="0" xfId="46" applyNumberFormat="1" applyFont="1" applyBorder="1" applyAlignment="1">
      <alignment horizontal="right"/>
      <protection/>
    </xf>
    <xf numFmtId="4" fontId="21" fillId="0" borderId="0" xfId="46" applyNumberFormat="1" applyFont="1" applyBorder="1">
      <alignment/>
      <protection/>
    </xf>
    <xf numFmtId="0" fontId="20" fillId="0" borderId="0" xfId="46" applyFont="1" applyBorder="1" applyAlignment="1">
      <alignment/>
      <protection/>
    </xf>
    <xf numFmtId="0" fontId="2" fillId="0" borderId="0" xfId="46" applyFont="1" applyBorder="1" applyAlignment="1">
      <alignment horizontal="right"/>
      <protection/>
    </xf>
    <xf numFmtId="49" fontId="4" fillId="0" borderId="32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64" xfId="0" applyNumberFormat="1" applyFont="1" applyBorder="1" applyAlignment="1">
      <alignment/>
    </xf>
    <xf numFmtId="4" fontId="2" fillId="0" borderId="1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65" xfId="0" applyNumberFormat="1" applyFont="1" applyBorder="1" applyAlignment="1">
      <alignment horizontal="right" vertical="center"/>
    </xf>
    <xf numFmtId="3" fontId="7" fillId="37" borderId="20" xfId="0" applyNumberFormat="1" applyFont="1" applyFill="1" applyBorder="1" applyAlignment="1">
      <alignment horizontal="right" vertical="center"/>
    </xf>
    <xf numFmtId="3" fontId="7" fillId="37" borderId="58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wrapText="1"/>
    </xf>
    <xf numFmtId="167" fontId="2" fillId="0" borderId="10" xfId="0" applyNumberFormat="1" applyFont="1" applyBorder="1" applyAlignment="1">
      <alignment horizontal="right" indent="2"/>
    </xf>
    <xf numFmtId="167" fontId="2" fillId="0" borderId="34" xfId="0" applyNumberFormat="1" applyFont="1" applyBorder="1" applyAlignment="1">
      <alignment horizontal="right" indent="2"/>
    </xf>
    <xf numFmtId="167" fontId="7" fillId="33" borderId="66" xfId="0" applyNumberFormat="1" applyFont="1" applyFill="1" applyBorder="1" applyAlignment="1">
      <alignment horizontal="right" indent="2"/>
    </xf>
    <xf numFmtId="167" fontId="7" fillId="33" borderId="62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2" fillId="0" borderId="45" xfId="0" applyFont="1" applyBorder="1" applyAlignment="1">
      <alignment horizontal="center" shrinkToFit="1"/>
    </xf>
    <xf numFmtId="0" fontId="2" fillId="0" borderId="47" xfId="0" applyFont="1" applyBorder="1" applyAlignment="1">
      <alignment horizontal="center" shrinkToFit="1"/>
    </xf>
    <xf numFmtId="0" fontId="2" fillId="0" borderId="67" xfId="46" applyFont="1" applyBorder="1" applyAlignment="1">
      <alignment horizontal="center"/>
      <protection/>
    </xf>
    <xf numFmtId="0" fontId="2" fillId="0" borderId="68" xfId="46" applyFont="1" applyBorder="1" applyAlignment="1">
      <alignment horizontal="center"/>
      <protection/>
    </xf>
    <xf numFmtId="0" fontId="2" fillId="0" borderId="69" xfId="46" applyFont="1" applyBorder="1" applyAlignment="1">
      <alignment horizontal="center"/>
      <protection/>
    </xf>
    <xf numFmtId="0" fontId="2" fillId="0" borderId="70" xfId="46" applyFont="1" applyBorder="1" applyAlignment="1">
      <alignment horizontal="center"/>
      <protection/>
    </xf>
    <xf numFmtId="0" fontId="2" fillId="0" borderId="71" xfId="46" applyFont="1" applyBorder="1" applyAlignment="1">
      <alignment horizontal="left"/>
      <protection/>
    </xf>
    <xf numFmtId="0" fontId="2" fillId="0" borderId="57" xfId="46" applyFont="1" applyBorder="1" applyAlignment="1">
      <alignment horizontal="left"/>
      <protection/>
    </xf>
    <xf numFmtId="0" fontId="2" fillId="0" borderId="72" xfId="46" applyFont="1" applyBorder="1" applyAlignment="1">
      <alignment horizontal="left"/>
      <protection/>
    </xf>
    <xf numFmtId="3" fontId="8" fillId="33" borderId="46" xfId="0" applyNumberFormat="1" applyFont="1" applyFill="1" applyBorder="1" applyAlignment="1">
      <alignment horizontal="right"/>
    </xf>
    <xf numFmtId="3" fontId="8" fillId="33" borderId="62" xfId="0" applyNumberFormat="1" applyFont="1" applyFill="1" applyBorder="1" applyAlignment="1">
      <alignment horizontal="right"/>
    </xf>
    <xf numFmtId="0" fontId="14" fillId="36" borderId="13" xfId="46" applyNumberFormat="1" applyFont="1" applyFill="1" applyBorder="1" applyAlignment="1">
      <alignment horizontal="left" wrapText="1" indent="1"/>
      <protection/>
    </xf>
    <xf numFmtId="0" fontId="15" fillId="0" borderId="0" xfId="0" applyNumberFormat="1" applyFont="1" applyAlignment="1">
      <alignment/>
    </xf>
    <xf numFmtId="0" fontId="15" fillId="0" borderId="14" xfId="0" applyNumberFormat="1" applyFont="1" applyBorder="1" applyAlignment="1">
      <alignment/>
    </xf>
    <xf numFmtId="49" fontId="17" fillId="36" borderId="73" xfId="46" applyNumberFormat="1" applyFont="1" applyFill="1" applyBorder="1" applyAlignment="1">
      <alignment horizontal="left" wrapText="1"/>
      <protection/>
    </xf>
    <xf numFmtId="49" fontId="18" fillId="0" borderId="74" xfId="0" applyNumberFormat="1" applyFont="1" applyBorder="1" applyAlignment="1">
      <alignment horizontal="left" wrapText="1"/>
    </xf>
    <xf numFmtId="0" fontId="10" fillId="0" borderId="0" xfId="46" applyFont="1" applyAlignment="1">
      <alignment horizontal="center"/>
      <protection/>
    </xf>
    <xf numFmtId="49" fontId="2" fillId="0" borderId="69" xfId="46" applyNumberFormat="1" applyFont="1" applyBorder="1" applyAlignment="1">
      <alignment horizontal="center"/>
      <protection/>
    </xf>
    <xf numFmtId="0" fontId="2" fillId="0" borderId="71" xfId="46" applyFont="1" applyBorder="1" applyAlignment="1">
      <alignment horizontal="center" shrinkToFit="1"/>
      <protection/>
    </xf>
    <xf numFmtId="0" fontId="2" fillId="0" borderId="57" xfId="46" applyFont="1" applyBorder="1" applyAlignment="1">
      <alignment horizontal="center" shrinkToFit="1"/>
      <protection/>
    </xf>
    <xf numFmtId="0" fontId="2" fillId="0" borderId="72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93"/>
  <sheetViews>
    <sheetView showGridLines="0" zoomScaleSheetLayoutView="75" zoomScalePageLayoutView="0" workbookViewId="0" topLeftCell="B1">
      <selection activeCell="J15" sqref="J15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467</v>
      </c>
      <c r="E2" s="5"/>
      <c r="F2" s="4"/>
      <c r="G2" s="6"/>
      <c r="H2" s="7" t="s">
        <v>0</v>
      </c>
      <c r="I2" s="8"/>
      <c r="K2" s="3"/>
    </row>
    <row r="3" spans="3:4" ht="6" customHeight="1">
      <c r="C3" s="9"/>
      <c r="D3" s="10" t="s">
        <v>1</v>
      </c>
    </row>
    <row r="4" ht="4.5" customHeight="1"/>
    <row r="5" spans="3:15" ht="13.5" customHeight="1">
      <c r="C5" s="11" t="s">
        <v>2</v>
      </c>
      <c r="D5" s="12" t="s">
        <v>103</v>
      </c>
      <c r="E5" s="13" t="s">
        <v>486</v>
      </c>
      <c r="F5" s="14"/>
      <c r="G5" s="15"/>
      <c r="H5" s="14"/>
      <c r="I5" s="15"/>
      <c r="O5" s="8"/>
    </row>
    <row r="7" spans="3:11" ht="12.75">
      <c r="C7" s="16" t="s">
        <v>3</v>
      </c>
      <c r="D7" s="17"/>
      <c r="H7" s="18" t="s">
        <v>4</v>
      </c>
      <c r="J7" s="17"/>
      <c r="K7" s="17"/>
    </row>
    <row r="8" spans="4:11" ht="12.75">
      <c r="D8" s="17"/>
      <c r="H8" s="18" t="s">
        <v>5</v>
      </c>
      <c r="J8" s="17"/>
      <c r="K8" s="17"/>
    </row>
    <row r="9" spans="3:10" ht="12.75">
      <c r="C9" s="18"/>
      <c r="D9" s="17"/>
      <c r="H9" s="18"/>
      <c r="J9" s="17"/>
    </row>
    <row r="10" spans="8:10" ht="12.75">
      <c r="H10" s="18"/>
      <c r="J10" s="17"/>
    </row>
    <row r="11" spans="3:11" ht="12.75">
      <c r="C11" s="16" t="s">
        <v>6</v>
      </c>
      <c r="D11" s="17"/>
      <c r="H11" s="18" t="s">
        <v>4</v>
      </c>
      <c r="J11" s="17"/>
      <c r="K11" s="17"/>
    </row>
    <row r="12" spans="4:11" ht="12.75">
      <c r="D12" s="17"/>
      <c r="H12" s="18" t="s">
        <v>5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7</v>
      </c>
      <c r="H14" s="19" t="s">
        <v>8</v>
      </c>
      <c r="J14" s="18"/>
    </row>
    <row r="15" ht="12.75" customHeight="1">
      <c r="J15" s="18"/>
    </row>
    <row r="16" spans="3:8" ht="28.5" customHeight="1">
      <c r="C16" s="19" t="s">
        <v>9</v>
      </c>
      <c r="H16" s="19" t="s">
        <v>9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10</v>
      </c>
      <c r="K18" s="27"/>
    </row>
    <row r="19" spans="2:11" ht="15" customHeight="1">
      <c r="B19" s="28" t="s">
        <v>11</v>
      </c>
      <c r="C19" s="29"/>
      <c r="D19" s="30">
        <v>15</v>
      </c>
      <c r="E19" s="31" t="s">
        <v>12</v>
      </c>
      <c r="F19" s="32"/>
      <c r="G19" s="33"/>
      <c r="H19" s="33"/>
      <c r="I19" s="298">
        <f>ROUND(G32,0)</f>
        <v>0</v>
      </c>
      <c r="J19" s="299"/>
      <c r="K19" s="34"/>
    </row>
    <row r="20" spans="2:11" ht="12.75">
      <c r="B20" s="28" t="s">
        <v>13</v>
      </c>
      <c r="C20" s="29"/>
      <c r="D20" s="30">
        <f>SazbaDPH1</f>
        <v>15</v>
      </c>
      <c r="E20" s="31" t="s">
        <v>12</v>
      </c>
      <c r="F20" s="35"/>
      <c r="G20" s="36"/>
      <c r="H20" s="36"/>
      <c r="I20" s="300">
        <f>ROUND(I19*D20/100,0)</f>
        <v>0</v>
      </c>
      <c r="J20" s="301"/>
      <c r="K20" s="34"/>
    </row>
    <row r="21" spans="2:11" ht="12.75">
      <c r="B21" s="28" t="s">
        <v>11</v>
      </c>
      <c r="C21" s="29"/>
      <c r="D21" s="30">
        <v>21</v>
      </c>
      <c r="E21" s="31" t="s">
        <v>12</v>
      </c>
      <c r="F21" s="35"/>
      <c r="G21" s="36"/>
      <c r="H21" s="36"/>
      <c r="I21" s="300">
        <f>ROUND(H32,0)</f>
        <v>0</v>
      </c>
      <c r="J21" s="301"/>
      <c r="K21" s="34"/>
    </row>
    <row r="22" spans="2:11" ht="13.5" thickBot="1">
      <c r="B22" s="28" t="s">
        <v>13</v>
      </c>
      <c r="C22" s="29"/>
      <c r="D22" s="30">
        <f>SazbaDPH2</f>
        <v>21</v>
      </c>
      <c r="E22" s="31" t="s">
        <v>12</v>
      </c>
      <c r="F22" s="37"/>
      <c r="G22" s="38"/>
      <c r="H22" s="38"/>
      <c r="I22" s="302">
        <f>ROUND(I21*D21/100,0)</f>
        <v>0</v>
      </c>
      <c r="J22" s="303"/>
      <c r="K22" s="34"/>
    </row>
    <row r="23" spans="2:11" ht="16.5" thickBot="1">
      <c r="B23" s="39" t="s">
        <v>14</v>
      </c>
      <c r="C23" s="40"/>
      <c r="D23" s="40"/>
      <c r="E23" s="41"/>
      <c r="F23" s="42"/>
      <c r="G23" s="43"/>
      <c r="H23" s="43"/>
      <c r="I23" s="304">
        <f>SUM(I19:I22)</f>
        <v>0</v>
      </c>
      <c r="J23" s="305"/>
      <c r="K23" s="44"/>
    </row>
    <row r="26" ht="1.5" customHeight="1"/>
    <row r="27" spans="2:12" ht="15.75" customHeight="1">
      <c r="B27" s="13" t="s">
        <v>15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ht="5.25" customHeight="1">
      <c r="L28" s="46"/>
    </row>
    <row r="29" spans="2:10" ht="24" customHeight="1">
      <c r="B29" s="47" t="s">
        <v>16</v>
      </c>
      <c r="C29" s="48"/>
      <c r="D29" s="48"/>
      <c r="E29" s="49"/>
      <c r="F29" s="50" t="s">
        <v>17</v>
      </c>
      <c r="G29" s="51" t="str">
        <f>CONCATENATE("Základ DPH ",SazbaDPH1," %")</f>
        <v>Základ DPH 15 %</v>
      </c>
      <c r="H29" s="50" t="str">
        <f>CONCATENATE("Základ DPH ",SazbaDPH2," %")</f>
        <v>Základ DPH 21 %</v>
      </c>
      <c r="I29" s="50" t="s">
        <v>18</v>
      </c>
      <c r="J29" s="50" t="s">
        <v>12</v>
      </c>
    </row>
    <row r="30" spans="2:10" ht="12.75">
      <c r="B30" s="52" t="s">
        <v>106</v>
      </c>
      <c r="C30" s="53" t="s">
        <v>34</v>
      </c>
      <c r="D30" s="54"/>
      <c r="E30" s="55"/>
      <c r="F30" s="56">
        <f>G30+H30+I30</f>
        <v>0</v>
      </c>
      <c r="G30" s="57">
        <v>0</v>
      </c>
      <c r="H30" s="58">
        <v>0</v>
      </c>
      <c r="I30" s="58">
        <f>(G30*SazbaDPH1)/100+(H30*SazbaDPH2)/100</f>
        <v>0</v>
      </c>
      <c r="J30" s="59">
        <f>IF(CelkemObjekty=0,"",F30/CelkemObjekty*100)</f>
      </c>
    </row>
    <row r="31" spans="2:10" ht="12.75">
      <c r="B31" s="60" t="s">
        <v>429</v>
      </c>
      <c r="C31" s="61" t="s">
        <v>430</v>
      </c>
      <c r="D31" s="62"/>
      <c r="E31" s="63"/>
      <c r="F31" s="64">
        <f>G31+H31+I31</f>
        <v>0</v>
      </c>
      <c r="G31" s="65">
        <v>0</v>
      </c>
      <c r="H31" s="66">
        <v>0</v>
      </c>
      <c r="I31" s="66">
        <f>(G31*SazbaDPH1)/100+(H31*SazbaDPH2)/100</f>
        <v>0</v>
      </c>
      <c r="J31" s="59">
        <f>IF(CelkemObjekty=0,"",F31/CelkemObjekty*100)</f>
      </c>
    </row>
    <row r="32" spans="2:10" ht="17.25" customHeight="1">
      <c r="B32" s="67" t="s">
        <v>19</v>
      </c>
      <c r="C32" s="68"/>
      <c r="D32" s="69"/>
      <c r="E32" s="70"/>
      <c r="F32" s="71">
        <f>SUM(F30:F31)</f>
        <v>0</v>
      </c>
      <c r="G32" s="71">
        <f>SUM(G30:G31)</f>
        <v>0</v>
      </c>
      <c r="H32" s="71">
        <f>SUM(H30:H31)</f>
        <v>0</v>
      </c>
      <c r="I32" s="71">
        <f>SUM(I30:I31)</f>
        <v>0</v>
      </c>
      <c r="J32" s="72">
        <f>IF(CelkemObjekty=0,"",F32/CelkemObjekty*100)</f>
      </c>
    </row>
    <row r="33" spans="2:11" ht="12.75">
      <c r="B33" s="73"/>
      <c r="C33" s="73"/>
      <c r="D33" s="73"/>
      <c r="E33" s="73"/>
      <c r="F33" s="73"/>
      <c r="G33" s="73"/>
      <c r="H33" s="73"/>
      <c r="I33" s="73"/>
      <c r="J33" s="73"/>
      <c r="K33" s="73"/>
    </row>
    <row r="34" spans="2:11" ht="9.75" customHeight="1"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35" spans="2:11" ht="7.5" customHeight="1"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6" spans="2:11" ht="18">
      <c r="B36" s="13" t="s">
        <v>20</v>
      </c>
      <c r="C36" s="45"/>
      <c r="D36" s="45"/>
      <c r="E36" s="45"/>
      <c r="F36" s="45"/>
      <c r="G36" s="45"/>
      <c r="H36" s="45"/>
      <c r="I36" s="45"/>
      <c r="J36" s="45"/>
      <c r="K36" s="73"/>
    </row>
    <row r="37" ht="12.75">
      <c r="K37" s="73"/>
    </row>
    <row r="38" spans="2:10" ht="25.5">
      <c r="B38" s="74" t="s">
        <v>21</v>
      </c>
      <c r="C38" s="75" t="s">
        <v>22</v>
      </c>
      <c r="D38" s="48"/>
      <c r="E38" s="49"/>
      <c r="F38" s="50" t="s">
        <v>17</v>
      </c>
      <c r="G38" s="51" t="str">
        <f>CONCATENATE("Základ DPH ",SazbaDPH1," %")</f>
        <v>Základ DPH 15 %</v>
      </c>
      <c r="H38" s="50" t="str">
        <f>CONCATENATE("Základ DPH ",SazbaDPH2," %")</f>
        <v>Základ DPH 21 %</v>
      </c>
      <c r="I38" s="51" t="s">
        <v>18</v>
      </c>
      <c r="J38" s="50" t="s">
        <v>12</v>
      </c>
    </row>
    <row r="39" spans="2:10" ht="12.75">
      <c r="B39" s="76" t="s">
        <v>106</v>
      </c>
      <c r="C39" s="77" t="s">
        <v>428</v>
      </c>
      <c r="D39" s="54"/>
      <c r="E39" s="55"/>
      <c r="F39" s="56">
        <f>G39+H39+I39</f>
        <v>0</v>
      </c>
      <c r="G39" s="57">
        <v>0</v>
      </c>
      <c r="H39" s="58">
        <v>0</v>
      </c>
      <c r="I39" s="65">
        <f>(G39*SazbaDPH1)/100+(H39*SazbaDPH2)/100</f>
        <v>0</v>
      </c>
      <c r="J39" s="59">
        <f>IF(CelkemObjekty=0,"",F39/CelkemObjekty*100)</f>
      </c>
    </row>
    <row r="40" spans="2:10" ht="12.75">
      <c r="B40" s="78" t="s">
        <v>429</v>
      </c>
      <c r="C40" s="79" t="s">
        <v>466</v>
      </c>
      <c r="D40" s="62"/>
      <c r="E40" s="63"/>
      <c r="F40" s="64">
        <f>G40+H40+I40</f>
        <v>0</v>
      </c>
      <c r="G40" s="65">
        <v>0</v>
      </c>
      <c r="H40" s="66">
        <v>0</v>
      </c>
      <c r="I40" s="65">
        <f>(G40*SazbaDPH1)/100+(H40*SazbaDPH2)/100</f>
        <v>0</v>
      </c>
      <c r="J40" s="59">
        <f>IF(CelkemObjekty=0,"",F40/CelkemObjekty*100)</f>
      </c>
    </row>
    <row r="41" spans="2:10" ht="12.75">
      <c r="B41" s="67" t="s">
        <v>19</v>
      </c>
      <c r="C41" s="68"/>
      <c r="D41" s="69"/>
      <c r="E41" s="70"/>
      <c r="F41" s="71">
        <f>SUM(F39:F40)</f>
        <v>0</v>
      </c>
      <c r="G41" s="80">
        <f>SUM(G39:G40)</f>
        <v>0</v>
      </c>
      <c r="H41" s="71">
        <f>SUM(H39:H40)</f>
        <v>0</v>
      </c>
      <c r="I41" s="80">
        <f>SUM(I39:I40)</f>
        <v>0</v>
      </c>
      <c r="J41" s="72">
        <f>IF(CelkemObjekty=0,"",F41/CelkemObjekty*100)</f>
      </c>
    </row>
    <row r="42" ht="9" customHeight="1"/>
    <row r="43" ht="6" customHeight="1"/>
    <row r="44" ht="3" customHeight="1"/>
    <row r="45" ht="6.75" customHeight="1"/>
    <row r="46" spans="2:10" ht="20.25" customHeight="1">
      <c r="B46" s="13" t="s">
        <v>23</v>
      </c>
      <c r="C46" s="45"/>
      <c r="D46" s="45"/>
      <c r="E46" s="45"/>
      <c r="F46" s="45"/>
      <c r="G46" s="45"/>
      <c r="H46" s="45"/>
      <c r="I46" s="45"/>
      <c r="J46" s="45"/>
    </row>
    <row r="47" ht="9" customHeight="1"/>
    <row r="48" spans="2:10" ht="12.75">
      <c r="B48" s="47" t="s">
        <v>24</v>
      </c>
      <c r="C48" s="48"/>
      <c r="D48" s="48"/>
      <c r="E48" s="50" t="s">
        <v>12</v>
      </c>
      <c r="F48" s="50" t="s">
        <v>25</v>
      </c>
      <c r="G48" s="51" t="s">
        <v>26</v>
      </c>
      <c r="H48" s="50" t="s">
        <v>27</v>
      </c>
      <c r="I48" s="51" t="s">
        <v>28</v>
      </c>
      <c r="J48" s="81" t="s">
        <v>29</v>
      </c>
    </row>
    <row r="49" spans="2:10" ht="12.75">
      <c r="B49" s="52" t="s">
        <v>98</v>
      </c>
      <c r="C49" s="53" t="s">
        <v>99</v>
      </c>
      <c r="D49" s="54"/>
      <c r="E49" s="82">
        <f aca="true" t="shared" si="0" ref="E49:E74">IF(SUM(SoucetDilu)=0,"",SUM(F49:J49)/SUM(SoucetDilu)*100)</f>
      </c>
      <c r="F49" s="58">
        <v>0</v>
      </c>
      <c r="G49" s="57">
        <v>0</v>
      </c>
      <c r="H49" s="58">
        <v>0</v>
      </c>
      <c r="I49" s="57">
        <v>0</v>
      </c>
      <c r="J49" s="58">
        <v>0</v>
      </c>
    </row>
    <row r="50" spans="2:10" ht="12.75">
      <c r="B50" s="60" t="s">
        <v>124</v>
      </c>
      <c r="C50" s="61" t="s">
        <v>125</v>
      </c>
      <c r="D50" s="62"/>
      <c r="E50" s="83">
        <f t="shared" si="0"/>
      </c>
      <c r="F50" s="66">
        <v>0</v>
      </c>
      <c r="G50" s="65">
        <v>0</v>
      </c>
      <c r="H50" s="66">
        <v>0</v>
      </c>
      <c r="I50" s="65">
        <v>0</v>
      </c>
      <c r="J50" s="66">
        <v>0</v>
      </c>
    </row>
    <row r="51" spans="2:10" ht="12.75">
      <c r="B51" s="60" t="s">
        <v>139</v>
      </c>
      <c r="C51" s="61" t="s">
        <v>140</v>
      </c>
      <c r="D51" s="62"/>
      <c r="E51" s="83">
        <f t="shared" si="0"/>
      </c>
      <c r="F51" s="66">
        <v>0</v>
      </c>
      <c r="G51" s="65">
        <v>0</v>
      </c>
      <c r="H51" s="66">
        <v>0</v>
      </c>
      <c r="I51" s="65">
        <v>0</v>
      </c>
      <c r="J51" s="66">
        <v>0</v>
      </c>
    </row>
    <row r="52" spans="2:10" ht="12.75">
      <c r="B52" s="60" t="s">
        <v>160</v>
      </c>
      <c r="C52" s="61" t="s">
        <v>161</v>
      </c>
      <c r="D52" s="62"/>
      <c r="E52" s="83">
        <f t="shared" si="0"/>
      </c>
      <c r="F52" s="66">
        <v>0</v>
      </c>
      <c r="G52" s="65">
        <v>0</v>
      </c>
      <c r="H52" s="66">
        <v>0</v>
      </c>
      <c r="I52" s="65">
        <v>0</v>
      </c>
      <c r="J52" s="66">
        <v>0</v>
      </c>
    </row>
    <row r="53" spans="2:10" ht="12.75">
      <c r="B53" s="60" t="s">
        <v>174</v>
      </c>
      <c r="C53" s="61" t="s">
        <v>175</v>
      </c>
      <c r="D53" s="62"/>
      <c r="E53" s="83">
        <f t="shared" si="0"/>
      </c>
      <c r="F53" s="66">
        <v>0</v>
      </c>
      <c r="G53" s="65">
        <v>0</v>
      </c>
      <c r="H53" s="66">
        <v>0</v>
      </c>
      <c r="I53" s="65">
        <v>0</v>
      </c>
      <c r="J53" s="66">
        <v>0</v>
      </c>
    </row>
    <row r="54" spans="2:10" ht="12.75">
      <c r="B54" s="60" t="s">
        <v>181</v>
      </c>
      <c r="C54" s="61" t="s">
        <v>182</v>
      </c>
      <c r="D54" s="62"/>
      <c r="E54" s="83">
        <f t="shared" si="0"/>
      </c>
      <c r="F54" s="66">
        <v>0</v>
      </c>
      <c r="G54" s="65">
        <v>0</v>
      </c>
      <c r="H54" s="66">
        <v>0</v>
      </c>
      <c r="I54" s="65">
        <v>0</v>
      </c>
      <c r="J54" s="66">
        <v>0</v>
      </c>
    </row>
    <row r="55" spans="2:10" ht="12.75">
      <c r="B55" s="60" t="s">
        <v>190</v>
      </c>
      <c r="C55" s="61" t="s">
        <v>191</v>
      </c>
      <c r="D55" s="62"/>
      <c r="E55" s="83">
        <f t="shared" si="0"/>
      </c>
      <c r="F55" s="66">
        <v>0</v>
      </c>
      <c r="G55" s="65">
        <v>0</v>
      </c>
      <c r="H55" s="66">
        <v>0</v>
      </c>
      <c r="I55" s="65">
        <v>0</v>
      </c>
      <c r="J55" s="66">
        <v>0</v>
      </c>
    </row>
    <row r="56" spans="2:10" ht="12.75">
      <c r="B56" s="60" t="s">
        <v>215</v>
      </c>
      <c r="C56" s="61" t="s">
        <v>216</v>
      </c>
      <c r="D56" s="62"/>
      <c r="E56" s="83">
        <f t="shared" si="0"/>
      </c>
      <c r="F56" s="66">
        <v>0</v>
      </c>
      <c r="G56" s="65">
        <v>0</v>
      </c>
      <c r="H56" s="66">
        <v>0</v>
      </c>
      <c r="I56" s="65">
        <v>0</v>
      </c>
      <c r="J56" s="66">
        <v>0</v>
      </c>
    </row>
    <row r="57" spans="2:10" ht="12.75">
      <c r="B57" s="60" t="s">
        <v>286</v>
      </c>
      <c r="C57" s="61" t="s">
        <v>287</v>
      </c>
      <c r="D57" s="62"/>
      <c r="E57" s="83">
        <f t="shared" si="0"/>
      </c>
      <c r="F57" s="66">
        <v>0</v>
      </c>
      <c r="G57" s="65">
        <v>0</v>
      </c>
      <c r="H57" s="66">
        <v>0</v>
      </c>
      <c r="I57" s="65">
        <v>0</v>
      </c>
      <c r="J57" s="66">
        <v>0</v>
      </c>
    </row>
    <row r="58" spans="2:10" ht="12.75">
      <c r="B58" s="60" t="s">
        <v>307</v>
      </c>
      <c r="C58" s="61" t="s">
        <v>308</v>
      </c>
      <c r="D58" s="62"/>
      <c r="E58" s="83">
        <f t="shared" si="0"/>
      </c>
      <c r="F58" s="66">
        <v>0</v>
      </c>
      <c r="G58" s="65">
        <v>0</v>
      </c>
      <c r="H58" s="66">
        <v>0</v>
      </c>
      <c r="I58" s="65">
        <v>0</v>
      </c>
      <c r="J58" s="66">
        <v>0</v>
      </c>
    </row>
    <row r="59" spans="2:10" ht="12.75">
      <c r="B59" s="60" t="s">
        <v>314</v>
      </c>
      <c r="C59" s="61" t="s">
        <v>315</v>
      </c>
      <c r="D59" s="62"/>
      <c r="E59" s="83">
        <f t="shared" si="0"/>
      </c>
      <c r="F59" s="66">
        <v>0</v>
      </c>
      <c r="G59" s="65">
        <v>0</v>
      </c>
      <c r="H59" s="66">
        <v>0</v>
      </c>
      <c r="I59" s="65">
        <v>0</v>
      </c>
      <c r="J59" s="66">
        <v>0</v>
      </c>
    </row>
    <row r="60" spans="2:10" ht="12.75">
      <c r="B60" s="60" t="s">
        <v>326</v>
      </c>
      <c r="C60" s="61" t="s">
        <v>327</v>
      </c>
      <c r="D60" s="62"/>
      <c r="E60" s="83">
        <f t="shared" si="0"/>
      </c>
      <c r="F60" s="66">
        <v>0</v>
      </c>
      <c r="G60" s="65">
        <v>0</v>
      </c>
      <c r="H60" s="66">
        <v>0</v>
      </c>
      <c r="I60" s="65">
        <v>0</v>
      </c>
      <c r="J60" s="66">
        <v>0</v>
      </c>
    </row>
    <row r="61" spans="2:10" ht="12.75">
      <c r="B61" s="60" t="s">
        <v>348</v>
      </c>
      <c r="C61" s="61" t="s">
        <v>349</v>
      </c>
      <c r="D61" s="62"/>
      <c r="E61" s="83">
        <f t="shared" si="0"/>
      </c>
      <c r="F61" s="66">
        <v>0</v>
      </c>
      <c r="G61" s="65">
        <v>0</v>
      </c>
      <c r="H61" s="66">
        <v>0</v>
      </c>
      <c r="I61" s="65">
        <v>0</v>
      </c>
      <c r="J61" s="66">
        <v>0</v>
      </c>
    </row>
    <row r="62" spans="2:10" ht="12.75">
      <c r="B62" s="60" t="s">
        <v>364</v>
      </c>
      <c r="C62" s="61" t="s">
        <v>365</v>
      </c>
      <c r="D62" s="62"/>
      <c r="E62" s="83">
        <f t="shared" si="0"/>
      </c>
      <c r="F62" s="66">
        <v>0</v>
      </c>
      <c r="G62" s="65">
        <v>0</v>
      </c>
      <c r="H62" s="66">
        <v>0</v>
      </c>
      <c r="I62" s="65">
        <v>0</v>
      </c>
      <c r="J62" s="66">
        <v>0</v>
      </c>
    </row>
    <row r="63" spans="2:10" ht="12.75">
      <c r="B63" s="60" t="s">
        <v>384</v>
      </c>
      <c r="C63" s="61" t="s">
        <v>385</v>
      </c>
      <c r="D63" s="62"/>
      <c r="E63" s="83">
        <f t="shared" si="0"/>
      </c>
      <c r="F63" s="66">
        <v>0</v>
      </c>
      <c r="G63" s="65">
        <v>0</v>
      </c>
      <c r="H63" s="66">
        <v>0</v>
      </c>
      <c r="I63" s="65">
        <v>0</v>
      </c>
      <c r="J63" s="66">
        <v>0</v>
      </c>
    </row>
    <row r="64" spans="2:10" ht="12.75">
      <c r="B64" s="60" t="s">
        <v>401</v>
      </c>
      <c r="C64" s="61" t="s">
        <v>402</v>
      </c>
      <c r="D64" s="62"/>
      <c r="E64" s="83">
        <f t="shared" si="0"/>
      </c>
      <c r="F64" s="66">
        <v>0</v>
      </c>
      <c r="G64" s="65">
        <v>0</v>
      </c>
      <c r="H64" s="66">
        <v>0</v>
      </c>
      <c r="I64" s="65">
        <v>0</v>
      </c>
      <c r="J64" s="66">
        <v>0</v>
      </c>
    </row>
    <row r="65" spans="2:10" ht="12.75">
      <c r="B65" s="60" t="s">
        <v>222</v>
      </c>
      <c r="C65" s="61" t="s">
        <v>223</v>
      </c>
      <c r="D65" s="62"/>
      <c r="E65" s="83">
        <f t="shared" si="0"/>
      </c>
      <c r="F65" s="66">
        <v>0</v>
      </c>
      <c r="G65" s="65">
        <v>0</v>
      </c>
      <c r="H65" s="66">
        <v>0</v>
      </c>
      <c r="I65" s="65">
        <v>0</v>
      </c>
      <c r="J65" s="66">
        <v>0</v>
      </c>
    </row>
    <row r="66" spans="2:10" ht="12.75">
      <c r="B66" s="60" t="s">
        <v>228</v>
      </c>
      <c r="C66" s="61" t="s">
        <v>229</v>
      </c>
      <c r="D66" s="62"/>
      <c r="E66" s="83">
        <f t="shared" si="0"/>
      </c>
      <c r="F66" s="66">
        <v>0</v>
      </c>
      <c r="G66" s="65">
        <v>0</v>
      </c>
      <c r="H66" s="66">
        <v>0</v>
      </c>
      <c r="I66" s="65">
        <v>0</v>
      </c>
      <c r="J66" s="66">
        <v>0</v>
      </c>
    </row>
    <row r="67" spans="2:10" ht="12.75">
      <c r="B67" s="60" t="s">
        <v>249</v>
      </c>
      <c r="C67" s="61" t="s">
        <v>250</v>
      </c>
      <c r="D67" s="62"/>
      <c r="E67" s="83">
        <f t="shared" si="0"/>
      </c>
      <c r="F67" s="66">
        <v>0</v>
      </c>
      <c r="G67" s="65">
        <v>0</v>
      </c>
      <c r="H67" s="66">
        <v>0</v>
      </c>
      <c r="I67" s="65">
        <v>0</v>
      </c>
      <c r="J67" s="66">
        <v>0</v>
      </c>
    </row>
    <row r="68" spans="2:10" ht="12.75">
      <c r="B68" s="60" t="s">
        <v>254</v>
      </c>
      <c r="C68" s="61" t="s">
        <v>255</v>
      </c>
      <c r="D68" s="62"/>
      <c r="E68" s="83">
        <f t="shared" si="0"/>
      </c>
      <c r="F68" s="66">
        <v>0</v>
      </c>
      <c r="G68" s="65">
        <v>0</v>
      </c>
      <c r="H68" s="66">
        <v>0</v>
      </c>
      <c r="I68" s="65">
        <v>0</v>
      </c>
      <c r="J68" s="66">
        <v>0</v>
      </c>
    </row>
    <row r="69" spans="2:10" ht="12.75">
      <c r="B69" s="60" t="s">
        <v>271</v>
      </c>
      <c r="C69" s="61" t="s">
        <v>272</v>
      </c>
      <c r="D69" s="62"/>
      <c r="E69" s="83">
        <f t="shared" si="0"/>
      </c>
      <c r="F69" s="66">
        <v>0</v>
      </c>
      <c r="G69" s="65">
        <v>0</v>
      </c>
      <c r="H69" s="66">
        <v>0</v>
      </c>
      <c r="I69" s="65">
        <v>0</v>
      </c>
      <c r="J69" s="66">
        <v>0</v>
      </c>
    </row>
    <row r="70" spans="2:10" ht="12.75">
      <c r="B70" s="60" t="s">
        <v>281</v>
      </c>
      <c r="C70" s="61" t="s">
        <v>282</v>
      </c>
      <c r="D70" s="62"/>
      <c r="E70" s="83">
        <f t="shared" si="0"/>
      </c>
      <c r="F70" s="66">
        <v>0</v>
      </c>
      <c r="G70" s="65">
        <v>0</v>
      </c>
      <c r="H70" s="66">
        <v>0</v>
      </c>
      <c r="I70" s="65">
        <v>0</v>
      </c>
      <c r="J70" s="66">
        <v>0</v>
      </c>
    </row>
    <row r="71" spans="2:10" ht="12.75">
      <c r="B71" s="60" t="s">
        <v>415</v>
      </c>
      <c r="C71" s="61" t="s">
        <v>416</v>
      </c>
      <c r="D71" s="62"/>
      <c r="E71" s="83">
        <f t="shared" si="0"/>
      </c>
      <c r="F71" s="66">
        <v>0</v>
      </c>
      <c r="G71" s="65">
        <v>0</v>
      </c>
      <c r="H71" s="66">
        <v>0</v>
      </c>
      <c r="I71" s="65">
        <v>0</v>
      </c>
      <c r="J71" s="66">
        <v>0</v>
      </c>
    </row>
    <row r="72" spans="2:10" ht="12.75">
      <c r="B72" s="60" t="s">
        <v>411</v>
      </c>
      <c r="C72" s="61" t="s">
        <v>412</v>
      </c>
      <c r="D72" s="62"/>
      <c r="E72" s="83">
        <f t="shared" si="0"/>
      </c>
      <c r="F72" s="66">
        <v>0</v>
      </c>
      <c r="G72" s="65">
        <v>0</v>
      </c>
      <c r="H72" s="66">
        <v>0</v>
      </c>
      <c r="I72" s="65">
        <v>0</v>
      </c>
      <c r="J72" s="66">
        <v>0</v>
      </c>
    </row>
    <row r="73" spans="2:10" ht="12.75">
      <c r="B73" s="60" t="s">
        <v>430</v>
      </c>
      <c r="C73" s="61" t="s">
        <v>434</v>
      </c>
      <c r="D73" s="62"/>
      <c r="E73" s="83">
        <f t="shared" si="0"/>
      </c>
      <c r="F73" s="66">
        <v>0</v>
      </c>
      <c r="G73" s="65">
        <v>0</v>
      </c>
      <c r="H73" s="66">
        <v>0</v>
      </c>
      <c r="I73" s="65">
        <v>0</v>
      </c>
      <c r="J73" s="66">
        <v>0</v>
      </c>
    </row>
    <row r="74" spans="2:10" ht="12.75">
      <c r="B74" s="67" t="s">
        <v>19</v>
      </c>
      <c r="C74" s="68"/>
      <c r="D74" s="69"/>
      <c r="E74" s="84">
        <f t="shared" si="0"/>
      </c>
      <c r="F74" s="71">
        <f>SUM(F49:F73)</f>
        <v>0</v>
      </c>
      <c r="G74" s="80">
        <f>SUM(G49:G73)</f>
        <v>0</v>
      </c>
      <c r="H74" s="71">
        <f>SUM(H49:H73)</f>
        <v>0</v>
      </c>
      <c r="I74" s="80">
        <f>SUM(I49:I73)</f>
        <v>0</v>
      </c>
      <c r="J74" s="71">
        <f>SUM(J49:J73)</f>
        <v>0</v>
      </c>
    </row>
    <row r="76" ht="2.25" customHeight="1"/>
    <row r="77" ht="1.5" customHeight="1"/>
    <row r="78" ht="0.75" customHeight="1"/>
    <row r="79" ht="0.75" customHeight="1"/>
    <row r="80" ht="0.75" customHeight="1"/>
    <row r="81" spans="2:10" ht="18">
      <c r="B81" s="13" t="s">
        <v>30</v>
      </c>
      <c r="C81" s="45"/>
      <c r="D81" s="45"/>
      <c r="E81" s="45"/>
      <c r="F81" s="45"/>
      <c r="G81" s="45"/>
      <c r="H81" s="45"/>
      <c r="I81" s="45"/>
      <c r="J81" s="45"/>
    </row>
    <row r="83" spans="2:10" ht="12.75">
      <c r="B83" s="47" t="s">
        <v>31</v>
      </c>
      <c r="C83" s="48"/>
      <c r="D83" s="48"/>
      <c r="E83" s="85"/>
      <c r="F83" s="86"/>
      <c r="G83" s="51"/>
      <c r="H83" s="50" t="s">
        <v>17</v>
      </c>
      <c r="I83" s="1"/>
      <c r="J83" s="1"/>
    </row>
    <row r="84" spans="2:10" ht="12.75">
      <c r="B84" s="52" t="s">
        <v>458</v>
      </c>
      <c r="C84" s="53"/>
      <c r="D84" s="54"/>
      <c r="E84" s="87"/>
      <c r="F84" s="88"/>
      <c r="G84" s="57"/>
      <c r="H84" s="58">
        <v>0</v>
      </c>
      <c r="I84" s="1"/>
      <c r="J84" s="1"/>
    </row>
    <row r="85" spans="2:10" ht="12.75">
      <c r="B85" s="60" t="s">
        <v>459</v>
      </c>
      <c r="C85" s="61"/>
      <c r="D85" s="62"/>
      <c r="E85" s="89"/>
      <c r="F85" s="90"/>
      <c r="G85" s="65"/>
      <c r="H85" s="66">
        <v>0</v>
      </c>
      <c r="I85" s="1"/>
      <c r="J85" s="1"/>
    </row>
    <row r="86" spans="2:10" ht="12.75">
      <c r="B86" s="60" t="s">
        <v>460</v>
      </c>
      <c r="C86" s="61"/>
      <c r="D86" s="62"/>
      <c r="E86" s="89"/>
      <c r="F86" s="90"/>
      <c r="G86" s="65"/>
      <c r="H86" s="66">
        <v>0</v>
      </c>
      <c r="I86" s="1"/>
      <c r="J86" s="1"/>
    </row>
    <row r="87" spans="2:10" ht="12.75">
      <c r="B87" s="60" t="s">
        <v>461</v>
      </c>
      <c r="C87" s="61"/>
      <c r="D87" s="62"/>
      <c r="E87" s="89"/>
      <c r="F87" s="90"/>
      <c r="G87" s="65"/>
      <c r="H87" s="66">
        <v>0</v>
      </c>
      <c r="I87" s="1"/>
      <c r="J87" s="1"/>
    </row>
    <row r="88" spans="2:10" ht="12.75">
      <c r="B88" s="60" t="s">
        <v>462</v>
      </c>
      <c r="C88" s="61"/>
      <c r="D88" s="62"/>
      <c r="E88" s="89"/>
      <c r="F88" s="90"/>
      <c r="G88" s="65"/>
      <c r="H88" s="66">
        <v>0</v>
      </c>
      <c r="I88" s="1"/>
      <c r="J88" s="1"/>
    </row>
    <row r="89" spans="2:10" ht="12.75">
      <c r="B89" s="60" t="s">
        <v>463</v>
      </c>
      <c r="C89" s="61"/>
      <c r="D89" s="62"/>
      <c r="E89" s="89"/>
      <c r="F89" s="90"/>
      <c r="G89" s="65"/>
      <c r="H89" s="66">
        <v>0</v>
      </c>
      <c r="I89" s="1"/>
      <c r="J89" s="1"/>
    </row>
    <row r="90" spans="2:10" ht="12.75">
      <c r="B90" s="60" t="s">
        <v>464</v>
      </c>
      <c r="C90" s="61"/>
      <c r="D90" s="62"/>
      <c r="E90" s="89"/>
      <c r="F90" s="90"/>
      <c r="G90" s="65"/>
      <c r="H90" s="66">
        <v>0</v>
      </c>
      <c r="I90" s="1"/>
      <c r="J90" s="1"/>
    </row>
    <row r="91" spans="2:10" ht="12.75">
      <c r="B91" s="60" t="s">
        <v>465</v>
      </c>
      <c r="C91" s="61"/>
      <c r="D91" s="62"/>
      <c r="E91" s="89"/>
      <c r="F91" s="90"/>
      <c r="G91" s="65"/>
      <c r="H91" s="66">
        <v>0</v>
      </c>
      <c r="I91" s="1"/>
      <c r="J91" s="1"/>
    </row>
    <row r="92" spans="2:10" ht="12.75">
      <c r="B92" s="67" t="s">
        <v>19</v>
      </c>
      <c r="C92" s="68"/>
      <c r="D92" s="69"/>
      <c r="E92" s="91"/>
      <c r="F92" s="92"/>
      <c r="G92" s="80"/>
      <c r="H92" s="71">
        <f>SUM(H84:H91)</f>
        <v>0</v>
      </c>
      <c r="I92" s="1"/>
      <c r="J92" s="1"/>
    </row>
    <row r="93" spans="9:10" ht="12.75">
      <c r="I93" s="1"/>
      <c r="J93" s="1"/>
    </row>
  </sheetData>
  <sheetProtection/>
  <mergeCells count="5">
    <mergeCell ref="I19:J19"/>
    <mergeCell ref="I20:J20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51"/>
  <sheetViews>
    <sheetView zoomScalePageLayoutView="0" workbookViewId="0" topLeftCell="A16">
      <selection activeCell="A1" sqref="A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3" t="s">
        <v>101</v>
      </c>
      <c r="B1" s="94"/>
      <c r="C1" s="94"/>
      <c r="D1" s="94"/>
      <c r="E1" s="94"/>
      <c r="F1" s="94"/>
      <c r="G1" s="94"/>
    </row>
    <row r="2" spans="1:7" ht="12.75" customHeight="1">
      <c r="A2" s="95" t="s">
        <v>32</v>
      </c>
      <c r="B2" s="96"/>
      <c r="C2" s="97" t="s">
        <v>98</v>
      </c>
      <c r="D2" s="97" t="s">
        <v>32</v>
      </c>
      <c r="E2" s="98"/>
      <c r="F2" s="99" t="s">
        <v>33</v>
      </c>
      <c r="G2" s="100"/>
    </row>
    <row r="3" spans="1:7" ht="3" customHeight="1" hidden="1">
      <c r="A3" s="101"/>
      <c r="B3" s="102"/>
      <c r="C3" s="103"/>
      <c r="D3" s="103"/>
      <c r="E3" s="104"/>
      <c r="F3" s="105"/>
      <c r="G3" s="106"/>
    </row>
    <row r="4" spans="1:7" ht="12" customHeight="1">
      <c r="A4" s="107" t="s">
        <v>34</v>
      </c>
      <c r="B4" s="102"/>
      <c r="C4" s="103"/>
      <c r="D4" s="103"/>
      <c r="E4" s="104"/>
      <c r="F4" s="105" t="s">
        <v>35</v>
      </c>
      <c r="G4" s="108"/>
    </row>
    <row r="5" spans="1:7" ht="12.75" customHeight="1">
      <c r="A5" s="109" t="s">
        <v>106</v>
      </c>
      <c r="B5" s="110"/>
      <c r="C5" s="111" t="s">
        <v>34</v>
      </c>
      <c r="D5" s="112"/>
      <c r="E5" s="110"/>
      <c r="F5" s="105" t="s">
        <v>36</v>
      </c>
      <c r="G5" s="106"/>
    </row>
    <row r="6" spans="1:15" ht="12.75" customHeight="1">
      <c r="A6" s="107" t="s">
        <v>37</v>
      </c>
      <c r="B6" s="102"/>
      <c r="C6" s="103"/>
      <c r="D6" s="103"/>
      <c r="E6" s="104"/>
      <c r="F6" s="113" t="s">
        <v>38</v>
      </c>
      <c r="G6" s="114"/>
      <c r="O6" s="115"/>
    </row>
    <row r="7" spans="1:7" ht="12.75" customHeight="1">
      <c r="A7" s="116" t="s">
        <v>103</v>
      </c>
      <c r="B7" s="117"/>
      <c r="C7" s="118" t="s">
        <v>104</v>
      </c>
      <c r="D7" s="119"/>
      <c r="E7" s="119"/>
      <c r="F7" s="120" t="s">
        <v>39</v>
      </c>
      <c r="G7" s="114">
        <f>IF(G6=0,,ROUND((F30+F32)/G6,1))</f>
        <v>0</v>
      </c>
    </row>
    <row r="8" spans="1:9" ht="12.75">
      <c r="A8" s="121" t="s">
        <v>40</v>
      </c>
      <c r="B8" s="105"/>
      <c r="C8" s="312"/>
      <c r="D8" s="312"/>
      <c r="E8" s="313"/>
      <c r="F8" s="122" t="s">
        <v>41</v>
      </c>
      <c r="G8" s="123"/>
      <c r="H8" s="124"/>
      <c r="I8" s="125"/>
    </row>
    <row r="9" spans="1:8" ht="12.75">
      <c r="A9" s="121" t="s">
        <v>42</v>
      </c>
      <c r="B9" s="105"/>
      <c r="C9" s="312"/>
      <c r="D9" s="312"/>
      <c r="E9" s="313"/>
      <c r="F9" s="105"/>
      <c r="G9" s="126"/>
      <c r="H9" s="127"/>
    </row>
    <row r="10" spans="1:8" ht="12.75">
      <c r="A10" s="121" t="s">
        <v>43</v>
      </c>
      <c r="B10" s="105"/>
      <c r="C10" s="312"/>
      <c r="D10" s="312"/>
      <c r="E10" s="312"/>
      <c r="F10" s="128"/>
      <c r="G10" s="129"/>
      <c r="H10" s="130"/>
    </row>
    <row r="11" spans="1:57" ht="13.5" customHeight="1">
      <c r="A11" s="121" t="s">
        <v>44</v>
      </c>
      <c r="B11" s="105"/>
      <c r="C11" s="312"/>
      <c r="D11" s="312"/>
      <c r="E11" s="312"/>
      <c r="F11" s="131" t="s">
        <v>45</v>
      </c>
      <c r="G11" s="132"/>
      <c r="H11" s="127"/>
      <c r="BA11" s="133"/>
      <c r="BB11" s="133"/>
      <c r="BC11" s="133"/>
      <c r="BD11" s="133"/>
      <c r="BE11" s="133"/>
    </row>
    <row r="12" spans="1:8" ht="12.75" customHeight="1">
      <c r="A12" s="134" t="s">
        <v>46</v>
      </c>
      <c r="B12" s="102"/>
      <c r="C12" s="314"/>
      <c r="D12" s="314"/>
      <c r="E12" s="314"/>
      <c r="F12" s="135" t="s">
        <v>47</v>
      </c>
      <c r="G12" s="136"/>
      <c r="H12" s="127"/>
    </row>
    <row r="13" spans="1:8" ht="28.5" customHeight="1" thickBot="1">
      <c r="A13" s="137" t="s">
        <v>48</v>
      </c>
      <c r="B13" s="138"/>
      <c r="C13" s="138"/>
      <c r="D13" s="138"/>
      <c r="E13" s="139"/>
      <c r="F13" s="139"/>
      <c r="G13" s="140"/>
      <c r="H13" s="127"/>
    </row>
    <row r="14" spans="1:7" ht="17.25" customHeight="1" thickBot="1">
      <c r="A14" s="141" t="s">
        <v>49</v>
      </c>
      <c r="B14" s="142"/>
      <c r="C14" s="143"/>
      <c r="D14" s="144" t="s">
        <v>50</v>
      </c>
      <c r="E14" s="145"/>
      <c r="F14" s="145"/>
      <c r="G14" s="143"/>
    </row>
    <row r="15" spans="1:7" ht="15.75" customHeight="1">
      <c r="A15" s="146"/>
      <c r="B15" s="147" t="s">
        <v>51</v>
      </c>
      <c r="C15" s="148">
        <f>'01 1 Rek'!E31</f>
        <v>0</v>
      </c>
      <c r="D15" s="149">
        <f>'01 1 Rek'!A39</f>
        <v>0</v>
      </c>
      <c r="E15" s="150"/>
      <c r="F15" s="151"/>
      <c r="G15" s="148">
        <f>'01 1 Rek'!I39</f>
        <v>0</v>
      </c>
    </row>
    <row r="16" spans="1:7" ht="15.75" customHeight="1">
      <c r="A16" s="146" t="s">
        <v>52</v>
      </c>
      <c r="B16" s="147" t="s">
        <v>53</v>
      </c>
      <c r="C16" s="148">
        <f>'01 1 Rek'!F31</f>
        <v>0</v>
      </c>
      <c r="D16" s="101"/>
      <c r="E16" s="152"/>
      <c r="F16" s="153"/>
      <c r="G16" s="148"/>
    </row>
    <row r="17" spans="1:7" ht="15.75" customHeight="1">
      <c r="A17" s="146" t="s">
        <v>54</v>
      </c>
      <c r="B17" s="147" t="s">
        <v>55</v>
      </c>
      <c r="C17" s="148">
        <f>'01 1 Rek'!H31</f>
        <v>0</v>
      </c>
      <c r="D17" s="101"/>
      <c r="E17" s="152"/>
      <c r="F17" s="153"/>
      <c r="G17" s="148"/>
    </row>
    <row r="18" spans="1:7" ht="15.75" customHeight="1">
      <c r="A18" s="154" t="s">
        <v>56</v>
      </c>
      <c r="B18" s="155" t="s">
        <v>57</v>
      </c>
      <c r="C18" s="148">
        <f>'01 1 Rek'!G31</f>
        <v>0</v>
      </c>
      <c r="D18" s="101"/>
      <c r="E18" s="152"/>
      <c r="F18" s="153"/>
      <c r="G18" s="148"/>
    </row>
    <row r="19" spans="1:7" ht="15.75" customHeight="1">
      <c r="A19" s="156" t="s">
        <v>58</v>
      </c>
      <c r="B19" s="147"/>
      <c r="C19" s="148">
        <f>SUM(C15:C18)</f>
        <v>0</v>
      </c>
      <c r="D19" s="101"/>
      <c r="E19" s="152"/>
      <c r="F19" s="153"/>
      <c r="G19" s="148"/>
    </row>
    <row r="20" spans="1:7" ht="15.75" customHeight="1">
      <c r="A20" s="156"/>
      <c r="B20" s="147"/>
      <c r="C20" s="148"/>
      <c r="D20" s="101"/>
      <c r="E20" s="152"/>
      <c r="F20" s="153"/>
      <c r="G20" s="148"/>
    </row>
    <row r="21" spans="1:7" ht="15.75" customHeight="1">
      <c r="A21" s="156" t="s">
        <v>29</v>
      </c>
      <c r="B21" s="147"/>
      <c r="C21" s="148">
        <f>'01 1 Rek'!I31</f>
        <v>0</v>
      </c>
      <c r="D21" s="101"/>
      <c r="E21" s="152"/>
      <c r="F21" s="153"/>
      <c r="G21" s="148"/>
    </row>
    <row r="22" spans="1:7" ht="15.75" customHeight="1">
      <c r="A22" s="157" t="s">
        <v>59</v>
      </c>
      <c r="B22" s="127"/>
      <c r="C22" s="148">
        <f>C19+C21</f>
        <v>0</v>
      </c>
      <c r="D22" s="101" t="s">
        <v>60</v>
      </c>
      <c r="E22" s="152"/>
      <c r="F22" s="153"/>
      <c r="G22" s="148">
        <f>G23-SUM(G15:G21)</f>
        <v>0</v>
      </c>
    </row>
    <row r="23" spans="1:7" ht="15.75" customHeight="1" thickBot="1">
      <c r="A23" s="315" t="s">
        <v>61</v>
      </c>
      <c r="B23" s="316"/>
      <c r="C23" s="158">
        <f>C22+G23</f>
        <v>0</v>
      </c>
      <c r="D23" s="159" t="s">
        <v>62</v>
      </c>
      <c r="E23" s="160"/>
      <c r="F23" s="161"/>
      <c r="G23" s="148">
        <f>'01 1 Rek'!H37</f>
        <v>0</v>
      </c>
    </row>
    <row r="24" spans="1:7" ht="12.75">
      <c r="A24" s="162" t="s">
        <v>63</v>
      </c>
      <c r="B24" s="163"/>
      <c r="C24" s="164"/>
      <c r="D24" s="163" t="s">
        <v>64</v>
      </c>
      <c r="E24" s="163"/>
      <c r="F24" s="165" t="s">
        <v>65</v>
      </c>
      <c r="G24" s="166"/>
    </row>
    <row r="25" spans="1:7" ht="12.75">
      <c r="A25" s="157" t="s">
        <v>66</v>
      </c>
      <c r="B25" s="127"/>
      <c r="C25" s="167"/>
      <c r="D25" s="127" t="s">
        <v>66</v>
      </c>
      <c r="F25" s="168" t="s">
        <v>66</v>
      </c>
      <c r="G25" s="169"/>
    </row>
    <row r="26" spans="1:7" ht="37.5" customHeight="1">
      <c r="A26" s="157" t="s">
        <v>67</v>
      </c>
      <c r="B26" s="170"/>
      <c r="C26" s="167"/>
      <c r="D26" s="127" t="s">
        <v>67</v>
      </c>
      <c r="F26" s="168" t="s">
        <v>67</v>
      </c>
      <c r="G26" s="169"/>
    </row>
    <row r="27" spans="1:7" ht="12.75">
      <c r="A27" s="157"/>
      <c r="B27" s="171"/>
      <c r="C27" s="167"/>
      <c r="D27" s="127"/>
      <c r="F27" s="168"/>
      <c r="G27" s="169"/>
    </row>
    <row r="28" spans="1:7" ht="12.75">
      <c r="A28" s="157" t="s">
        <v>68</v>
      </c>
      <c r="B28" s="127"/>
      <c r="C28" s="167"/>
      <c r="D28" s="168" t="s">
        <v>69</v>
      </c>
      <c r="E28" s="167"/>
      <c r="F28" s="172" t="s">
        <v>69</v>
      </c>
      <c r="G28" s="169"/>
    </row>
    <row r="29" spans="1:7" ht="69" customHeight="1">
      <c r="A29" s="157"/>
      <c r="B29" s="127"/>
      <c r="C29" s="173"/>
      <c r="D29" s="174"/>
      <c r="E29" s="173"/>
      <c r="F29" s="127"/>
      <c r="G29" s="169"/>
    </row>
    <row r="30" spans="1:7" ht="12.75">
      <c r="A30" s="175" t="s">
        <v>11</v>
      </c>
      <c r="B30" s="176"/>
      <c r="C30" s="177">
        <v>21</v>
      </c>
      <c r="D30" s="176" t="s">
        <v>70</v>
      </c>
      <c r="E30" s="178"/>
      <c r="F30" s="307">
        <f>C23-F32</f>
        <v>0</v>
      </c>
      <c r="G30" s="308"/>
    </row>
    <row r="31" spans="1:7" ht="12.75">
      <c r="A31" s="175" t="s">
        <v>71</v>
      </c>
      <c r="B31" s="176"/>
      <c r="C31" s="177">
        <f>C30</f>
        <v>21</v>
      </c>
      <c r="D31" s="176" t="s">
        <v>72</v>
      </c>
      <c r="E31" s="178"/>
      <c r="F31" s="307">
        <f>ROUND(PRODUCT(F30,C31/100),0)</f>
        <v>0</v>
      </c>
      <c r="G31" s="308"/>
    </row>
    <row r="32" spans="1:7" ht="12.75">
      <c r="A32" s="175" t="s">
        <v>11</v>
      </c>
      <c r="B32" s="176"/>
      <c r="C32" s="177">
        <v>0</v>
      </c>
      <c r="D32" s="176" t="s">
        <v>72</v>
      </c>
      <c r="E32" s="178"/>
      <c r="F32" s="307">
        <v>0</v>
      </c>
      <c r="G32" s="308"/>
    </row>
    <row r="33" spans="1:7" ht="12.75">
      <c r="A33" s="175" t="s">
        <v>71</v>
      </c>
      <c r="B33" s="179"/>
      <c r="C33" s="180">
        <f>C32</f>
        <v>0</v>
      </c>
      <c r="D33" s="176" t="s">
        <v>72</v>
      </c>
      <c r="E33" s="153"/>
      <c r="F33" s="307">
        <f>ROUND(PRODUCT(F32,C33/100),0)</f>
        <v>0</v>
      </c>
      <c r="G33" s="308"/>
    </row>
    <row r="34" spans="1:7" s="184" customFormat="1" ht="19.5" customHeight="1" thickBot="1">
      <c r="A34" s="181" t="s">
        <v>73</v>
      </c>
      <c r="B34" s="182"/>
      <c r="C34" s="182"/>
      <c r="D34" s="182"/>
      <c r="E34" s="183"/>
      <c r="F34" s="309">
        <f>ROUND(SUM(F30:F33),0)</f>
        <v>0</v>
      </c>
      <c r="G34" s="310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1"/>
      <c r="C37" s="311"/>
      <c r="D37" s="311"/>
      <c r="E37" s="311"/>
      <c r="F37" s="311"/>
      <c r="G37" s="311"/>
      <c r="H37" s="1" t="s">
        <v>1</v>
      </c>
    </row>
    <row r="38" spans="1:8" ht="12.75" customHeight="1">
      <c r="A38" s="185"/>
      <c r="B38" s="311"/>
      <c r="C38" s="311"/>
      <c r="D38" s="311"/>
      <c r="E38" s="311"/>
      <c r="F38" s="311"/>
      <c r="G38" s="311"/>
      <c r="H38" s="1" t="s">
        <v>1</v>
      </c>
    </row>
    <row r="39" spans="1:8" ht="12.75">
      <c r="A39" s="185"/>
      <c r="B39" s="311"/>
      <c r="C39" s="311"/>
      <c r="D39" s="311"/>
      <c r="E39" s="311"/>
      <c r="F39" s="311"/>
      <c r="G39" s="311"/>
      <c r="H39" s="1" t="s">
        <v>1</v>
      </c>
    </row>
    <row r="40" spans="1:8" ht="12.75">
      <c r="A40" s="185"/>
      <c r="B40" s="311"/>
      <c r="C40" s="311"/>
      <c r="D40" s="311"/>
      <c r="E40" s="311"/>
      <c r="F40" s="311"/>
      <c r="G40" s="311"/>
      <c r="H40" s="1" t="s">
        <v>1</v>
      </c>
    </row>
    <row r="41" spans="1:8" ht="12.75">
      <c r="A41" s="185"/>
      <c r="B41" s="311"/>
      <c r="C41" s="311"/>
      <c r="D41" s="311"/>
      <c r="E41" s="311"/>
      <c r="F41" s="311"/>
      <c r="G41" s="311"/>
      <c r="H41" s="1" t="s">
        <v>1</v>
      </c>
    </row>
    <row r="42" spans="1:8" ht="12.75">
      <c r="A42" s="185"/>
      <c r="B42" s="311"/>
      <c r="C42" s="311"/>
      <c r="D42" s="311"/>
      <c r="E42" s="311"/>
      <c r="F42" s="311"/>
      <c r="G42" s="311"/>
      <c r="H42" s="1" t="s">
        <v>1</v>
      </c>
    </row>
    <row r="43" spans="1:8" ht="12.75">
      <c r="A43" s="185"/>
      <c r="B43" s="311"/>
      <c r="C43" s="311"/>
      <c r="D43" s="311"/>
      <c r="E43" s="311"/>
      <c r="F43" s="311"/>
      <c r="G43" s="311"/>
      <c r="H43" s="1" t="s">
        <v>1</v>
      </c>
    </row>
    <row r="44" spans="1:8" ht="12.75" customHeight="1">
      <c r="A44" s="185"/>
      <c r="B44" s="311"/>
      <c r="C44" s="311"/>
      <c r="D44" s="311"/>
      <c r="E44" s="311"/>
      <c r="F44" s="311"/>
      <c r="G44" s="311"/>
      <c r="H44" s="1" t="s">
        <v>1</v>
      </c>
    </row>
    <row r="45" spans="1:8" ht="12.75" customHeight="1">
      <c r="A45" s="185"/>
      <c r="B45" s="311"/>
      <c r="C45" s="311"/>
      <c r="D45" s="311"/>
      <c r="E45" s="311"/>
      <c r="F45" s="311"/>
      <c r="G45" s="311"/>
      <c r="H45" s="1" t="s">
        <v>1</v>
      </c>
    </row>
    <row r="46" spans="2:7" ht="12.75">
      <c r="B46" s="306"/>
      <c r="C46" s="306"/>
      <c r="D46" s="306"/>
      <c r="E46" s="306"/>
      <c r="F46" s="306"/>
      <c r="G46" s="306"/>
    </row>
    <row r="47" spans="2:7" ht="12.75">
      <c r="B47" s="306"/>
      <c r="C47" s="306"/>
      <c r="D47" s="306"/>
      <c r="E47" s="306"/>
      <c r="F47" s="306"/>
      <c r="G47" s="306"/>
    </row>
    <row r="48" spans="2:7" ht="12.75">
      <c r="B48" s="306"/>
      <c r="C48" s="306"/>
      <c r="D48" s="306"/>
      <c r="E48" s="306"/>
      <c r="F48" s="306"/>
      <c r="G48" s="306"/>
    </row>
    <row r="49" spans="2:7" ht="12.75">
      <c r="B49" s="306"/>
      <c r="C49" s="306"/>
      <c r="D49" s="306"/>
      <c r="E49" s="306"/>
      <c r="F49" s="306"/>
      <c r="G49" s="306"/>
    </row>
    <row r="50" spans="2:7" ht="12.75">
      <c r="B50" s="306"/>
      <c r="C50" s="306"/>
      <c r="D50" s="306"/>
      <c r="E50" s="306"/>
      <c r="F50" s="306"/>
      <c r="G50" s="306"/>
    </row>
    <row r="51" spans="2:7" ht="12.75">
      <c r="B51" s="306"/>
      <c r="C51" s="306"/>
      <c r="D51" s="306"/>
      <c r="E51" s="306"/>
      <c r="F51" s="306"/>
      <c r="G51" s="306"/>
    </row>
  </sheetData>
  <sheetProtection/>
  <mergeCells count="18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88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17" t="s">
        <v>2</v>
      </c>
      <c r="B1" s="318"/>
      <c r="C1" s="186" t="s">
        <v>105</v>
      </c>
      <c r="D1" s="187"/>
      <c r="E1" s="188"/>
      <c r="F1" s="187"/>
      <c r="G1" s="189" t="s">
        <v>75</v>
      </c>
      <c r="H1" s="190" t="s">
        <v>98</v>
      </c>
      <c r="I1" s="191"/>
    </row>
    <row r="2" spans="1:9" ht="13.5" thickBot="1">
      <c r="A2" s="319" t="s">
        <v>76</v>
      </c>
      <c r="B2" s="320"/>
      <c r="C2" s="192" t="s">
        <v>107</v>
      </c>
      <c r="D2" s="193"/>
      <c r="E2" s="194"/>
      <c r="F2" s="193"/>
      <c r="G2" s="321" t="s">
        <v>32</v>
      </c>
      <c r="H2" s="322"/>
      <c r="I2" s="323"/>
    </row>
    <row r="3" ht="13.5" thickTop="1">
      <c r="F3" s="127"/>
    </row>
    <row r="4" spans="1:9" ht="19.5" customHeight="1">
      <c r="A4" s="195" t="s">
        <v>77</v>
      </c>
      <c r="B4" s="196"/>
      <c r="C4" s="196"/>
      <c r="D4" s="196"/>
      <c r="E4" s="197"/>
      <c r="F4" s="196"/>
      <c r="G4" s="196"/>
      <c r="H4" s="196"/>
      <c r="I4" s="196"/>
    </row>
    <row r="5" ht="13.5" thickBot="1"/>
    <row r="6" spans="1:9" s="127" customFormat="1" ht="13.5" thickBot="1">
      <c r="A6" s="198"/>
      <c r="B6" s="199" t="s">
        <v>78</v>
      </c>
      <c r="C6" s="199"/>
      <c r="D6" s="200"/>
      <c r="E6" s="201" t="s">
        <v>25</v>
      </c>
      <c r="F6" s="202" t="s">
        <v>26</v>
      </c>
      <c r="G6" s="202" t="s">
        <v>27</v>
      </c>
      <c r="H6" s="202" t="s">
        <v>28</v>
      </c>
      <c r="I6" s="203" t="s">
        <v>29</v>
      </c>
    </row>
    <row r="7" spans="1:9" s="127" customFormat="1" ht="12.75">
      <c r="A7" s="294" t="str">
        <f>'01 1 Pol'!B7</f>
        <v>1</v>
      </c>
      <c r="B7" s="62" t="str">
        <f>'01 1 Pol'!C7</f>
        <v>Zemní práce</v>
      </c>
      <c r="D7" s="204"/>
      <c r="E7" s="295">
        <f>'01 1 Pol'!BA16</f>
        <v>0</v>
      </c>
      <c r="F7" s="296">
        <f>'01 1 Pol'!BB16</f>
        <v>0</v>
      </c>
      <c r="G7" s="296">
        <f>'01 1 Pol'!BC16</f>
        <v>0</v>
      </c>
      <c r="H7" s="296">
        <f>'01 1 Pol'!BD16</f>
        <v>0</v>
      </c>
      <c r="I7" s="297">
        <f>'01 1 Pol'!BE16</f>
        <v>0</v>
      </c>
    </row>
    <row r="8" spans="1:9" s="127" customFormat="1" ht="12.75">
      <c r="A8" s="294" t="str">
        <f>'01 1 Pol'!B17</f>
        <v>2</v>
      </c>
      <c r="B8" s="62" t="str">
        <f>'01 1 Pol'!C17</f>
        <v>Základy a zvláštní zakládání</v>
      </c>
      <c r="D8" s="204"/>
      <c r="E8" s="295">
        <f>'01 1 Pol'!BA25</f>
        <v>0</v>
      </c>
      <c r="F8" s="296">
        <f>'01 1 Pol'!BB25</f>
        <v>0</v>
      </c>
      <c r="G8" s="296">
        <f>'01 1 Pol'!BC25</f>
        <v>0</v>
      </c>
      <c r="H8" s="296">
        <f>'01 1 Pol'!BD25</f>
        <v>0</v>
      </c>
      <c r="I8" s="297">
        <f>'01 1 Pol'!BE25</f>
        <v>0</v>
      </c>
    </row>
    <row r="9" spans="1:9" s="127" customFormat="1" ht="12.75">
      <c r="A9" s="294" t="str">
        <f>'01 1 Pol'!B26</f>
        <v>3</v>
      </c>
      <c r="B9" s="62" t="str">
        <f>'01 1 Pol'!C26</f>
        <v>Svislé a kompletní konstrukce</v>
      </c>
      <c r="D9" s="204"/>
      <c r="E9" s="295">
        <f>'01 1 Pol'!BA40</f>
        <v>0</v>
      </c>
      <c r="F9" s="296">
        <f>'01 1 Pol'!BB40</f>
        <v>0</v>
      </c>
      <c r="G9" s="296">
        <f>'01 1 Pol'!BC40</f>
        <v>0</v>
      </c>
      <c r="H9" s="296">
        <f>'01 1 Pol'!BD40</f>
        <v>0</v>
      </c>
      <c r="I9" s="297">
        <f>'01 1 Pol'!BE40</f>
        <v>0</v>
      </c>
    </row>
    <row r="10" spans="1:9" s="127" customFormat="1" ht="12.75">
      <c r="A10" s="294" t="str">
        <f>'01 1 Pol'!B41</f>
        <v>4</v>
      </c>
      <c r="B10" s="62" t="str">
        <f>'01 1 Pol'!C41</f>
        <v>Vodorovné konstrukce</v>
      </c>
      <c r="D10" s="204"/>
      <c r="E10" s="295">
        <f>'01 1 Pol'!BA50</f>
        <v>0</v>
      </c>
      <c r="F10" s="296">
        <f>'01 1 Pol'!BB50</f>
        <v>0</v>
      </c>
      <c r="G10" s="296">
        <f>'01 1 Pol'!BC50</f>
        <v>0</v>
      </c>
      <c r="H10" s="296">
        <f>'01 1 Pol'!BD50</f>
        <v>0</v>
      </c>
      <c r="I10" s="297">
        <f>'01 1 Pol'!BE50</f>
        <v>0</v>
      </c>
    </row>
    <row r="11" spans="1:9" s="127" customFormat="1" ht="12.75">
      <c r="A11" s="294" t="str">
        <f>'01 1 Pol'!B51</f>
        <v>5</v>
      </c>
      <c r="B11" s="62" t="str">
        <f>'01 1 Pol'!C51</f>
        <v>Komunikace</v>
      </c>
      <c r="D11" s="204"/>
      <c r="E11" s="295">
        <f>'01 1 Pol'!BA54</f>
        <v>0</v>
      </c>
      <c r="F11" s="296">
        <f>'01 1 Pol'!BB54</f>
        <v>0</v>
      </c>
      <c r="G11" s="296">
        <f>'01 1 Pol'!BC54</f>
        <v>0</v>
      </c>
      <c r="H11" s="296">
        <f>'01 1 Pol'!BD54</f>
        <v>0</v>
      </c>
      <c r="I11" s="297">
        <f>'01 1 Pol'!BE54</f>
        <v>0</v>
      </c>
    </row>
    <row r="12" spans="1:9" s="127" customFormat="1" ht="12.75">
      <c r="A12" s="294" t="str">
        <f>'01 1 Pol'!B55</f>
        <v>61</v>
      </c>
      <c r="B12" s="62" t="str">
        <f>'01 1 Pol'!C55</f>
        <v>Úpravy povrchů vnitřní</v>
      </c>
      <c r="D12" s="204"/>
      <c r="E12" s="295">
        <f>'01 1 Pol'!BA60</f>
        <v>0</v>
      </c>
      <c r="F12" s="296">
        <f>'01 1 Pol'!BB60</f>
        <v>0</v>
      </c>
      <c r="G12" s="296">
        <f>'01 1 Pol'!BC60</f>
        <v>0</v>
      </c>
      <c r="H12" s="296">
        <f>'01 1 Pol'!BD60</f>
        <v>0</v>
      </c>
      <c r="I12" s="297">
        <f>'01 1 Pol'!BE60</f>
        <v>0</v>
      </c>
    </row>
    <row r="13" spans="1:9" s="127" customFormat="1" ht="12.75">
      <c r="A13" s="294" t="str">
        <f>'01 1 Pol'!B61</f>
        <v>62</v>
      </c>
      <c r="B13" s="62" t="str">
        <f>'01 1 Pol'!C61</f>
        <v>Úpravy povrchů vnější</v>
      </c>
      <c r="D13" s="204"/>
      <c r="E13" s="295">
        <f>'01 1 Pol'!BA77</f>
        <v>0</v>
      </c>
      <c r="F13" s="296">
        <f>'01 1 Pol'!BB77</f>
        <v>0</v>
      </c>
      <c r="G13" s="296">
        <f>'01 1 Pol'!BC77</f>
        <v>0</v>
      </c>
      <c r="H13" s="296">
        <f>'01 1 Pol'!BD77</f>
        <v>0</v>
      </c>
      <c r="I13" s="297">
        <f>'01 1 Pol'!BE77</f>
        <v>0</v>
      </c>
    </row>
    <row r="14" spans="1:9" s="127" customFormat="1" ht="12.75">
      <c r="A14" s="294" t="str">
        <f>'01 1 Pol'!B78</f>
        <v>63</v>
      </c>
      <c r="B14" s="62" t="str">
        <f>'01 1 Pol'!C78</f>
        <v>Podlahy a podlahové konstrukce</v>
      </c>
      <c r="D14" s="204"/>
      <c r="E14" s="295">
        <f>'01 1 Pol'!BA83</f>
        <v>0</v>
      </c>
      <c r="F14" s="296">
        <f>'01 1 Pol'!BB83</f>
        <v>0</v>
      </c>
      <c r="G14" s="296">
        <f>'01 1 Pol'!BC83</f>
        <v>0</v>
      </c>
      <c r="H14" s="296">
        <f>'01 1 Pol'!BD83</f>
        <v>0</v>
      </c>
      <c r="I14" s="297">
        <f>'01 1 Pol'!BE83</f>
        <v>0</v>
      </c>
    </row>
    <row r="15" spans="1:9" s="127" customFormat="1" ht="12.75">
      <c r="A15" s="294" t="str">
        <f>'01 1 Pol'!B84</f>
        <v>91</v>
      </c>
      <c r="B15" s="62" t="str">
        <f>'01 1 Pol'!C84</f>
        <v>Doplňující práce na komunikaci</v>
      </c>
      <c r="D15" s="204"/>
      <c r="E15" s="295">
        <f>'01 1 Pol'!BA87</f>
        <v>0</v>
      </c>
      <c r="F15" s="296">
        <f>'01 1 Pol'!BB87</f>
        <v>0</v>
      </c>
      <c r="G15" s="296">
        <f>'01 1 Pol'!BC87</f>
        <v>0</v>
      </c>
      <c r="H15" s="296">
        <f>'01 1 Pol'!BD87</f>
        <v>0</v>
      </c>
      <c r="I15" s="297">
        <f>'01 1 Pol'!BE87</f>
        <v>0</v>
      </c>
    </row>
    <row r="16" spans="1:9" s="127" customFormat="1" ht="12.75">
      <c r="A16" s="294" t="str">
        <f>'01 1 Pol'!B88</f>
        <v>94</v>
      </c>
      <c r="B16" s="62" t="str">
        <f>'01 1 Pol'!C88</f>
        <v>Lešení a stavební výtahy</v>
      </c>
      <c r="D16" s="204"/>
      <c r="E16" s="295">
        <f>'01 1 Pol'!BA100</f>
        <v>0</v>
      </c>
      <c r="F16" s="296">
        <f>'01 1 Pol'!BB100</f>
        <v>0</v>
      </c>
      <c r="G16" s="296">
        <f>'01 1 Pol'!BC100</f>
        <v>0</v>
      </c>
      <c r="H16" s="296">
        <f>'01 1 Pol'!BD100</f>
        <v>0</v>
      </c>
      <c r="I16" s="297">
        <f>'01 1 Pol'!BE100</f>
        <v>0</v>
      </c>
    </row>
    <row r="17" spans="1:9" s="127" customFormat="1" ht="12.75">
      <c r="A17" s="294" t="str">
        <f>'01 1 Pol'!B101</f>
        <v>95</v>
      </c>
      <c r="B17" s="62" t="str">
        <f>'01 1 Pol'!C101</f>
        <v>Dokončovací konstrukce na pozemních stavbách</v>
      </c>
      <c r="D17" s="204"/>
      <c r="E17" s="295">
        <f>'01 1 Pol'!BA104</f>
        <v>0</v>
      </c>
      <c r="F17" s="296">
        <f>'01 1 Pol'!BB104</f>
        <v>0</v>
      </c>
      <c r="G17" s="296">
        <f>'01 1 Pol'!BC104</f>
        <v>0</v>
      </c>
      <c r="H17" s="296">
        <f>'01 1 Pol'!BD104</f>
        <v>0</v>
      </c>
      <c r="I17" s="297">
        <f>'01 1 Pol'!BE104</f>
        <v>0</v>
      </c>
    </row>
    <row r="18" spans="1:9" s="127" customFormat="1" ht="12.75">
      <c r="A18" s="294" t="str">
        <f>'01 1 Pol'!B105</f>
        <v>96</v>
      </c>
      <c r="B18" s="62" t="str">
        <f>'01 1 Pol'!C105</f>
        <v>Bourání konstrukcí</v>
      </c>
      <c r="D18" s="204"/>
      <c r="E18" s="295">
        <f>'01 1 Pol'!BA117</f>
        <v>0</v>
      </c>
      <c r="F18" s="296">
        <f>'01 1 Pol'!BB117</f>
        <v>0</v>
      </c>
      <c r="G18" s="296">
        <f>'01 1 Pol'!BC117</f>
        <v>0</v>
      </c>
      <c r="H18" s="296">
        <f>'01 1 Pol'!BD117</f>
        <v>0</v>
      </c>
      <c r="I18" s="297">
        <f>'01 1 Pol'!BE117</f>
        <v>0</v>
      </c>
    </row>
    <row r="19" spans="1:9" s="127" customFormat="1" ht="12.75">
      <c r="A19" s="294" t="str">
        <f>'01 1 Pol'!B118</f>
        <v>97</v>
      </c>
      <c r="B19" s="62" t="str">
        <f>'01 1 Pol'!C118</f>
        <v>Prorážení otvorů</v>
      </c>
      <c r="D19" s="204"/>
      <c r="E19" s="295">
        <f>'01 1 Pol'!BA124</f>
        <v>0</v>
      </c>
      <c r="F19" s="296">
        <f>'01 1 Pol'!BB124</f>
        <v>0</v>
      </c>
      <c r="G19" s="296">
        <f>'01 1 Pol'!BC124</f>
        <v>0</v>
      </c>
      <c r="H19" s="296">
        <f>'01 1 Pol'!BD124</f>
        <v>0</v>
      </c>
      <c r="I19" s="297">
        <f>'01 1 Pol'!BE124</f>
        <v>0</v>
      </c>
    </row>
    <row r="20" spans="1:9" s="127" customFormat="1" ht="12.75">
      <c r="A20" s="294" t="str">
        <f>'01 1 Pol'!B125</f>
        <v>99</v>
      </c>
      <c r="B20" s="62" t="str">
        <f>'01 1 Pol'!C125</f>
        <v>Staveništní přesun hmot</v>
      </c>
      <c r="D20" s="204"/>
      <c r="E20" s="295">
        <f>'01 1 Pol'!BA127</f>
        <v>0</v>
      </c>
      <c r="F20" s="296">
        <f>'01 1 Pol'!BB127</f>
        <v>0</v>
      </c>
      <c r="G20" s="296">
        <f>'01 1 Pol'!BC127</f>
        <v>0</v>
      </c>
      <c r="H20" s="296">
        <f>'01 1 Pol'!BD127</f>
        <v>0</v>
      </c>
      <c r="I20" s="297">
        <f>'01 1 Pol'!BE127</f>
        <v>0</v>
      </c>
    </row>
    <row r="21" spans="1:9" s="127" customFormat="1" ht="12.75">
      <c r="A21" s="294" t="str">
        <f>'01 1 Pol'!B128</f>
        <v>713</v>
      </c>
      <c r="B21" s="62" t="str">
        <f>'01 1 Pol'!C128</f>
        <v>Izolace tepelné</v>
      </c>
      <c r="D21" s="204"/>
      <c r="E21" s="295">
        <f>'01 1 Pol'!BA141</f>
        <v>0</v>
      </c>
      <c r="F21" s="296">
        <f>'01 1 Pol'!BB141</f>
        <v>0</v>
      </c>
      <c r="G21" s="296">
        <f>'01 1 Pol'!BC141</f>
        <v>0</v>
      </c>
      <c r="H21" s="296">
        <f>'01 1 Pol'!BD141</f>
        <v>0</v>
      </c>
      <c r="I21" s="297">
        <f>'01 1 Pol'!BE141</f>
        <v>0</v>
      </c>
    </row>
    <row r="22" spans="1:9" s="127" customFormat="1" ht="12.75">
      <c r="A22" s="294" t="str">
        <f>'01 1 Pol'!B142</f>
        <v>721</v>
      </c>
      <c r="B22" s="62" t="str">
        <f>'01 1 Pol'!C142</f>
        <v>Vnitřní kanalizace</v>
      </c>
      <c r="D22" s="204"/>
      <c r="E22" s="295">
        <f>'01 1 Pol'!BA145</f>
        <v>0</v>
      </c>
      <c r="F22" s="296">
        <f>'01 1 Pol'!BB145</f>
        <v>0</v>
      </c>
      <c r="G22" s="296">
        <f>'01 1 Pol'!BC145</f>
        <v>0</v>
      </c>
      <c r="H22" s="296">
        <f>'01 1 Pol'!BD145</f>
        <v>0</v>
      </c>
      <c r="I22" s="297">
        <f>'01 1 Pol'!BE145</f>
        <v>0</v>
      </c>
    </row>
    <row r="23" spans="1:9" s="127" customFormat="1" ht="12.75">
      <c r="A23" s="294" t="str">
        <f>'01 1 Pol'!B146</f>
        <v>764</v>
      </c>
      <c r="B23" s="62" t="str">
        <f>'01 1 Pol'!C146</f>
        <v>Konstrukce klempířské</v>
      </c>
      <c r="D23" s="204"/>
      <c r="E23" s="295">
        <f>'01 1 Pol'!BA155</f>
        <v>0</v>
      </c>
      <c r="F23" s="296">
        <f>'01 1 Pol'!BB155</f>
        <v>0</v>
      </c>
      <c r="G23" s="296">
        <f>'01 1 Pol'!BC155</f>
        <v>0</v>
      </c>
      <c r="H23" s="296">
        <f>'01 1 Pol'!BD155</f>
        <v>0</v>
      </c>
      <c r="I23" s="297">
        <f>'01 1 Pol'!BE155</f>
        <v>0</v>
      </c>
    </row>
    <row r="24" spans="1:9" s="127" customFormat="1" ht="12.75">
      <c r="A24" s="294" t="str">
        <f>'01 1 Pol'!B156</f>
        <v>766</v>
      </c>
      <c r="B24" s="62" t="str">
        <f>'01 1 Pol'!C156</f>
        <v>Konstrukce truhlářské</v>
      </c>
      <c r="D24" s="204"/>
      <c r="E24" s="295">
        <f>'01 1 Pol'!BA170</f>
        <v>0</v>
      </c>
      <c r="F24" s="296">
        <f>'01 1 Pol'!BB170</f>
        <v>0</v>
      </c>
      <c r="G24" s="296">
        <f>'01 1 Pol'!BC170</f>
        <v>0</v>
      </c>
      <c r="H24" s="296">
        <f>'01 1 Pol'!BD170</f>
        <v>0</v>
      </c>
      <c r="I24" s="297">
        <f>'01 1 Pol'!BE170</f>
        <v>0</v>
      </c>
    </row>
    <row r="25" spans="1:9" s="127" customFormat="1" ht="12.75">
      <c r="A25" s="294" t="str">
        <f>'01 1 Pol'!B171</f>
        <v>767</v>
      </c>
      <c r="B25" s="62" t="str">
        <f>'01 1 Pol'!C171</f>
        <v>Konstrukce zámečnické</v>
      </c>
      <c r="D25" s="204"/>
      <c r="E25" s="295">
        <f>'01 1 Pol'!BA179</f>
        <v>0</v>
      </c>
      <c r="F25" s="296">
        <f>'01 1 Pol'!BB179</f>
        <v>0</v>
      </c>
      <c r="G25" s="296">
        <f>'01 1 Pol'!BC179</f>
        <v>0</v>
      </c>
      <c r="H25" s="296">
        <f>'01 1 Pol'!BD179</f>
        <v>0</v>
      </c>
      <c r="I25" s="297">
        <f>'01 1 Pol'!BE179</f>
        <v>0</v>
      </c>
    </row>
    <row r="26" spans="1:9" s="127" customFormat="1" ht="12.75">
      <c r="A26" s="294" t="str">
        <f>'01 1 Pol'!B180</f>
        <v>771</v>
      </c>
      <c r="B26" s="62" t="str">
        <f>'01 1 Pol'!C180</f>
        <v>Podlahy z dlaždic a obklady</v>
      </c>
      <c r="D26" s="204"/>
      <c r="E26" s="295">
        <f>'01 1 Pol'!BA194</f>
        <v>0</v>
      </c>
      <c r="F26" s="296">
        <f>'01 1 Pol'!BB194</f>
        <v>0</v>
      </c>
      <c r="G26" s="296">
        <f>'01 1 Pol'!BC194</f>
        <v>0</v>
      </c>
      <c r="H26" s="296">
        <f>'01 1 Pol'!BD194</f>
        <v>0</v>
      </c>
      <c r="I26" s="297">
        <f>'01 1 Pol'!BE194</f>
        <v>0</v>
      </c>
    </row>
    <row r="27" spans="1:9" s="127" customFormat="1" ht="12.75">
      <c r="A27" s="294" t="str">
        <f>'01 1 Pol'!B195</f>
        <v>783</v>
      </c>
      <c r="B27" s="62" t="str">
        <f>'01 1 Pol'!C195</f>
        <v>Nátěry</v>
      </c>
      <c r="D27" s="204"/>
      <c r="E27" s="295">
        <f>'01 1 Pol'!BA205</f>
        <v>0</v>
      </c>
      <c r="F27" s="296">
        <f>'01 1 Pol'!BB205</f>
        <v>0</v>
      </c>
      <c r="G27" s="296">
        <f>'01 1 Pol'!BC205</f>
        <v>0</v>
      </c>
      <c r="H27" s="296">
        <f>'01 1 Pol'!BD205</f>
        <v>0</v>
      </c>
      <c r="I27" s="297">
        <f>'01 1 Pol'!BE205</f>
        <v>0</v>
      </c>
    </row>
    <row r="28" spans="1:9" s="127" customFormat="1" ht="12.75">
      <c r="A28" s="294" t="str">
        <f>'01 1 Pol'!B206</f>
        <v>784</v>
      </c>
      <c r="B28" s="62" t="str">
        <f>'01 1 Pol'!C206</f>
        <v>Malby</v>
      </c>
      <c r="D28" s="204"/>
      <c r="E28" s="295">
        <f>'01 1 Pol'!BA213</f>
        <v>0</v>
      </c>
      <c r="F28" s="296">
        <f>'01 1 Pol'!BB213</f>
        <v>0</v>
      </c>
      <c r="G28" s="296">
        <f>'01 1 Pol'!BC213</f>
        <v>0</v>
      </c>
      <c r="H28" s="296">
        <f>'01 1 Pol'!BD213</f>
        <v>0</v>
      </c>
      <c r="I28" s="297">
        <f>'01 1 Pol'!BE213</f>
        <v>0</v>
      </c>
    </row>
    <row r="29" spans="1:9" s="127" customFormat="1" ht="12.75">
      <c r="A29" s="294" t="str">
        <f>'01 1 Pol'!B214</f>
        <v>M21</v>
      </c>
      <c r="B29" s="62" t="str">
        <f>'01 1 Pol'!C214</f>
        <v>Elektromontáže</v>
      </c>
      <c r="D29" s="204"/>
      <c r="E29" s="295">
        <f>'01 1 Pol'!BA216</f>
        <v>0</v>
      </c>
      <c r="F29" s="296">
        <f>'01 1 Pol'!BB216</f>
        <v>0</v>
      </c>
      <c r="G29" s="296">
        <f>'01 1 Pol'!BC216</f>
        <v>0</v>
      </c>
      <c r="H29" s="296">
        <f>'01 1 Pol'!BD216</f>
        <v>0</v>
      </c>
      <c r="I29" s="297">
        <f>'01 1 Pol'!BE216</f>
        <v>0</v>
      </c>
    </row>
    <row r="30" spans="1:9" s="127" customFormat="1" ht="13.5" thickBot="1">
      <c r="A30" s="294" t="str">
        <f>'01 1 Pol'!B217</f>
        <v>D96</v>
      </c>
      <c r="B30" s="62" t="str">
        <f>'01 1 Pol'!C217</f>
        <v>Přesuny suti a vybouraných hmot</v>
      </c>
      <c r="D30" s="204"/>
      <c r="E30" s="295">
        <f>'01 1 Pol'!BA224</f>
        <v>0</v>
      </c>
      <c r="F30" s="296">
        <f>'01 1 Pol'!BB224</f>
        <v>0</v>
      </c>
      <c r="G30" s="296">
        <f>'01 1 Pol'!BC224</f>
        <v>0</v>
      </c>
      <c r="H30" s="296">
        <f>'01 1 Pol'!BD224</f>
        <v>0</v>
      </c>
      <c r="I30" s="297">
        <f>'01 1 Pol'!BE224</f>
        <v>0</v>
      </c>
    </row>
    <row r="31" spans="1:9" s="14" customFormat="1" ht="13.5" thickBot="1">
      <c r="A31" s="205"/>
      <c r="B31" s="206" t="s">
        <v>79</v>
      </c>
      <c r="C31" s="206"/>
      <c r="D31" s="207"/>
      <c r="E31" s="208">
        <f>SUM(E7:E30)</f>
        <v>0</v>
      </c>
      <c r="F31" s="209">
        <f>SUM(F7:F30)</f>
        <v>0</v>
      </c>
      <c r="G31" s="209">
        <f>SUM(G7:G30)</f>
        <v>0</v>
      </c>
      <c r="H31" s="209">
        <f>SUM(H7:H30)</f>
        <v>0</v>
      </c>
      <c r="I31" s="210">
        <f>SUM(I7:I30)</f>
        <v>0</v>
      </c>
    </row>
    <row r="32" spans="1:9" ht="12.75">
      <c r="A32" s="127"/>
      <c r="B32" s="127"/>
      <c r="C32" s="127"/>
      <c r="D32" s="127"/>
      <c r="E32" s="127"/>
      <c r="F32" s="127"/>
      <c r="G32" s="127"/>
      <c r="H32" s="127"/>
      <c r="I32" s="127"/>
    </row>
    <row r="33" spans="1:57" ht="19.5" customHeight="1">
      <c r="A33" s="196" t="s">
        <v>80</v>
      </c>
      <c r="B33" s="196"/>
      <c r="C33" s="196"/>
      <c r="D33" s="196"/>
      <c r="E33" s="196"/>
      <c r="F33" s="196"/>
      <c r="G33" s="211"/>
      <c r="H33" s="196"/>
      <c r="I33" s="196"/>
      <c r="BA33" s="133"/>
      <c r="BB33" s="133"/>
      <c r="BC33" s="133"/>
      <c r="BD33" s="133"/>
      <c r="BE33" s="133"/>
    </row>
    <row r="34" ht="13.5" thickBot="1"/>
    <row r="35" spans="1:9" ht="12.75">
      <c r="A35" s="162" t="s">
        <v>81</v>
      </c>
      <c r="B35" s="163"/>
      <c r="C35" s="163"/>
      <c r="D35" s="212"/>
      <c r="E35" s="213" t="s">
        <v>82</v>
      </c>
      <c r="F35" s="214" t="s">
        <v>12</v>
      </c>
      <c r="G35" s="215" t="s">
        <v>83</v>
      </c>
      <c r="H35" s="216"/>
      <c r="I35" s="217" t="s">
        <v>82</v>
      </c>
    </row>
    <row r="36" spans="1:53" ht="12.75">
      <c r="A36" s="156"/>
      <c r="B36" s="147"/>
      <c r="C36" s="147"/>
      <c r="D36" s="218"/>
      <c r="E36" s="219"/>
      <c r="F36" s="220"/>
      <c r="G36" s="221">
        <f>CHOOSE(BA36+1,E31+F31,E31+F31+H31,E31+F31+G31+H31,E31,F31,H31,G31,H31+G31,0)</f>
        <v>0</v>
      </c>
      <c r="H36" s="222"/>
      <c r="I36" s="223">
        <f>E36+F36*G36/100</f>
        <v>0</v>
      </c>
      <c r="BA36" s="1">
        <v>8</v>
      </c>
    </row>
    <row r="37" spans="1:9" ht="13.5" thickBot="1">
      <c r="A37" s="224"/>
      <c r="B37" s="225" t="s">
        <v>84</v>
      </c>
      <c r="C37" s="226"/>
      <c r="D37" s="227"/>
      <c r="E37" s="228"/>
      <c r="F37" s="229"/>
      <c r="G37" s="229"/>
      <c r="H37" s="324">
        <f>SUM(I36:I36)</f>
        <v>0</v>
      </c>
      <c r="I37" s="325"/>
    </row>
    <row r="39" spans="2:9" ht="12.75">
      <c r="B39" s="14"/>
      <c r="F39" s="230"/>
      <c r="G39" s="231"/>
      <c r="H39" s="231"/>
      <c r="I39" s="46"/>
    </row>
    <row r="40" spans="6:9" ht="12.75">
      <c r="F40" s="230"/>
      <c r="G40" s="231"/>
      <c r="H40" s="231"/>
      <c r="I40" s="46"/>
    </row>
    <row r="41" spans="6:9" ht="12.75">
      <c r="F41" s="230"/>
      <c r="G41" s="231"/>
      <c r="H41" s="231"/>
      <c r="I41" s="46"/>
    </row>
    <row r="42" spans="6:9" ht="12.75">
      <c r="F42" s="230"/>
      <c r="G42" s="231"/>
      <c r="H42" s="231"/>
      <c r="I42" s="46"/>
    </row>
    <row r="43" spans="6:9" ht="12.75">
      <c r="F43" s="230"/>
      <c r="G43" s="231"/>
      <c r="H43" s="231"/>
      <c r="I43" s="46"/>
    </row>
    <row r="44" spans="6:9" ht="12.75">
      <c r="F44" s="230"/>
      <c r="G44" s="231"/>
      <c r="H44" s="231"/>
      <c r="I44" s="46"/>
    </row>
    <row r="45" spans="6:9" ht="12.75">
      <c r="F45" s="230"/>
      <c r="G45" s="231"/>
      <c r="H45" s="231"/>
      <c r="I45" s="46"/>
    </row>
    <row r="46" spans="6:9" ht="12.75">
      <c r="F46" s="230"/>
      <c r="G46" s="231"/>
      <c r="H46" s="231"/>
      <c r="I46" s="46"/>
    </row>
    <row r="47" spans="6:9" ht="12.75">
      <c r="F47" s="230"/>
      <c r="G47" s="231"/>
      <c r="H47" s="231"/>
      <c r="I47" s="46"/>
    </row>
    <row r="48" spans="6:9" ht="12.75">
      <c r="F48" s="230"/>
      <c r="G48" s="231"/>
      <c r="H48" s="231"/>
      <c r="I48" s="46"/>
    </row>
    <row r="49" spans="6:9" ht="12.75">
      <c r="F49" s="230"/>
      <c r="G49" s="231"/>
      <c r="H49" s="231"/>
      <c r="I49" s="46"/>
    </row>
    <row r="50" spans="6:9" ht="12.75">
      <c r="F50" s="230"/>
      <c r="G50" s="231"/>
      <c r="H50" s="231"/>
      <c r="I50" s="46"/>
    </row>
    <row r="51" spans="6:9" ht="12.75">
      <c r="F51" s="230"/>
      <c r="G51" s="231"/>
      <c r="H51" s="231"/>
      <c r="I51" s="46"/>
    </row>
    <row r="52" spans="6:9" ht="12.75">
      <c r="F52" s="230"/>
      <c r="G52" s="231"/>
      <c r="H52" s="231"/>
      <c r="I52" s="46"/>
    </row>
    <row r="53" spans="6:9" ht="12.75">
      <c r="F53" s="230"/>
      <c r="G53" s="231"/>
      <c r="H53" s="231"/>
      <c r="I53" s="46"/>
    </row>
    <row r="54" spans="6:9" ht="12.75">
      <c r="F54" s="230"/>
      <c r="G54" s="231"/>
      <c r="H54" s="231"/>
      <c r="I54" s="46"/>
    </row>
    <row r="55" spans="6:9" ht="12.75">
      <c r="F55" s="230"/>
      <c r="G55" s="231"/>
      <c r="H55" s="231"/>
      <c r="I55" s="46"/>
    </row>
    <row r="56" spans="6:9" ht="12.75">
      <c r="F56" s="230"/>
      <c r="G56" s="231"/>
      <c r="H56" s="231"/>
      <c r="I56" s="46"/>
    </row>
    <row r="57" spans="6:9" ht="12.75">
      <c r="F57" s="230"/>
      <c r="G57" s="231"/>
      <c r="H57" s="231"/>
      <c r="I57" s="46"/>
    </row>
    <row r="58" spans="6:9" ht="12.75">
      <c r="F58" s="230"/>
      <c r="G58" s="231"/>
      <c r="H58" s="231"/>
      <c r="I58" s="46"/>
    </row>
    <row r="59" spans="6:9" ht="12.75">
      <c r="F59" s="230"/>
      <c r="G59" s="231"/>
      <c r="H59" s="231"/>
      <c r="I59" s="46"/>
    </row>
    <row r="60" spans="6:9" ht="12.75">
      <c r="F60" s="230"/>
      <c r="G60" s="231"/>
      <c r="H60" s="231"/>
      <c r="I60" s="46"/>
    </row>
    <row r="61" spans="6:9" ht="12.75">
      <c r="F61" s="230"/>
      <c r="G61" s="231"/>
      <c r="H61" s="231"/>
      <c r="I61" s="46"/>
    </row>
    <row r="62" spans="6:9" ht="12.75">
      <c r="F62" s="230"/>
      <c r="G62" s="231"/>
      <c r="H62" s="231"/>
      <c r="I62" s="46"/>
    </row>
    <row r="63" spans="6:9" ht="12.75">
      <c r="F63" s="230"/>
      <c r="G63" s="231"/>
      <c r="H63" s="231"/>
      <c r="I63" s="46"/>
    </row>
    <row r="64" spans="6:9" ht="12.75">
      <c r="F64" s="230"/>
      <c r="G64" s="231"/>
      <c r="H64" s="231"/>
      <c r="I64" s="46"/>
    </row>
    <row r="65" spans="6:9" ht="12.75">
      <c r="F65" s="230"/>
      <c r="G65" s="231"/>
      <c r="H65" s="231"/>
      <c r="I65" s="46"/>
    </row>
    <row r="66" spans="6:9" ht="12.75">
      <c r="F66" s="230"/>
      <c r="G66" s="231"/>
      <c r="H66" s="231"/>
      <c r="I66" s="46"/>
    </row>
    <row r="67" spans="6:9" ht="12.75">
      <c r="F67" s="230"/>
      <c r="G67" s="231"/>
      <c r="H67" s="231"/>
      <c r="I67" s="46"/>
    </row>
    <row r="68" spans="6:9" ht="12.75">
      <c r="F68" s="230"/>
      <c r="G68" s="231"/>
      <c r="H68" s="231"/>
      <c r="I68" s="46"/>
    </row>
    <row r="69" spans="6:9" ht="12.75">
      <c r="F69" s="230"/>
      <c r="G69" s="231"/>
      <c r="H69" s="231"/>
      <c r="I69" s="46"/>
    </row>
    <row r="70" spans="6:9" ht="12.75">
      <c r="F70" s="230"/>
      <c r="G70" s="231"/>
      <c r="H70" s="231"/>
      <c r="I70" s="46"/>
    </row>
    <row r="71" spans="6:9" ht="12.75">
      <c r="F71" s="230"/>
      <c r="G71" s="231"/>
      <c r="H71" s="231"/>
      <c r="I71" s="46"/>
    </row>
    <row r="72" spans="6:9" ht="12.75">
      <c r="F72" s="230"/>
      <c r="G72" s="231"/>
      <c r="H72" s="231"/>
      <c r="I72" s="46"/>
    </row>
    <row r="73" spans="6:9" ht="12.75">
      <c r="F73" s="230"/>
      <c r="G73" s="231"/>
      <c r="H73" s="231"/>
      <c r="I73" s="46"/>
    </row>
    <row r="74" spans="6:9" ht="12.75">
      <c r="F74" s="230"/>
      <c r="G74" s="231"/>
      <c r="H74" s="231"/>
      <c r="I74" s="46"/>
    </row>
    <row r="75" spans="6:9" ht="12.75">
      <c r="F75" s="230"/>
      <c r="G75" s="231"/>
      <c r="H75" s="231"/>
      <c r="I75" s="46"/>
    </row>
    <row r="76" spans="6:9" ht="12.75">
      <c r="F76" s="230"/>
      <c r="G76" s="231"/>
      <c r="H76" s="231"/>
      <c r="I76" s="46"/>
    </row>
    <row r="77" spans="6:9" ht="12.75">
      <c r="F77" s="230"/>
      <c r="G77" s="231"/>
      <c r="H77" s="231"/>
      <c r="I77" s="46"/>
    </row>
    <row r="78" spans="6:9" ht="12.75">
      <c r="F78" s="230"/>
      <c r="G78" s="231"/>
      <c r="H78" s="231"/>
      <c r="I78" s="46"/>
    </row>
    <row r="79" spans="6:9" ht="12.75">
      <c r="F79" s="230"/>
      <c r="G79" s="231"/>
      <c r="H79" s="231"/>
      <c r="I79" s="46"/>
    </row>
    <row r="80" spans="6:9" ht="12.75">
      <c r="F80" s="230"/>
      <c r="G80" s="231"/>
      <c r="H80" s="231"/>
      <c r="I80" s="46"/>
    </row>
    <row r="81" spans="6:9" ht="12.75">
      <c r="F81" s="230"/>
      <c r="G81" s="231"/>
      <c r="H81" s="231"/>
      <c r="I81" s="46"/>
    </row>
    <row r="82" spans="6:9" ht="12.75">
      <c r="F82" s="230"/>
      <c r="G82" s="231"/>
      <c r="H82" s="231"/>
      <c r="I82" s="46"/>
    </row>
    <row r="83" spans="6:9" ht="12.75">
      <c r="F83" s="230"/>
      <c r="G83" s="231"/>
      <c r="H83" s="231"/>
      <c r="I83" s="46"/>
    </row>
    <row r="84" spans="6:9" ht="12.75">
      <c r="F84" s="230"/>
      <c r="G84" s="231"/>
      <c r="H84" s="231"/>
      <c r="I84" s="46"/>
    </row>
    <row r="85" spans="6:9" ht="12.75">
      <c r="F85" s="230"/>
      <c r="G85" s="231"/>
      <c r="H85" s="231"/>
      <c r="I85" s="46"/>
    </row>
    <row r="86" spans="6:9" ht="12.75">
      <c r="F86" s="230"/>
      <c r="G86" s="231"/>
      <c r="H86" s="231"/>
      <c r="I86" s="46"/>
    </row>
    <row r="87" spans="6:9" ht="12.75">
      <c r="F87" s="230"/>
      <c r="G87" s="231"/>
      <c r="H87" s="231"/>
      <c r="I87" s="46"/>
    </row>
    <row r="88" spans="6:9" ht="12.75">
      <c r="F88" s="230"/>
      <c r="G88" s="231"/>
      <c r="H88" s="231"/>
      <c r="I88" s="46"/>
    </row>
  </sheetData>
  <sheetProtection/>
  <mergeCells count="4">
    <mergeCell ref="A1:B1"/>
    <mergeCell ref="A2:B2"/>
    <mergeCell ref="G2:I2"/>
    <mergeCell ref="H37:I3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B297"/>
  <sheetViews>
    <sheetView showGridLines="0" showZeros="0" tabSelected="1" zoomScaleSheetLayoutView="100" zoomScalePageLayoutView="0" workbookViewId="0" topLeftCell="A155">
      <selection activeCell="C163" sqref="C163:D163"/>
    </sheetView>
  </sheetViews>
  <sheetFormatPr defaultColWidth="9.00390625" defaultRowHeight="12.75"/>
  <cols>
    <col min="1" max="1" width="4.375" style="232" customWidth="1"/>
    <col min="2" max="2" width="11.625" style="232" customWidth="1"/>
    <col min="3" max="3" width="40.375" style="232" customWidth="1"/>
    <col min="4" max="4" width="5.625" style="232" customWidth="1"/>
    <col min="5" max="5" width="8.625" style="242" customWidth="1"/>
    <col min="6" max="6" width="9.875" style="232" customWidth="1"/>
    <col min="7" max="7" width="13.875" style="232" customWidth="1"/>
    <col min="8" max="8" width="11.75390625" style="232" hidden="1" customWidth="1"/>
    <col min="9" max="9" width="11.625" style="232" hidden="1" customWidth="1"/>
    <col min="10" max="10" width="11.00390625" style="232" hidden="1" customWidth="1"/>
    <col min="11" max="11" width="10.375" style="232" hidden="1" customWidth="1"/>
    <col min="12" max="12" width="75.375" style="232" customWidth="1"/>
    <col min="13" max="13" width="45.25390625" style="232" customWidth="1"/>
    <col min="14" max="16384" width="9.125" style="232" customWidth="1"/>
  </cols>
  <sheetData>
    <row r="1" spans="1:7" ht="15.75">
      <c r="A1" s="331" t="s">
        <v>102</v>
      </c>
      <c r="B1" s="331"/>
      <c r="C1" s="331"/>
      <c r="D1" s="331"/>
      <c r="E1" s="331"/>
      <c r="F1" s="331"/>
      <c r="G1" s="331"/>
    </row>
    <row r="2" spans="2:7" ht="14.25" customHeight="1" thickBot="1">
      <c r="B2" s="233"/>
      <c r="C2" s="234"/>
      <c r="D2" s="234"/>
      <c r="E2" s="235"/>
      <c r="F2" s="234"/>
      <c r="G2" s="234"/>
    </row>
    <row r="3" spans="1:7" ht="13.5" thickTop="1">
      <c r="A3" s="317" t="s">
        <v>2</v>
      </c>
      <c r="B3" s="318"/>
      <c r="C3" s="186" t="s">
        <v>105</v>
      </c>
      <c r="D3" s="236"/>
      <c r="E3" s="237" t="s">
        <v>85</v>
      </c>
      <c r="F3" s="238" t="str">
        <f>'01 1 Rek'!H1</f>
        <v>1</v>
      </c>
      <c r="G3" s="239"/>
    </row>
    <row r="4" spans="1:7" ht="13.5" thickBot="1">
      <c r="A4" s="332" t="s">
        <v>76</v>
      </c>
      <c r="B4" s="320"/>
      <c r="C4" s="192" t="s">
        <v>107</v>
      </c>
      <c r="D4" s="240"/>
      <c r="E4" s="333" t="str">
        <f>'01 1 Rek'!G2</f>
        <v>Rozpočet</v>
      </c>
      <c r="F4" s="334"/>
      <c r="G4" s="335"/>
    </row>
    <row r="5" spans="1:7" ht="13.5" thickTop="1">
      <c r="A5" s="241"/>
      <c r="G5" s="243"/>
    </row>
    <row r="6" spans="1:11" ht="27" customHeight="1">
      <c r="A6" s="244" t="s">
        <v>86</v>
      </c>
      <c r="B6" s="245" t="s">
        <v>87</v>
      </c>
      <c r="C6" s="245" t="s">
        <v>88</v>
      </c>
      <c r="D6" s="245" t="s">
        <v>89</v>
      </c>
      <c r="E6" s="246" t="s">
        <v>90</v>
      </c>
      <c r="F6" s="245" t="s">
        <v>91</v>
      </c>
      <c r="G6" s="247" t="s">
        <v>92</v>
      </c>
      <c r="H6" s="248" t="s">
        <v>93</v>
      </c>
      <c r="I6" s="248" t="s">
        <v>94</v>
      </c>
      <c r="J6" s="248" t="s">
        <v>95</v>
      </c>
      <c r="K6" s="248" t="s">
        <v>96</v>
      </c>
    </row>
    <row r="7" spans="1:15" ht="12.75">
      <c r="A7" s="249" t="s">
        <v>97</v>
      </c>
      <c r="B7" s="250" t="s">
        <v>98</v>
      </c>
      <c r="C7" s="251" t="s">
        <v>99</v>
      </c>
      <c r="D7" s="252"/>
      <c r="E7" s="253"/>
      <c r="F7" s="253"/>
      <c r="G7" s="254"/>
      <c r="H7" s="255"/>
      <c r="I7" s="256"/>
      <c r="J7" s="257"/>
      <c r="K7" s="258"/>
      <c r="O7" s="259">
        <v>1</v>
      </c>
    </row>
    <row r="8" spans="1:80" ht="12.75">
      <c r="A8" s="260">
        <v>1</v>
      </c>
      <c r="B8" s="261" t="s">
        <v>109</v>
      </c>
      <c r="C8" s="262" t="s">
        <v>110</v>
      </c>
      <c r="D8" s="263" t="s">
        <v>111</v>
      </c>
      <c r="E8" s="264">
        <v>6.88</v>
      </c>
      <c r="F8" s="264">
        <v>0</v>
      </c>
      <c r="G8" s="265">
        <f>E8*F8</f>
        <v>0</v>
      </c>
      <c r="H8" s="266">
        <v>0</v>
      </c>
      <c r="I8" s="267">
        <f>E8*H8</f>
        <v>0</v>
      </c>
      <c r="J8" s="266">
        <v>-0.417</v>
      </c>
      <c r="K8" s="267">
        <f>E8*J8</f>
        <v>-2.86896</v>
      </c>
      <c r="O8" s="259">
        <v>2</v>
      </c>
      <c r="AA8" s="232">
        <v>1</v>
      </c>
      <c r="AB8" s="232">
        <v>1</v>
      </c>
      <c r="AC8" s="232">
        <v>1</v>
      </c>
      <c r="AZ8" s="232">
        <v>1</v>
      </c>
      <c r="BA8" s="232">
        <f>IF(AZ8=1,G8,0)</f>
        <v>0</v>
      </c>
      <c r="BB8" s="232">
        <f>IF(AZ8=2,G8,0)</f>
        <v>0</v>
      </c>
      <c r="BC8" s="232">
        <f>IF(AZ8=3,G8,0)</f>
        <v>0</v>
      </c>
      <c r="BD8" s="232">
        <f>IF(AZ8=4,G8,0)</f>
        <v>0</v>
      </c>
      <c r="BE8" s="232">
        <f>IF(AZ8=5,G8,0)</f>
        <v>0</v>
      </c>
      <c r="CA8" s="259">
        <v>1</v>
      </c>
      <c r="CB8" s="259">
        <v>1</v>
      </c>
    </row>
    <row r="9" spans="1:15" ht="12.75">
      <c r="A9" s="268"/>
      <c r="B9" s="272"/>
      <c r="C9" s="329" t="s">
        <v>112</v>
      </c>
      <c r="D9" s="330"/>
      <c r="E9" s="273">
        <v>6.88</v>
      </c>
      <c r="F9" s="274"/>
      <c r="G9" s="275"/>
      <c r="H9" s="276"/>
      <c r="I9" s="270"/>
      <c r="J9" s="277"/>
      <c r="K9" s="270"/>
      <c r="M9" s="271" t="s">
        <v>112</v>
      </c>
      <c r="O9" s="259"/>
    </row>
    <row r="10" spans="1:80" ht="12.75">
      <c r="A10" s="260">
        <v>2</v>
      </c>
      <c r="B10" s="261" t="s">
        <v>113</v>
      </c>
      <c r="C10" s="262" t="s">
        <v>114</v>
      </c>
      <c r="D10" s="263" t="s">
        <v>115</v>
      </c>
      <c r="E10" s="264">
        <v>0.88</v>
      </c>
      <c r="F10" s="264">
        <v>0</v>
      </c>
      <c r="G10" s="265">
        <f>E10*F10</f>
        <v>0</v>
      </c>
      <c r="H10" s="266">
        <v>0</v>
      </c>
      <c r="I10" s="267">
        <f>E10*H10</f>
        <v>0</v>
      </c>
      <c r="J10" s="266">
        <v>0</v>
      </c>
      <c r="K10" s="267">
        <f>E10*J10</f>
        <v>0</v>
      </c>
      <c r="O10" s="259">
        <v>2</v>
      </c>
      <c r="AA10" s="232">
        <v>1</v>
      </c>
      <c r="AB10" s="232">
        <v>1</v>
      </c>
      <c r="AC10" s="232">
        <v>1</v>
      </c>
      <c r="AZ10" s="232">
        <v>1</v>
      </c>
      <c r="BA10" s="232">
        <f>IF(AZ10=1,G10,0)</f>
        <v>0</v>
      </c>
      <c r="BB10" s="232">
        <f>IF(AZ10=2,G10,0)</f>
        <v>0</v>
      </c>
      <c r="BC10" s="232">
        <f>IF(AZ10=3,G10,0)</f>
        <v>0</v>
      </c>
      <c r="BD10" s="232">
        <f>IF(AZ10=4,G10,0)</f>
        <v>0</v>
      </c>
      <c r="BE10" s="232">
        <f>IF(AZ10=5,G10,0)</f>
        <v>0</v>
      </c>
      <c r="CA10" s="259">
        <v>1</v>
      </c>
      <c r="CB10" s="259">
        <v>1</v>
      </c>
    </row>
    <row r="11" spans="1:15" ht="12.75">
      <c r="A11" s="268"/>
      <c r="B11" s="272"/>
      <c r="C11" s="329" t="s">
        <v>116</v>
      </c>
      <c r="D11" s="330"/>
      <c r="E11" s="273">
        <v>0.805</v>
      </c>
      <c r="F11" s="274"/>
      <c r="G11" s="275"/>
      <c r="H11" s="276"/>
      <c r="I11" s="270"/>
      <c r="J11" s="277"/>
      <c r="K11" s="270"/>
      <c r="M11" s="271" t="s">
        <v>116</v>
      </c>
      <c r="O11" s="259"/>
    </row>
    <row r="12" spans="1:15" ht="12.75">
      <c r="A12" s="268"/>
      <c r="B12" s="272"/>
      <c r="C12" s="329" t="s">
        <v>117</v>
      </c>
      <c r="D12" s="330"/>
      <c r="E12" s="273">
        <v>0.075</v>
      </c>
      <c r="F12" s="274"/>
      <c r="G12" s="275"/>
      <c r="H12" s="276"/>
      <c r="I12" s="270"/>
      <c r="J12" s="277"/>
      <c r="K12" s="270"/>
      <c r="M12" s="271" t="s">
        <v>117</v>
      </c>
      <c r="O12" s="259"/>
    </row>
    <row r="13" spans="1:80" ht="12.75">
      <c r="A13" s="260">
        <v>3</v>
      </c>
      <c r="B13" s="261" t="s">
        <v>118</v>
      </c>
      <c r="C13" s="262" t="s">
        <v>119</v>
      </c>
      <c r="D13" s="263" t="s">
        <v>115</v>
      </c>
      <c r="E13" s="264">
        <v>0.88</v>
      </c>
      <c r="F13" s="264">
        <v>0</v>
      </c>
      <c r="G13" s="265">
        <f>E13*F13</f>
        <v>0</v>
      </c>
      <c r="H13" s="266">
        <v>0</v>
      </c>
      <c r="I13" s="267">
        <f>E13*H13</f>
        <v>0</v>
      </c>
      <c r="J13" s="266">
        <v>0</v>
      </c>
      <c r="K13" s="267">
        <f>E13*J13</f>
        <v>0</v>
      </c>
      <c r="O13" s="259">
        <v>2</v>
      </c>
      <c r="AA13" s="232">
        <v>1</v>
      </c>
      <c r="AB13" s="232">
        <v>1</v>
      </c>
      <c r="AC13" s="232">
        <v>1</v>
      </c>
      <c r="AZ13" s="232">
        <v>1</v>
      </c>
      <c r="BA13" s="232">
        <f>IF(AZ13=1,G13,0)</f>
        <v>0</v>
      </c>
      <c r="BB13" s="232">
        <f>IF(AZ13=2,G13,0)</f>
        <v>0</v>
      </c>
      <c r="BC13" s="232">
        <f>IF(AZ13=3,G13,0)</f>
        <v>0</v>
      </c>
      <c r="BD13" s="232">
        <f>IF(AZ13=4,G13,0)</f>
        <v>0</v>
      </c>
      <c r="BE13" s="232">
        <f>IF(AZ13=5,G13,0)</f>
        <v>0</v>
      </c>
      <c r="CA13" s="259">
        <v>1</v>
      </c>
      <c r="CB13" s="259">
        <v>1</v>
      </c>
    </row>
    <row r="14" spans="1:80" ht="12.75">
      <c r="A14" s="260">
        <v>4</v>
      </c>
      <c r="B14" s="261" t="s">
        <v>120</v>
      </c>
      <c r="C14" s="262" t="s">
        <v>121</v>
      </c>
      <c r="D14" s="263" t="s">
        <v>115</v>
      </c>
      <c r="E14" s="264">
        <v>0.88</v>
      </c>
      <c r="F14" s="264">
        <v>0</v>
      </c>
      <c r="G14" s="265">
        <f>E14*F14</f>
        <v>0</v>
      </c>
      <c r="H14" s="266">
        <v>0</v>
      </c>
      <c r="I14" s="267">
        <f>E14*H14</f>
        <v>0</v>
      </c>
      <c r="J14" s="266">
        <v>0</v>
      </c>
      <c r="K14" s="267">
        <f>E14*J14</f>
        <v>0</v>
      </c>
      <c r="O14" s="259">
        <v>2</v>
      </c>
      <c r="AA14" s="232">
        <v>1</v>
      </c>
      <c r="AB14" s="232">
        <v>1</v>
      </c>
      <c r="AC14" s="232">
        <v>1</v>
      </c>
      <c r="AZ14" s="232">
        <v>1</v>
      </c>
      <c r="BA14" s="232">
        <f>IF(AZ14=1,G14,0)</f>
        <v>0</v>
      </c>
      <c r="BB14" s="232">
        <f>IF(AZ14=2,G14,0)</f>
        <v>0</v>
      </c>
      <c r="BC14" s="232">
        <f>IF(AZ14=3,G14,0)</f>
        <v>0</v>
      </c>
      <c r="BD14" s="232">
        <f>IF(AZ14=4,G14,0)</f>
        <v>0</v>
      </c>
      <c r="BE14" s="232">
        <f>IF(AZ14=5,G14,0)</f>
        <v>0</v>
      </c>
      <c r="CA14" s="259">
        <v>1</v>
      </c>
      <c r="CB14" s="259">
        <v>1</v>
      </c>
    </row>
    <row r="15" spans="1:80" ht="12.75">
      <c r="A15" s="260">
        <v>5</v>
      </c>
      <c r="B15" s="261" t="s">
        <v>122</v>
      </c>
      <c r="C15" s="262" t="s">
        <v>123</v>
      </c>
      <c r="D15" s="263" t="s">
        <v>115</v>
      </c>
      <c r="E15" s="264">
        <v>0.88</v>
      </c>
      <c r="F15" s="264">
        <v>0</v>
      </c>
      <c r="G15" s="265">
        <f>E15*F15</f>
        <v>0</v>
      </c>
      <c r="H15" s="266">
        <v>0</v>
      </c>
      <c r="I15" s="267">
        <f>E15*H15</f>
        <v>0</v>
      </c>
      <c r="J15" s="266">
        <v>0</v>
      </c>
      <c r="K15" s="267">
        <f>E15*J15</f>
        <v>0</v>
      </c>
      <c r="O15" s="259">
        <v>2</v>
      </c>
      <c r="AA15" s="232">
        <v>1</v>
      </c>
      <c r="AB15" s="232">
        <v>1</v>
      </c>
      <c r="AC15" s="232">
        <v>1</v>
      </c>
      <c r="AZ15" s="232">
        <v>1</v>
      </c>
      <c r="BA15" s="232">
        <f>IF(AZ15=1,G15,0)</f>
        <v>0</v>
      </c>
      <c r="BB15" s="232">
        <f>IF(AZ15=2,G15,0)</f>
        <v>0</v>
      </c>
      <c r="BC15" s="232">
        <f>IF(AZ15=3,G15,0)</f>
        <v>0</v>
      </c>
      <c r="BD15" s="232">
        <f>IF(AZ15=4,G15,0)</f>
        <v>0</v>
      </c>
      <c r="BE15" s="232">
        <f>IF(AZ15=5,G15,0)</f>
        <v>0</v>
      </c>
      <c r="CA15" s="259">
        <v>1</v>
      </c>
      <c r="CB15" s="259">
        <v>1</v>
      </c>
    </row>
    <row r="16" spans="1:57" ht="12.75">
      <c r="A16" s="278"/>
      <c r="B16" s="279" t="s">
        <v>100</v>
      </c>
      <c r="C16" s="280" t="s">
        <v>108</v>
      </c>
      <c r="D16" s="281"/>
      <c r="E16" s="282"/>
      <c r="F16" s="283"/>
      <c r="G16" s="284">
        <f>SUM(G7:G15)</f>
        <v>0</v>
      </c>
      <c r="H16" s="285"/>
      <c r="I16" s="286">
        <f>SUM(I7:I15)</f>
        <v>0</v>
      </c>
      <c r="J16" s="285"/>
      <c r="K16" s="286">
        <f>SUM(K7:K15)</f>
        <v>-2.86896</v>
      </c>
      <c r="O16" s="259">
        <v>4</v>
      </c>
      <c r="BA16" s="287">
        <f>SUM(BA7:BA15)</f>
        <v>0</v>
      </c>
      <c r="BB16" s="287">
        <f>SUM(BB7:BB15)</f>
        <v>0</v>
      </c>
      <c r="BC16" s="287">
        <f>SUM(BC7:BC15)</f>
        <v>0</v>
      </c>
      <c r="BD16" s="287">
        <f>SUM(BD7:BD15)</f>
        <v>0</v>
      </c>
      <c r="BE16" s="287">
        <f>SUM(BE7:BE15)</f>
        <v>0</v>
      </c>
    </row>
    <row r="17" spans="1:15" ht="12.75">
      <c r="A17" s="249" t="s">
        <v>97</v>
      </c>
      <c r="B17" s="250" t="s">
        <v>124</v>
      </c>
      <c r="C17" s="251" t="s">
        <v>125</v>
      </c>
      <c r="D17" s="252"/>
      <c r="E17" s="253"/>
      <c r="F17" s="253"/>
      <c r="G17" s="254"/>
      <c r="H17" s="255"/>
      <c r="I17" s="256"/>
      <c r="J17" s="257"/>
      <c r="K17" s="258"/>
      <c r="O17" s="259">
        <v>1</v>
      </c>
    </row>
    <row r="18" spans="1:80" ht="12.75">
      <c r="A18" s="260">
        <v>6</v>
      </c>
      <c r="B18" s="261" t="s">
        <v>127</v>
      </c>
      <c r="C18" s="262" t="s">
        <v>128</v>
      </c>
      <c r="D18" s="263" t="s">
        <v>115</v>
      </c>
      <c r="E18" s="264">
        <v>0.345</v>
      </c>
      <c r="F18" s="264">
        <v>0</v>
      </c>
      <c r="G18" s="265">
        <f>E18*F18</f>
        <v>0</v>
      </c>
      <c r="H18" s="266">
        <v>2.525</v>
      </c>
      <c r="I18" s="267">
        <f>E18*H18</f>
        <v>0.8711249999999999</v>
      </c>
      <c r="J18" s="266">
        <v>0</v>
      </c>
      <c r="K18" s="267">
        <f>E18*J18</f>
        <v>0</v>
      </c>
      <c r="O18" s="259">
        <v>2</v>
      </c>
      <c r="AA18" s="232">
        <v>1</v>
      </c>
      <c r="AB18" s="232">
        <v>1</v>
      </c>
      <c r="AC18" s="232">
        <v>1</v>
      </c>
      <c r="AZ18" s="232">
        <v>1</v>
      </c>
      <c r="BA18" s="232">
        <f>IF(AZ18=1,G18,0)</f>
        <v>0</v>
      </c>
      <c r="BB18" s="232">
        <f>IF(AZ18=2,G18,0)</f>
        <v>0</v>
      </c>
      <c r="BC18" s="232">
        <f>IF(AZ18=3,G18,0)</f>
        <v>0</v>
      </c>
      <c r="BD18" s="232">
        <f>IF(AZ18=4,G18,0)</f>
        <v>0</v>
      </c>
      <c r="BE18" s="232">
        <f>IF(AZ18=5,G18,0)</f>
        <v>0</v>
      </c>
      <c r="CA18" s="259">
        <v>1</v>
      </c>
      <c r="CB18" s="259">
        <v>1</v>
      </c>
    </row>
    <row r="19" spans="1:15" ht="12.75">
      <c r="A19" s="268"/>
      <c r="B19" s="272"/>
      <c r="C19" s="329" t="s">
        <v>129</v>
      </c>
      <c r="D19" s="330"/>
      <c r="E19" s="273">
        <v>0.345</v>
      </c>
      <c r="F19" s="274"/>
      <c r="G19" s="275"/>
      <c r="H19" s="276"/>
      <c r="I19" s="270"/>
      <c r="J19" s="277"/>
      <c r="K19" s="270"/>
      <c r="M19" s="271" t="s">
        <v>129</v>
      </c>
      <c r="O19" s="259"/>
    </row>
    <row r="20" spans="1:80" ht="12.75">
      <c r="A20" s="260">
        <v>7</v>
      </c>
      <c r="B20" s="261" t="s">
        <v>130</v>
      </c>
      <c r="C20" s="262" t="s">
        <v>131</v>
      </c>
      <c r="D20" s="263" t="s">
        <v>132</v>
      </c>
      <c r="E20" s="264">
        <v>0.01871</v>
      </c>
      <c r="F20" s="264">
        <v>0</v>
      </c>
      <c r="G20" s="265">
        <f>E20*F20</f>
        <v>0</v>
      </c>
      <c r="H20" s="266">
        <v>1.05693</v>
      </c>
      <c r="I20" s="267">
        <f>E20*H20</f>
        <v>0.0197751603</v>
      </c>
      <c r="J20" s="266">
        <v>0</v>
      </c>
      <c r="K20" s="267">
        <f>E20*J20</f>
        <v>0</v>
      </c>
      <c r="O20" s="259">
        <v>2</v>
      </c>
      <c r="AA20" s="232">
        <v>1</v>
      </c>
      <c r="AB20" s="232">
        <v>1</v>
      </c>
      <c r="AC20" s="232">
        <v>1</v>
      </c>
      <c r="AZ20" s="232">
        <v>1</v>
      </c>
      <c r="BA20" s="232">
        <f>IF(AZ20=1,G20,0)</f>
        <v>0</v>
      </c>
      <c r="BB20" s="232">
        <f>IF(AZ20=2,G20,0)</f>
        <v>0</v>
      </c>
      <c r="BC20" s="232">
        <f>IF(AZ20=3,G20,0)</f>
        <v>0</v>
      </c>
      <c r="BD20" s="232">
        <f>IF(AZ20=4,G20,0)</f>
        <v>0</v>
      </c>
      <c r="BE20" s="232">
        <f>IF(AZ20=5,G20,0)</f>
        <v>0</v>
      </c>
      <c r="CA20" s="259">
        <v>1</v>
      </c>
      <c r="CB20" s="259">
        <v>1</v>
      </c>
    </row>
    <row r="21" spans="1:15" ht="12.75">
      <c r="A21" s="268"/>
      <c r="B21" s="272"/>
      <c r="C21" s="329" t="s">
        <v>133</v>
      </c>
      <c r="D21" s="330"/>
      <c r="E21" s="273">
        <v>0.0147</v>
      </c>
      <c r="F21" s="274"/>
      <c r="G21" s="275"/>
      <c r="H21" s="276"/>
      <c r="I21" s="270"/>
      <c r="J21" s="277"/>
      <c r="K21" s="270"/>
      <c r="M21" s="271" t="s">
        <v>133</v>
      </c>
      <c r="O21" s="259"/>
    </row>
    <row r="22" spans="1:15" ht="12.75">
      <c r="A22" s="268"/>
      <c r="B22" s="272"/>
      <c r="C22" s="329" t="s">
        <v>134</v>
      </c>
      <c r="D22" s="330"/>
      <c r="E22" s="273">
        <v>0.004</v>
      </c>
      <c r="F22" s="274"/>
      <c r="G22" s="275"/>
      <c r="H22" s="276"/>
      <c r="I22" s="270"/>
      <c r="J22" s="277"/>
      <c r="K22" s="270"/>
      <c r="M22" s="271" t="s">
        <v>134</v>
      </c>
      <c r="O22" s="259"/>
    </row>
    <row r="23" spans="1:80" ht="12.75">
      <c r="A23" s="260">
        <v>8</v>
      </c>
      <c r="B23" s="261" t="s">
        <v>135</v>
      </c>
      <c r="C23" s="262" t="s">
        <v>136</v>
      </c>
      <c r="D23" s="263" t="s">
        <v>137</v>
      </c>
      <c r="E23" s="264">
        <v>16</v>
      </c>
      <c r="F23" s="264">
        <v>0</v>
      </c>
      <c r="G23" s="265">
        <f>E23*F23</f>
        <v>0</v>
      </c>
      <c r="H23" s="266">
        <v>0</v>
      </c>
      <c r="I23" s="267">
        <f>E23*H23</f>
        <v>0</v>
      </c>
      <c r="J23" s="266">
        <v>0</v>
      </c>
      <c r="K23" s="267">
        <f>E23*J23</f>
        <v>0</v>
      </c>
      <c r="O23" s="259">
        <v>2</v>
      </c>
      <c r="AA23" s="232">
        <v>1</v>
      </c>
      <c r="AB23" s="232">
        <v>1</v>
      </c>
      <c r="AC23" s="232">
        <v>1</v>
      </c>
      <c r="AZ23" s="232">
        <v>1</v>
      </c>
      <c r="BA23" s="232">
        <f>IF(AZ23=1,G23,0)</f>
        <v>0</v>
      </c>
      <c r="BB23" s="232">
        <f>IF(AZ23=2,G23,0)</f>
        <v>0</v>
      </c>
      <c r="BC23" s="232">
        <f>IF(AZ23=3,G23,0)</f>
        <v>0</v>
      </c>
      <c r="BD23" s="232">
        <f>IF(AZ23=4,G23,0)</f>
        <v>0</v>
      </c>
      <c r="BE23" s="232">
        <f>IF(AZ23=5,G23,0)</f>
        <v>0</v>
      </c>
      <c r="CA23" s="259">
        <v>1</v>
      </c>
      <c r="CB23" s="259">
        <v>1</v>
      </c>
    </row>
    <row r="24" spans="1:15" ht="12.75">
      <c r="A24" s="268"/>
      <c r="B24" s="272"/>
      <c r="C24" s="329" t="s">
        <v>138</v>
      </c>
      <c r="D24" s="330"/>
      <c r="E24" s="273">
        <v>16</v>
      </c>
      <c r="F24" s="274"/>
      <c r="G24" s="275"/>
      <c r="H24" s="276"/>
      <c r="I24" s="270"/>
      <c r="J24" s="277"/>
      <c r="K24" s="270"/>
      <c r="M24" s="271" t="s">
        <v>138</v>
      </c>
      <c r="O24" s="259"/>
    </row>
    <row r="25" spans="1:57" ht="12.75">
      <c r="A25" s="278"/>
      <c r="B25" s="279" t="s">
        <v>100</v>
      </c>
      <c r="C25" s="280" t="s">
        <v>126</v>
      </c>
      <c r="D25" s="281"/>
      <c r="E25" s="282"/>
      <c r="F25" s="283"/>
      <c r="G25" s="284">
        <f>SUM(G17:G24)</f>
        <v>0</v>
      </c>
      <c r="H25" s="285"/>
      <c r="I25" s="286">
        <f>SUM(I17:I24)</f>
        <v>0.8909001603</v>
      </c>
      <c r="J25" s="285"/>
      <c r="K25" s="286">
        <f>SUM(K17:K24)</f>
        <v>0</v>
      </c>
      <c r="O25" s="259">
        <v>4</v>
      </c>
      <c r="BA25" s="287">
        <f>SUM(BA17:BA24)</f>
        <v>0</v>
      </c>
      <c r="BB25" s="287">
        <f>SUM(BB17:BB24)</f>
        <v>0</v>
      </c>
      <c r="BC25" s="287">
        <f>SUM(BC17:BC24)</f>
        <v>0</v>
      </c>
      <c r="BD25" s="287">
        <f>SUM(BD17:BD24)</f>
        <v>0</v>
      </c>
      <c r="BE25" s="287">
        <f>SUM(BE17:BE24)</f>
        <v>0</v>
      </c>
    </row>
    <row r="26" spans="1:15" ht="12.75">
      <c r="A26" s="249" t="s">
        <v>97</v>
      </c>
      <c r="B26" s="250" t="s">
        <v>139</v>
      </c>
      <c r="C26" s="251" t="s">
        <v>140</v>
      </c>
      <c r="D26" s="252"/>
      <c r="E26" s="253"/>
      <c r="F26" s="253"/>
      <c r="G26" s="254"/>
      <c r="H26" s="255"/>
      <c r="I26" s="256"/>
      <c r="J26" s="257"/>
      <c r="K26" s="258"/>
      <c r="O26" s="259">
        <v>1</v>
      </c>
    </row>
    <row r="27" spans="1:80" ht="12.75">
      <c r="A27" s="260">
        <v>9</v>
      </c>
      <c r="B27" s="261" t="s">
        <v>142</v>
      </c>
      <c r="C27" s="262" t="s">
        <v>143</v>
      </c>
      <c r="D27" s="263" t="s">
        <v>111</v>
      </c>
      <c r="E27" s="264">
        <v>62.65144</v>
      </c>
      <c r="F27" s="264">
        <v>0</v>
      </c>
      <c r="G27" s="265">
        <f>E27*F27</f>
        <v>0</v>
      </c>
      <c r="H27" s="266">
        <v>0.01406</v>
      </c>
      <c r="I27" s="267">
        <f>E27*H27</f>
        <v>0.8808792464</v>
      </c>
      <c r="J27" s="266">
        <v>0</v>
      </c>
      <c r="K27" s="267">
        <f>E27*J27</f>
        <v>0</v>
      </c>
      <c r="O27" s="259">
        <v>2</v>
      </c>
      <c r="AA27" s="232">
        <v>1</v>
      </c>
      <c r="AB27" s="232">
        <v>1</v>
      </c>
      <c r="AC27" s="232">
        <v>1</v>
      </c>
      <c r="AZ27" s="232">
        <v>1</v>
      </c>
      <c r="BA27" s="232">
        <f>IF(AZ27=1,G27,0)</f>
        <v>0</v>
      </c>
      <c r="BB27" s="232">
        <f>IF(AZ27=2,G27,0)</f>
        <v>0</v>
      </c>
      <c r="BC27" s="232">
        <f>IF(AZ27=3,G27,0)</f>
        <v>0</v>
      </c>
      <c r="BD27" s="232">
        <f>IF(AZ27=4,G27,0)</f>
        <v>0</v>
      </c>
      <c r="BE27" s="232">
        <f>IF(AZ27=5,G27,0)</f>
        <v>0</v>
      </c>
      <c r="CA27" s="259">
        <v>1</v>
      </c>
      <c r="CB27" s="259">
        <v>1</v>
      </c>
    </row>
    <row r="28" spans="1:15" ht="12.75">
      <c r="A28" s="268"/>
      <c r="B28" s="269"/>
      <c r="C28" s="326" t="s">
        <v>144</v>
      </c>
      <c r="D28" s="327"/>
      <c r="E28" s="327"/>
      <c r="F28" s="327"/>
      <c r="G28" s="328"/>
      <c r="I28" s="270"/>
      <c r="K28" s="270"/>
      <c r="L28" s="271" t="s">
        <v>144</v>
      </c>
      <c r="O28" s="259">
        <v>3</v>
      </c>
    </row>
    <row r="29" spans="1:15" ht="12.75">
      <c r="A29" s="268"/>
      <c r="B29" s="269"/>
      <c r="C29" s="326" t="s">
        <v>145</v>
      </c>
      <c r="D29" s="327"/>
      <c r="E29" s="327"/>
      <c r="F29" s="327"/>
      <c r="G29" s="328"/>
      <c r="I29" s="270"/>
      <c r="K29" s="270"/>
      <c r="L29" s="271" t="s">
        <v>145</v>
      </c>
      <c r="O29" s="259">
        <v>3</v>
      </c>
    </row>
    <row r="30" spans="1:15" ht="12.75">
      <c r="A30" s="268"/>
      <c r="B30" s="269"/>
      <c r="C30" s="326" t="s">
        <v>146</v>
      </c>
      <c r="D30" s="327"/>
      <c r="E30" s="327"/>
      <c r="F30" s="327"/>
      <c r="G30" s="328"/>
      <c r="I30" s="270"/>
      <c r="K30" s="270"/>
      <c r="L30" s="271" t="s">
        <v>146</v>
      </c>
      <c r="O30" s="259">
        <v>3</v>
      </c>
    </row>
    <row r="31" spans="1:15" ht="22.5">
      <c r="A31" s="268"/>
      <c r="B31" s="269"/>
      <c r="C31" s="326" t="s">
        <v>147</v>
      </c>
      <c r="D31" s="327"/>
      <c r="E31" s="327"/>
      <c r="F31" s="327"/>
      <c r="G31" s="328"/>
      <c r="I31" s="270"/>
      <c r="K31" s="270"/>
      <c r="L31" s="271" t="s">
        <v>147</v>
      </c>
      <c r="O31" s="259">
        <v>3</v>
      </c>
    </row>
    <row r="32" spans="1:15" ht="12.75">
      <c r="A32" s="268"/>
      <c r="B32" s="272"/>
      <c r="C32" s="329" t="s">
        <v>148</v>
      </c>
      <c r="D32" s="330"/>
      <c r="E32" s="273">
        <v>68.6264</v>
      </c>
      <c r="F32" s="274"/>
      <c r="G32" s="275"/>
      <c r="H32" s="276"/>
      <c r="I32" s="270"/>
      <c r="J32" s="277"/>
      <c r="K32" s="270"/>
      <c r="M32" s="271" t="s">
        <v>148</v>
      </c>
      <c r="O32" s="259"/>
    </row>
    <row r="33" spans="1:15" ht="12.75">
      <c r="A33" s="268"/>
      <c r="B33" s="272"/>
      <c r="C33" s="329" t="s">
        <v>149</v>
      </c>
      <c r="D33" s="330"/>
      <c r="E33" s="273">
        <v>-29.3</v>
      </c>
      <c r="F33" s="274"/>
      <c r="G33" s="275"/>
      <c r="H33" s="276"/>
      <c r="I33" s="270"/>
      <c r="J33" s="277"/>
      <c r="K33" s="270"/>
      <c r="M33" s="271" t="s">
        <v>149</v>
      </c>
      <c r="O33" s="259"/>
    </row>
    <row r="34" spans="1:15" ht="12.75">
      <c r="A34" s="268"/>
      <c r="B34" s="272"/>
      <c r="C34" s="329" t="s">
        <v>150</v>
      </c>
      <c r="D34" s="330"/>
      <c r="E34" s="273">
        <v>16</v>
      </c>
      <c r="F34" s="274"/>
      <c r="G34" s="275"/>
      <c r="H34" s="276"/>
      <c r="I34" s="270"/>
      <c r="J34" s="277"/>
      <c r="K34" s="270"/>
      <c r="M34" s="271" t="s">
        <v>150</v>
      </c>
      <c r="O34" s="259"/>
    </row>
    <row r="35" spans="1:15" ht="12.75">
      <c r="A35" s="268"/>
      <c r="B35" s="272"/>
      <c r="C35" s="329" t="s">
        <v>151</v>
      </c>
      <c r="D35" s="330"/>
      <c r="E35" s="273">
        <v>7.325</v>
      </c>
      <c r="F35" s="274"/>
      <c r="G35" s="275"/>
      <c r="H35" s="276"/>
      <c r="I35" s="270"/>
      <c r="J35" s="277"/>
      <c r="K35" s="270"/>
      <c r="M35" s="271" t="s">
        <v>151</v>
      </c>
      <c r="O35" s="259"/>
    </row>
    <row r="36" spans="1:80" ht="12.75">
      <c r="A36" s="260">
        <v>10</v>
      </c>
      <c r="B36" s="261" t="s">
        <v>152</v>
      </c>
      <c r="C36" s="262" t="s">
        <v>153</v>
      </c>
      <c r="D36" s="263" t="s">
        <v>111</v>
      </c>
      <c r="E36" s="264">
        <v>63.83374</v>
      </c>
      <c r="F36" s="264">
        <v>0</v>
      </c>
      <c r="G36" s="265">
        <f>E36*F36</f>
        <v>0</v>
      </c>
      <c r="H36" s="266">
        <v>0.03767</v>
      </c>
      <c r="I36" s="267">
        <f>E36*H36</f>
        <v>2.4046169858</v>
      </c>
      <c r="J36" s="266">
        <v>0</v>
      </c>
      <c r="K36" s="267">
        <f>E36*J36</f>
        <v>0</v>
      </c>
      <c r="O36" s="259">
        <v>2</v>
      </c>
      <c r="AA36" s="232">
        <v>1</v>
      </c>
      <c r="AB36" s="232">
        <v>1</v>
      </c>
      <c r="AC36" s="232">
        <v>1</v>
      </c>
      <c r="AZ36" s="232">
        <v>1</v>
      </c>
      <c r="BA36" s="232">
        <f>IF(AZ36=1,G36,0)</f>
        <v>0</v>
      </c>
      <c r="BB36" s="232">
        <f>IF(AZ36=2,G36,0)</f>
        <v>0</v>
      </c>
      <c r="BC36" s="232">
        <f>IF(AZ36=3,G36,0)</f>
        <v>0</v>
      </c>
      <c r="BD36" s="232">
        <f>IF(AZ36=4,G36,0)</f>
        <v>0</v>
      </c>
      <c r="BE36" s="232">
        <f>IF(AZ36=5,G36,0)</f>
        <v>0</v>
      </c>
      <c r="CA36" s="259">
        <v>1</v>
      </c>
      <c r="CB36" s="259">
        <v>1</v>
      </c>
    </row>
    <row r="37" spans="1:80" ht="12.75">
      <c r="A37" s="260">
        <v>11</v>
      </c>
      <c r="B37" s="261" t="s">
        <v>154</v>
      </c>
      <c r="C37" s="262" t="s">
        <v>155</v>
      </c>
      <c r="D37" s="263" t="s">
        <v>111</v>
      </c>
      <c r="E37" s="264">
        <v>62.65144</v>
      </c>
      <c r="F37" s="264">
        <v>0</v>
      </c>
      <c r="G37" s="265">
        <f>E37*F37</f>
        <v>0</v>
      </c>
      <c r="H37" s="266">
        <v>0.001</v>
      </c>
      <c r="I37" s="267">
        <f>E37*H37</f>
        <v>0.06265144</v>
      </c>
      <c r="J37" s="266">
        <v>0</v>
      </c>
      <c r="K37" s="267">
        <f>E37*J37</f>
        <v>0</v>
      </c>
      <c r="O37" s="259">
        <v>2</v>
      </c>
      <c r="AA37" s="232">
        <v>1</v>
      </c>
      <c r="AB37" s="232">
        <v>1</v>
      </c>
      <c r="AC37" s="232">
        <v>1</v>
      </c>
      <c r="AZ37" s="232">
        <v>1</v>
      </c>
      <c r="BA37" s="232">
        <f>IF(AZ37=1,G37,0)</f>
        <v>0</v>
      </c>
      <c r="BB37" s="232">
        <f>IF(AZ37=2,G37,0)</f>
        <v>0</v>
      </c>
      <c r="BC37" s="232">
        <f>IF(AZ37=3,G37,0)</f>
        <v>0</v>
      </c>
      <c r="BD37" s="232">
        <f>IF(AZ37=4,G37,0)</f>
        <v>0</v>
      </c>
      <c r="BE37" s="232">
        <f>IF(AZ37=5,G37,0)</f>
        <v>0</v>
      </c>
      <c r="CA37" s="259">
        <v>1</v>
      </c>
      <c r="CB37" s="259">
        <v>1</v>
      </c>
    </row>
    <row r="38" spans="1:80" ht="12.75">
      <c r="A38" s="260">
        <v>12</v>
      </c>
      <c r="B38" s="261" t="s">
        <v>156</v>
      </c>
      <c r="C38" s="262" t="s">
        <v>157</v>
      </c>
      <c r="D38" s="263" t="s">
        <v>158</v>
      </c>
      <c r="E38" s="264">
        <v>14.65</v>
      </c>
      <c r="F38" s="264">
        <v>0</v>
      </c>
      <c r="G38" s="265">
        <f>E38*F38</f>
        <v>0</v>
      </c>
      <c r="H38" s="266">
        <v>0.001</v>
      </c>
      <c r="I38" s="267">
        <f>E38*H38</f>
        <v>0.01465</v>
      </c>
      <c r="J38" s="266">
        <v>0</v>
      </c>
      <c r="K38" s="267">
        <f>E38*J38</f>
        <v>0</v>
      </c>
      <c r="O38" s="259">
        <v>2</v>
      </c>
      <c r="AA38" s="232">
        <v>1</v>
      </c>
      <c r="AB38" s="232">
        <v>1</v>
      </c>
      <c r="AC38" s="232">
        <v>1</v>
      </c>
      <c r="AZ38" s="232">
        <v>1</v>
      </c>
      <c r="BA38" s="232">
        <f>IF(AZ38=1,G38,0)</f>
        <v>0</v>
      </c>
      <c r="BB38" s="232">
        <f>IF(AZ38=2,G38,0)</f>
        <v>0</v>
      </c>
      <c r="BC38" s="232">
        <f>IF(AZ38=3,G38,0)</f>
        <v>0</v>
      </c>
      <c r="BD38" s="232">
        <f>IF(AZ38=4,G38,0)</f>
        <v>0</v>
      </c>
      <c r="BE38" s="232">
        <f>IF(AZ38=5,G38,0)</f>
        <v>0</v>
      </c>
      <c r="CA38" s="259">
        <v>1</v>
      </c>
      <c r="CB38" s="259">
        <v>1</v>
      </c>
    </row>
    <row r="39" spans="1:15" ht="12.75">
      <c r="A39" s="268"/>
      <c r="B39" s="272"/>
      <c r="C39" s="329" t="s">
        <v>159</v>
      </c>
      <c r="D39" s="330"/>
      <c r="E39" s="273">
        <v>14.65</v>
      </c>
      <c r="F39" s="274"/>
      <c r="G39" s="275"/>
      <c r="H39" s="276"/>
      <c r="I39" s="270"/>
      <c r="J39" s="277"/>
      <c r="K39" s="270"/>
      <c r="M39" s="271" t="s">
        <v>159</v>
      </c>
      <c r="O39" s="259"/>
    </row>
    <row r="40" spans="1:57" ht="12.75">
      <c r="A40" s="278"/>
      <c r="B40" s="279" t="s">
        <v>100</v>
      </c>
      <c r="C40" s="280" t="s">
        <v>141</v>
      </c>
      <c r="D40" s="281"/>
      <c r="E40" s="282"/>
      <c r="F40" s="283"/>
      <c r="G40" s="284">
        <f>SUM(G26:G39)</f>
        <v>0</v>
      </c>
      <c r="H40" s="285"/>
      <c r="I40" s="286">
        <f>SUM(I26:I39)</f>
        <v>3.3627976722000006</v>
      </c>
      <c r="J40" s="285"/>
      <c r="K40" s="286">
        <f>SUM(K26:K39)</f>
        <v>0</v>
      </c>
      <c r="O40" s="259">
        <v>4</v>
      </c>
      <c r="BA40" s="287">
        <f>SUM(BA26:BA39)</f>
        <v>0</v>
      </c>
      <c r="BB40" s="287">
        <f>SUM(BB26:BB39)</f>
        <v>0</v>
      </c>
      <c r="BC40" s="287">
        <f>SUM(BC26:BC39)</f>
        <v>0</v>
      </c>
      <c r="BD40" s="287">
        <f>SUM(BD26:BD39)</f>
        <v>0</v>
      </c>
      <c r="BE40" s="287">
        <f>SUM(BE26:BE39)</f>
        <v>0</v>
      </c>
    </row>
    <row r="41" spans="1:15" ht="12.75">
      <c r="A41" s="249" t="s">
        <v>97</v>
      </c>
      <c r="B41" s="250" t="s">
        <v>160</v>
      </c>
      <c r="C41" s="251" t="s">
        <v>161</v>
      </c>
      <c r="D41" s="252"/>
      <c r="E41" s="253"/>
      <c r="F41" s="253"/>
      <c r="G41" s="254"/>
      <c r="H41" s="255"/>
      <c r="I41" s="256"/>
      <c r="J41" s="257"/>
      <c r="K41" s="258"/>
      <c r="O41" s="259">
        <v>1</v>
      </c>
    </row>
    <row r="42" spans="1:80" ht="12.75">
      <c r="A42" s="260">
        <v>13</v>
      </c>
      <c r="B42" s="261" t="s">
        <v>163</v>
      </c>
      <c r="C42" s="262" t="s">
        <v>164</v>
      </c>
      <c r="D42" s="263" t="s">
        <v>111</v>
      </c>
      <c r="E42" s="264">
        <v>0.48</v>
      </c>
      <c r="F42" s="264">
        <v>0</v>
      </c>
      <c r="G42" s="265">
        <f>E42*F42</f>
        <v>0</v>
      </c>
      <c r="H42" s="266">
        <v>0.0324</v>
      </c>
      <c r="I42" s="267">
        <f>E42*H42</f>
        <v>0.015551999999999998</v>
      </c>
      <c r="J42" s="266">
        <v>0</v>
      </c>
      <c r="K42" s="267">
        <f>E42*J42</f>
        <v>0</v>
      </c>
      <c r="O42" s="259">
        <v>2</v>
      </c>
      <c r="AA42" s="232">
        <v>1</v>
      </c>
      <c r="AB42" s="232">
        <v>1</v>
      </c>
      <c r="AC42" s="232">
        <v>1</v>
      </c>
      <c r="AZ42" s="232">
        <v>1</v>
      </c>
      <c r="BA42" s="232">
        <f>IF(AZ42=1,G42,0)</f>
        <v>0</v>
      </c>
      <c r="BB42" s="232">
        <f>IF(AZ42=2,G42,0)</f>
        <v>0</v>
      </c>
      <c r="BC42" s="232">
        <f>IF(AZ42=3,G42,0)</f>
        <v>0</v>
      </c>
      <c r="BD42" s="232">
        <f>IF(AZ42=4,G42,0)</f>
        <v>0</v>
      </c>
      <c r="BE42" s="232">
        <f>IF(AZ42=5,G42,0)</f>
        <v>0</v>
      </c>
      <c r="CA42" s="259">
        <v>1</v>
      </c>
      <c r="CB42" s="259">
        <v>1</v>
      </c>
    </row>
    <row r="43" spans="1:15" ht="12.75">
      <c r="A43" s="268"/>
      <c r="B43" s="269"/>
      <c r="C43" s="326" t="s">
        <v>165</v>
      </c>
      <c r="D43" s="327"/>
      <c r="E43" s="327"/>
      <c r="F43" s="327"/>
      <c r="G43" s="328"/>
      <c r="I43" s="270"/>
      <c r="K43" s="270"/>
      <c r="L43" s="271" t="s">
        <v>165</v>
      </c>
      <c r="O43" s="259">
        <v>3</v>
      </c>
    </row>
    <row r="44" spans="1:15" ht="12.75">
      <c r="A44" s="268"/>
      <c r="B44" s="272"/>
      <c r="C44" s="329" t="s">
        <v>166</v>
      </c>
      <c r="D44" s="330"/>
      <c r="E44" s="273">
        <v>0.48</v>
      </c>
      <c r="F44" s="274"/>
      <c r="G44" s="275"/>
      <c r="H44" s="276"/>
      <c r="I44" s="270"/>
      <c r="J44" s="277"/>
      <c r="K44" s="270"/>
      <c r="M44" s="271" t="s">
        <v>166</v>
      </c>
      <c r="O44" s="259"/>
    </row>
    <row r="45" spans="1:80" ht="12.75">
      <c r="A45" s="260">
        <v>14</v>
      </c>
      <c r="B45" s="261" t="s">
        <v>167</v>
      </c>
      <c r="C45" s="262" t="s">
        <v>168</v>
      </c>
      <c r="D45" s="263" t="s">
        <v>111</v>
      </c>
      <c r="E45" s="264">
        <v>0.48</v>
      </c>
      <c r="F45" s="264">
        <v>0</v>
      </c>
      <c r="G45" s="265">
        <f>E45*F45</f>
        <v>0</v>
      </c>
      <c r="H45" s="266">
        <v>0</v>
      </c>
      <c r="I45" s="267">
        <f>E45*H45</f>
        <v>0</v>
      </c>
      <c r="J45" s="266">
        <v>0</v>
      </c>
      <c r="K45" s="267">
        <f>E45*J45</f>
        <v>0</v>
      </c>
      <c r="O45" s="259">
        <v>2</v>
      </c>
      <c r="AA45" s="232">
        <v>1</v>
      </c>
      <c r="AB45" s="232">
        <v>1</v>
      </c>
      <c r="AC45" s="232">
        <v>1</v>
      </c>
      <c r="AZ45" s="232">
        <v>1</v>
      </c>
      <c r="BA45" s="232">
        <f>IF(AZ45=1,G45,0)</f>
        <v>0</v>
      </c>
      <c r="BB45" s="232">
        <f>IF(AZ45=2,G45,0)</f>
        <v>0</v>
      </c>
      <c r="BC45" s="232">
        <f>IF(AZ45=3,G45,0)</f>
        <v>0</v>
      </c>
      <c r="BD45" s="232">
        <f>IF(AZ45=4,G45,0)</f>
        <v>0</v>
      </c>
      <c r="BE45" s="232">
        <f>IF(AZ45=5,G45,0)</f>
        <v>0</v>
      </c>
      <c r="CA45" s="259">
        <v>1</v>
      </c>
      <c r="CB45" s="259">
        <v>1</v>
      </c>
    </row>
    <row r="46" spans="1:80" ht="12.75">
      <c r="A46" s="260">
        <v>15</v>
      </c>
      <c r="B46" s="261" t="s">
        <v>169</v>
      </c>
      <c r="C46" s="262" t="s">
        <v>170</v>
      </c>
      <c r="D46" s="263" t="s">
        <v>111</v>
      </c>
      <c r="E46" s="264">
        <v>25.19</v>
      </c>
      <c r="F46" s="264">
        <v>0</v>
      </c>
      <c r="G46" s="265">
        <f>E46*F46</f>
        <v>0</v>
      </c>
      <c r="H46" s="266">
        <v>0.01186</v>
      </c>
      <c r="I46" s="267">
        <f>E46*H46</f>
        <v>0.29875340000000006</v>
      </c>
      <c r="J46" s="266">
        <v>0</v>
      </c>
      <c r="K46" s="267">
        <f>E46*J46</f>
        <v>0</v>
      </c>
      <c r="O46" s="259">
        <v>2</v>
      </c>
      <c r="AA46" s="232">
        <v>1</v>
      </c>
      <c r="AB46" s="232">
        <v>1</v>
      </c>
      <c r="AC46" s="232">
        <v>1</v>
      </c>
      <c r="AZ46" s="232">
        <v>1</v>
      </c>
      <c r="BA46" s="232">
        <f>IF(AZ46=1,G46,0)</f>
        <v>0</v>
      </c>
      <c r="BB46" s="232">
        <f>IF(AZ46=2,G46,0)</f>
        <v>0</v>
      </c>
      <c r="BC46" s="232">
        <f>IF(AZ46=3,G46,0)</f>
        <v>0</v>
      </c>
      <c r="BD46" s="232">
        <f>IF(AZ46=4,G46,0)</f>
        <v>0</v>
      </c>
      <c r="BE46" s="232">
        <f>IF(AZ46=5,G46,0)</f>
        <v>0</v>
      </c>
      <c r="CA46" s="259">
        <v>1</v>
      </c>
      <c r="CB46" s="259">
        <v>1</v>
      </c>
    </row>
    <row r="47" spans="1:15" ht="12.75">
      <c r="A47" s="268"/>
      <c r="B47" s="269"/>
      <c r="C47" s="326" t="s">
        <v>171</v>
      </c>
      <c r="D47" s="327"/>
      <c r="E47" s="327"/>
      <c r="F47" s="327"/>
      <c r="G47" s="328"/>
      <c r="I47" s="270"/>
      <c r="K47" s="270"/>
      <c r="L47" s="271" t="s">
        <v>171</v>
      </c>
      <c r="O47" s="259">
        <v>3</v>
      </c>
    </row>
    <row r="48" spans="1:15" ht="24.75" customHeight="1">
      <c r="A48" s="268"/>
      <c r="B48" s="272"/>
      <c r="C48" s="329" t="s">
        <v>484</v>
      </c>
      <c r="D48" s="330"/>
      <c r="E48" s="273">
        <v>23.3</v>
      </c>
      <c r="F48" s="274"/>
      <c r="G48" s="275"/>
      <c r="H48" s="276"/>
      <c r="I48" s="270"/>
      <c r="J48" s="277"/>
      <c r="K48" s="270"/>
      <c r="M48" s="271" t="s">
        <v>172</v>
      </c>
      <c r="O48" s="259"/>
    </row>
    <row r="49" spans="1:15" ht="12.75">
      <c r="A49" s="268"/>
      <c r="B49" s="272"/>
      <c r="C49" s="329" t="s">
        <v>173</v>
      </c>
      <c r="D49" s="330"/>
      <c r="E49" s="273">
        <v>1.89</v>
      </c>
      <c r="F49" s="274"/>
      <c r="G49" s="275"/>
      <c r="H49" s="276"/>
      <c r="I49" s="270"/>
      <c r="J49" s="277"/>
      <c r="K49" s="270"/>
      <c r="M49" s="271" t="s">
        <v>173</v>
      </c>
      <c r="O49" s="259"/>
    </row>
    <row r="50" spans="1:57" ht="12.75">
      <c r="A50" s="278"/>
      <c r="B50" s="279" t="s">
        <v>100</v>
      </c>
      <c r="C50" s="280" t="s">
        <v>162</v>
      </c>
      <c r="D50" s="281"/>
      <c r="E50" s="282"/>
      <c r="F50" s="283"/>
      <c r="G50" s="284">
        <f>SUM(G41:G49)</f>
        <v>0</v>
      </c>
      <c r="H50" s="285"/>
      <c r="I50" s="286">
        <f>SUM(I41:I49)</f>
        <v>0.31430540000000007</v>
      </c>
      <c r="J50" s="285"/>
      <c r="K50" s="286">
        <f>SUM(K41:K49)</f>
        <v>0</v>
      </c>
      <c r="O50" s="259">
        <v>4</v>
      </c>
      <c r="BA50" s="287">
        <f>SUM(BA41:BA49)</f>
        <v>0</v>
      </c>
      <c r="BB50" s="287">
        <f>SUM(BB41:BB49)</f>
        <v>0</v>
      </c>
      <c r="BC50" s="287">
        <f>SUM(BC41:BC49)</f>
        <v>0</v>
      </c>
      <c r="BD50" s="287">
        <f>SUM(BD41:BD49)</f>
        <v>0</v>
      </c>
      <c r="BE50" s="287">
        <f>SUM(BE41:BE49)</f>
        <v>0</v>
      </c>
    </row>
    <row r="51" spans="1:15" ht="12.75">
      <c r="A51" s="249" t="s">
        <v>97</v>
      </c>
      <c r="B51" s="250" t="s">
        <v>174</v>
      </c>
      <c r="C51" s="251" t="s">
        <v>175</v>
      </c>
      <c r="D51" s="252"/>
      <c r="E51" s="253"/>
      <c r="F51" s="253"/>
      <c r="G51" s="254"/>
      <c r="H51" s="255"/>
      <c r="I51" s="256"/>
      <c r="J51" s="257"/>
      <c r="K51" s="258"/>
      <c r="O51" s="259">
        <v>1</v>
      </c>
    </row>
    <row r="52" spans="1:80" ht="12.75">
      <c r="A52" s="260">
        <v>16</v>
      </c>
      <c r="B52" s="261" t="s">
        <v>177</v>
      </c>
      <c r="C52" s="262" t="s">
        <v>178</v>
      </c>
      <c r="D52" s="263" t="s">
        <v>111</v>
      </c>
      <c r="E52" s="264">
        <v>6.88</v>
      </c>
      <c r="F52" s="264">
        <v>0</v>
      </c>
      <c r="G52" s="265">
        <f>E52*F52</f>
        <v>0</v>
      </c>
      <c r="H52" s="266">
        <v>0.38625</v>
      </c>
      <c r="I52" s="267">
        <f>E52*H52</f>
        <v>2.6574</v>
      </c>
      <c r="J52" s="266">
        <v>0</v>
      </c>
      <c r="K52" s="267">
        <f>E52*J52</f>
        <v>0</v>
      </c>
      <c r="O52" s="259">
        <v>2</v>
      </c>
      <c r="AA52" s="232">
        <v>1</v>
      </c>
      <c r="AB52" s="232">
        <v>1</v>
      </c>
      <c r="AC52" s="232">
        <v>1</v>
      </c>
      <c r="AZ52" s="232">
        <v>1</v>
      </c>
      <c r="BA52" s="232">
        <f>IF(AZ52=1,G52,0)</f>
        <v>0</v>
      </c>
      <c r="BB52" s="232">
        <f>IF(AZ52=2,G52,0)</f>
        <v>0</v>
      </c>
      <c r="BC52" s="232">
        <f>IF(AZ52=3,G52,0)</f>
        <v>0</v>
      </c>
      <c r="BD52" s="232">
        <f>IF(AZ52=4,G52,0)</f>
        <v>0</v>
      </c>
      <c r="BE52" s="232">
        <f>IF(AZ52=5,G52,0)</f>
        <v>0</v>
      </c>
      <c r="CA52" s="259">
        <v>1</v>
      </c>
      <c r="CB52" s="259">
        <v>1</v>
      </c>
    </row>
    <row r="53" spans="1:80" ht="12.75">
      <c r="A53" s="260">
        <v>17</v>
      </c>
      <c r="B53" s="261" t="s">
        <v>179</v>
      </c>
      <c r="C53" s="262" t="s">
        <v>180</v>
      </c>
      <c r="D53" s="263" t="s">
        <v>111</v>
      </c>
      <c r="E53" s="264">
        <v>6.88</v>
      </c>
      <c r="F53" s="264">
        <v>0</v>
      </c>
      <c r="G53" s="265">
        <f>E53*F53</f>
        <v>0</v>
      </c>
      <c r="H53" s="266">
        <v>0.11</v>
      </c>
      <c r="I53" s="267">
        <f>E53*H53</f>
        <v>0.7568</v>
      </c>
      <c r="J53" s="266">
        <v>0</v>
      </c>
      <c r="K53" s="267">
        <f>E53*J53</f>
        <v>0</v>
      </c>
      <c r="O53" s="259">
        <v>2</v>
      </c>
      <c r="AA53" s="232">
        <v>1</v>
      </c>
      <c r="AB53" s="232">
        <v>1</v>
      </c>
      <c r="AC53" s="232">
        <v>1</v>
      </c>
      <c r="AZ53" s="232">
        <v>1</v>
      </c>
      <c r="BA53" s="232">
        <f>IF(AZ53=1,G53,0)</f>
        <v>0</v>
      </c>
      <c r="BB53" s="232">
        <f>IF(AZ53=2,G53,0)</f>
        <v>0</v>
      </c>
      <c r="BC53" s="232">
        <f>IF(AZ53=3,G53,0)</f>
        <v>0</v>
      </c>
      <c r="BD53" s="232">
        <f>IF(AZ53=4,G53,0)</f>
        <v>0</v>
      </c>
      <c r="BE53" s="232">
        <f>IF(AZ53=5,G53,0)</f>
        <v>0</v>
      </c>
      <c r="CA53" s="259">
        <v>1</v>
      </c>
      <c r="CB53" s="259">
        <v>1</v>
      </c>
    </row>
    <row r="54" spans="1:57" ht="12.75">
      <c r="A54" s="278"/>
      <c r="B54" s="279" t="s">
        <v>100</v>
      </c>
      <c r="C54" s="280" t="s">
        <v>176</v>
      </c>
      <c r="D54" s="281"/>
      <c r="E54" s="282"/>
      <c r="F54" s="283"/>
      <c r="G54" s="284">
        <f>SUM(G51:G53)</f>
        <v>0</v>
      </c>
      <c r="H54" s="285"/>
      <c r="I54" s="286">
        <f>SUM(I51:I53)</f>
        <v>3.4142</v>
      </c>
      <c r="J54" s="285"/>
      <c r="K54" s="286">
        <f>SUM(K51:K53)</f>
        <v>0</v>
      </c>
      <c r="O54" s="259">
        <v>4</v>
      </c>
      <c r="BA54" s="287">
        <f>SUM(BA51:BA53)</f>
        <v>0</v>
      </c>
      <c r="BB54" s="287">
        <f>SUM(BB51:BB53)</f>
        <v>0</v>
      </c>
      <c r="BC54" s="287">
        <f>SUM(BC51:BC53)</f>
        <v>0</v>
      </c>
      <c r="BD54" s="287">
        <f>SUM(BD51:BD53)</f>
        <v>0</v>
      </c>
      <c r="BE54" s="287">
        <f>SUM(BE51:BE53)</f>
        <v>0</v>
      </c>
    </row>
    <row r="55" spans="1:15" ht="12.75">
      <c r="A55" s="249" t="s">
        <v>97</v>
      </c>
      <c r="B55" s="250" t="s">
        <v>181</v>
      </c>
      <c r="C55" s="251" t="s">
        <v>182</v>
      </c>
      <c r="D55" s="252"/>
      <c r="E55" s="253"/>
      <c r="F55" s="253"/>
      <c r="G55" s="254"/>
      <c r="H55" s="255"/>
      <c r="I55" s="256"/>
      <c r="J55" s="257"/>
      <c r="K55" s="258"/>
      <c r="O55" s="259">
        <v>1</v>
      </c>
    </row>
    <row r="56" spans="1:80" ht="12.75">
      <c r="A56" s="260">
        <v>18</v>
      </c>
      <c r="B56" s="261" t="s">
        <v>184</v>
      </c>
      <c r="C56" s="262" t="s">
        <v>185</v>
      </c>
      <c r="D56" s="263" t="s">
        <v>158</v>
      </c>
      <c r="E56" s="264">
        <v>32</v>
      </c>
      <c r="F56" s="264">
        <v>0</v>
      </c>
      <c r="G56" s="265">
        <f>E56*F56</f>
        <v>0</v>
      </c>
      <c r="H56" s="266">
        <v>0.00371</v>
      </c>
      <c r="I56" s="267">
        <f>E56*H56</f>
        <v>0.11872</v>
      </c>
      <c r="J56" s="266">
        <v>0</v>
      </c>
      <c r="K56" s="267">
        <f>E56*J56</f>
        <v>0</v>
      </c>
      <c r="O56" s="259">
        <v>2</v>
      </c>
      <c r="AA56" s="232">
        <v>1</v>
      </c>
      <c r="AB56" s="232">
        <v>1</v>
      </c>
      <c r="AC56" s="232">
        <v>1</v>
      </c>
      <c r="AZ56" s="232">
        <v>1</v>
      </c>
      <c r="BA56" s="232">
        <f>IF(AZ56=1,G56,0)</f>
        <v>0</v>
      </c>
      <c r="BB56" s="232">
        <f>IF(AZ56=2,G56,0)</f>
        <v>0</v>
      </c>
      <c r="BC56" s="232">
        <f>IF(AZ56=3,G56,0)</f>
        <v>0</v>
      </c>
      <c r="BD56" s="232">
        <f>IF(AZ56=4,G56,0)</f>
        <v>0</v>
      </c>
      <c r="BE56" s="232">
        <f>IF(AZ56=5,G56,0)</f>
        <v>0</v>
      </c>
      <c r="CA56" s="259">
        <v>1</v>
      </c>
      <c r="CB56" s="259">
        <v>1</v>
      </c>
    </row>
    <row r="57" spans="1:15" ht="12.75">
      <c r="A57" s="268"/>
      <c r="B57" s="272"/>
      <c r="C57" s="329" t="s">
        <v>186</v>
      </c>
      <c r="D57" s="330"/>
      <c r="E57" s="273">
        <v>32</v>
      </c>
      <c r="F57" s="274"/>
      <c r="G57" s="275"/>
      <c r="H57" s="276"/>
      <c r="I57" s="270"/>
      <c r="J57" s="277"/>
      <c r="K57" s="270"/>
      <c r="M57" s="271" t="s">
        <v>186</v>
      </c>
      <c r="O57" s="259"/>
    </row>
    <row r="58" spans="1:80" ht="12.75">
      <c r="A58" s="260">
        <v>19</v>
      </c>
      <c r="B58" s="261" t="s">
        <v>187</v>
      </c>
      <c r="C58" s="262" t="s">
        <v>188</v>
      </c>
      <c r="D58" s="263" t="s">
        <v>111</v>
      </c>
      <c r="E58" s="264">
        <v>16</v>
      </c>
      <c r="F58" s="264">
        <v>0</v>
      </c>
      <c r="G58" s="265">
        <f>E58*F58</f>
        <v>0</v>
      </c>
      <c r="H58" s="266">
        <v>0.05369</v>
      </c>
      <c r="I58" s="267">
        <f>E58*H58</f>
        <v>0.85904</v>
      </c>
      <c r="J58" s="266">
        <v>0</v>
      </c>
      <c r="K58" s="267">
        <f>E58*J58</f>
        <v>0</v>
      </c>
      <c r="O58" s="259">
        <v>2</v>
      </c>
      <c r="AA58" s="232">
        <v>1</v>
      </c>
      <c r="AB58" s="232">
        <v>1</v>
      </c>
      <c r="AC58" s="232">
        <v>1</v>
      </c>
      <c r="AZ58" s="232">
        <v>1</v>
      </c>
      <c r="BA58" s="232">
        <f>IF(AZ58=1,G58,0)</f>
        <v>0</v>
      </c>
      <c r="BB58" s="232">
        <f>IF(AZ58=2,G58,0)</f>
        <v>0</v>
      </c>
      <c r="BC58" s="232">
        <f>IF(AZ58=3,G58,0)</f>
        <v>0</v>
      </c>
      <c r="BD58" s="232">
        <f>IF(AZ58=4,G58,0)</f>
        <v>0</v>
      </c>
      <c r="BE58" s="232">
        <f>IF(AZ58=5,G58,0)</f>
        <v>0</v>
      </c>
      <c r="CA58" s="259">
        <v>1</v>
      </c>
      <c r="CB58" s="259">
        <v>1</v>
      </c>
    </row>
    <row r="59" spans="1:15" ht="12.75">
      <c r="A59" s="268"/>
      <c r="B59" s="272"/>
      <c r="C59" s="329" t="s">
        <v>189</v>
      </c>
      <c r="D59" s="330"/>
      <c r="E59" s="273">
        <v>16</v>
      </c>
      <c r="F59" s="274"/>
      <c r="G59" s="275"/>
      <c r="H59" s="276"/>
      <c r="I59" s="270"/>
      <c r="J59" s="277"/>
      <c r="K59" s="270"/>
      <c r="M59" s="271" t="s">
        <v>189</v>
      </c>
      <c r="O59" s="259"/>
    </row>
    <row r="60" spans="1:57" ht="12.75">
      <c r="A60" s="278"/>
      <c r="B60" s="279" t="s">
        <v>100</v>
      </c>
      <c r="C60" s="280" t="s">
        <v>183</v>
      </c>
      <c r="D60" s="281"/>
      <c r="E60" s="282"/>
      <c r="F60" s="283"/>
      <c r="G60" s="284">
        <f>SUM(G55:G59)</f>
        <v>0</v>
      </c>
      <c r="H60" s="285"/>
      <c r="I60" s="286">
        <f>SUM(I55:I59)</f>
        <v>0.9777600000000001</v>
      </c>
      <c r="J60" s="285"/>
      <c r="K60" s="286">
        <f>SUM(K55:K59)</f>
        <v>0</v>
      </c>
      <c r="O60" s="259">
        <v>4</v>
      </c>
      <c r="BA60" s="287">
        <f>SUM(BA55:BA59)</f>
        <v>0</v>
      </c>
      <c r="BB60" s="287">
        <f>SUM(BB55:BB59)</f>
        <v>0</v>
      </c>
      <c r="BC60" s="287">
        <f>SUM(BC55:BC59)</f>
        <v>0</v>
      </c>
      <c r="BD60" s="287">
        <f>SUM(BD55:BD59)</f>
        <v>0</v>
      </c>
      <c r="BE60" s="287">
        <f>SUM(BE55:BE59)</f>
        <v>0</v>
      </c>
    </row>
    <row r="61" spans="1:15" ht="12.75">
      <c r="A61" s="249" t="s">
        <v>97</v>
      </c>
      <c r="B61" s="250" t="s">
        <v>190</v>
      </c>
      <c r="C61" s="251" t="s">
        <v>191</v>
      </c>
      <c r="D61" s="252"/>
      <c r="E61" s="253"/>
      <c r="F61" s="253"/>
      <c r="G61" s="254"/>
      <c r="H61" s="255"/>
      <c r="I61" s="256"/>
      <c r="J61" s="257"/>
      <c r="K61" s="258"/>
      <c r="O61" s="259">
        <v>1</v>
      </c>
    </row>
    <row r="62" spans="1:80" ht="12.75">
      <c r="A62" s="260">
        <v>20</v>
      </c>
      <c r="B62" s="261" t="s">
        <v>193</v>
      </c>
      <c r="C62" s="262" t="s">
        <v>194</v>
      </c>
      <c r="D62" s="263" t="s">
        <v>111</v>
      </c>
      <c r="E62" s="264">
        <v>87.73176</v>
      </c>
      <c r="F62" s="264">
        <v>0</v>
      </c>
      <c r="G62" s="265">
        <f>E62*F62</f>
        <v>0</v>
      </c>
      <c r="H62" s="266">
        <v>0.00035</v>
      </c>
      <c r="I62" s="267">
        <f>E62*H62</f>
        <v>0.030706116</v>
      </c>
      <c r="J62" s="266">
        <v>0</v>
      </c>
      <c r="K62" s="267">
        <f>E62*J62</f>
        <v>0</v>
      </c>
      <c r="O62" s="259">
        <v>2</v>
      </c>
      <c r="AA62" s="232">
        <v>1</v>
      </c>
      <c r="AB62" s="232">
        <v>1</v>
      </c>
      <c r="AC62" s="232">
        <v>1</v>
      </c>
      <c r="AZ62" s="232">
        <v>1</v>
      </c>
      <c r="BA62" s="232">
        <f>IF(AZ62=1,G62,0)</f>
        <v>0</v>
      </c>
      <c r="BB62" s="232">
        <f>IF(AZ62=2,G62,0)</f>
        <v>0</v>
      </c>
      <c r="BC62" s="232">
        <f>IF(AZ62=3,G62,0)</f>
        <v>0</v>
      </c>
      <c r="BD62" s="232">
        <f>IF(AZ62=4,G62,0)</f>
        <v>0</v>
      </c>
      <c r="BE62" s="232">
        <f>IF(AZ62=5,G62,0)</f>
        <v>0</v>
      </c>
      <c r="CA62" s="259">
        <v>1</v>
      </c>
      <c r="CB62" s="259">
        <v>1</v>
      </c>
    </row>
    <row r="63" spans="1:15" ht="12.75">
      <c r="A63" s="268"/>
      <c r="B63" s="272"/>
      <c r="C63" s="329" t="s">
        <v>195</v>
      </c>
      <c r="D63" s="330"/>
      <c r="E63" s="273">
        <v>87.7318</v>
      </c>
      <c r="F63" s="274"/>
      <c r="G63" s="275"/>
      <c r="H63" s="276"/>
      <c r="I63" s="270"/>
      <c r="J63" s="277"/>
      <c r="K63" s="270"/>
      <c r="M63" s="271" t="s">
        <v>195</v>
      </c>
      <c r="O63" s="259"/>
    </row>
    <row r="64" spans="1:80" ht="12.75">
      <c r="A64" s="260">
        <v>21</v>
      </c>
      <c r="B64" s="261" t="s">
        <v>196</v>
      </c>
      <c r="C64" s="262" t="s">
        <v>197</v>
      </c>
      <c r="D64" s="263" t="s">
        <v>158</v>
      </c>
      <c r="E64" s="264">
        <v>7.5</v>
      </c>
      <c r="F64" s="264">
        <v>0</v>
      </c>
      <c r="G64" s="265">
        <f>E64*F64</f>
        <v>0</v>
      </c>
      <c r="H64" s="266">
        <v>0.005</v>
      </c>
      <c r="I64" s="267">
        <f>E64*H64</f>
        <v>0.0375</v>
      </c>
      <c r="J64" s="266">
        <v>-0.005</v>
      </c>
      <c r="K64" s="267">
        <f>E64*J64</f>
        <v>-0.0375</v>
      </c>
      <c r="O64" s="259">
        <v>2</v>
      </c>
      <c r="AA64" s="232">
        <v>1</v>
      </c>
      <c r="AB64" s="232">
        <v>1</v>
      </c>
      <c r="AC64" s="232">
        <v>1</v>
      </c>
      <c r="AZ64" s="232">
        <v>1</v>
      </c>
      <c r="BA64" s="232">
        <f>IF(AZ64=1,G64,0)</f>
        <v>0</v>
      </c>
      <c r="BB64" s="232">
        <f>IF(AZ64=2,G64,0)</f>
        <v>0</v>
      </c>
      <c r="BC64" s="232">
        <f>IF(AZ64=3,G64,0)</f>
        <v>0</v>
      </c>
      <c r="BD64" s="232">
        <f>IF(AZ64=4,G64,0)</f>
        <v>0</v>
      </c>
      <c r="BE64" s="232">
        <f>IF(AZ64=5,G64,0)</f>
        <v>0</v>
      </c>
      <c r="CA64" s="259">
        <v>1</v>
      </c>
      <c r="CB64" s="259">
        <v>1</v>
      </c>
    </row>
    <row r="65" spans="1:80" ht="12.75">
      <c r="A65" s="260">
        <v>22</v>
      </c>
      <c r="B65" s="261" t="s">
        <v>198</v>
      </c>
      <c r="C65" s="262" t="s">
        <v>199</v>
      </c>
      <c r="D65" s="263" t="s">
        <v>111</v>
      </c>
      <c r="E65" s="264">
        <v>170.825</v>
      </c>
      <c r="F65" s="264">
        <v>0</v>
      </c>
      <c r="G65" s="265">
        <f>E65*F65</f>
        <v>0</v>
      </c>
      <c r="H65" s="266">
        <v>4E-05</v>
      </c>
      <c r="I65" s="267">
        <f>E65*H65</f>
        <v>0.0068330000000000005</v>
      </c>
      <c r="J65" s="266">
        <v>0</v>
      </c>
      <c r="K65" s="267">
        <f>E65*J65</f>
        <v>0</v>
      </c>
      <c r="O65" s="259">
        <v>2</v>
      </c>
      <c r="AA65" s="232">
        <v>1</v>
      </c>
      <c r="AB65" s="232">
        <v>1</v>
      </c>
      <c r="AC65" s="232">
        <v>1</v>
      </c>
      <c r="AZ65" s="232">
        <v>1</v>
      </c>
      <c r="BA65" s="232">
        <f>IF(AZ65=1,G65,0)</f>
        <v>0</v>
      </c>
      <c r="BB65" s="232">
        <f>IF(AZ65=2,G65,0)</f>
        <v>0</v>
      </c>
      <c r="BC65" s="232">
        <f>IF(AZ65=3,G65,0)</f>
        <v>0</v>
      </c>
      <c r="BD65" s="232">
        <f>IF(AZ65=4,G65,0)</f>
        <v>0</v>
      </c>
      <c r="BE65" s="232">
        <f>IF(AZ65=5,G65,0)</f>
        <v>0</v>
      </c>
      <c r="CA65" s="259">
        <v>1</v>
      </c>
      <c r="CB65" s="259">
        <v>1</v>
      </c>
    </row>
    <row r="66" spans="1:15" ht="12.75">
      <c r="A66" s="268"/>
      <c r="B66" s="272"/>
      <c r="C66" s="329" t="s">
        <v>200</v>
      </c>
      <c r="D66" s="330"/>
      <c r="E66" s="273">
        <v>170.825</v>
      </c>
      <c r="F66" s="274"/>
      <c r="G66" s="275"/>
      <c r="H66" s="276"/>
      <c r="I66" s="270"/>
      <c r="J66" s="277"/>
      <c r="K66" s="270"/>
      <c r="M66" s="271" t="s">
        <v>200</v>
      </c>
      <c r="O66" s="259"/>
    </row>
    <row r="67" spans="1:80" ht="12.75">
      <c r="A67" s="260">
        <v>23</v>
      </c>
      <c r="B67" s="261" t="s">
        <v>201</v>
      </c>
      <c r="C67" s="262" t="s">
        <v>202</v>
      </c>
      <c r="D67" s="263" t="s">
        <v>111</v>
      </c>
      <c r="E67" s="264">
        <v>36.1685</v>
      </c>
      <c r="F67" s="264">
        <v>0</v>
      </c>
      <c r="G67" s="265">
        <f>E67*F67</f>
        <v>0</v>
      </c>
      <c r="H67" s="266">
        <v>0.00051</v>
      </c>
      <c r="I67" s="267">
        <f>E67*H67</f>
        <v>0.018445935000000004</v>
      </c>
      <c r="J67" s="266">
        <v>0</v>
      </c>
      <c r="K67" s="267">
        <f>E67*J67</f>
        <v>0</v>
      </c>
      <c r="O67" s="259">
        <v>2</v>
      </c>
      <c r="AA67" s="232">
        <v>1</v>
      </c>
      <c r="AB67" s="232">
        <v>1</v>
      </c>
      <c r="AC67" s="232">
        <v>1</v>
      </c>
      <c r="AZ67" s="232">
        <v>1</v>
      </c>
      <c r="BA67" s="232">
        <f>IF(AZ67=1,G67,0)</f>
        <v>0</v>
      </c>
      <c r="BB67" s="232">
        <f>IF(AZ67=2,G67,0)</f>
        <v>0</v>
      </c>
      <c r="BC67" s="232">
        <f>IF(AZ67=3,G67,0)</f>
        <v>0</v>
      </c>
      <c r="BD67" s="232">
        <f>IF(AZ67=4,G67,0)</f>
        <v>0</v>
      </c>
      <c r="BE67" s="232">
        <f>IF(AZ67=5,G67,0)</f>
        <v>0</v>
      </c>
      <c r="CA67" s="259">
        <v>1</v>
      </c>
      <c r="CB67" s="259">
        <v>1</v>
      </c>
    </row>
    <row r="68" spans="1:15" ht="12.75">
      <c r="A68" s="268"/>
      <c r="B68" s="269"/>
      <c r="C68" s="326" t="s">
        <v>203</v>
      </c>
      <c r="D68" s="327"/>
      <c r="E68" s="327"/>
      <c r="F68" s="327"/>
      <c r="G68" s="328"/>
      <c r="I68" s="270"/>
      <c r="K68" s="270"/>
      <c r="L68" s="271" t="s">
        <v>203</v>
      </c>
      <c r="O68" s="259">
        <v>3</v>
      </c>
    </row>
    <row r="69" spans="1:80" ht="12.75">
      <c r="A69" s="260">
        <v>24</v>
      </c>
      <c r="B69" s="261" t="s">
        <v>204</v>
      </c>
      <c r="C69" s="262" t="s">
        <v>205</v>
      </c>
      <c r="D69" s="263" t="s">
        <v>111</v>
      </c>
      <c r="E69" s="264">
        <v>51.56326</v>
      </c>
      <c r="F69" s="264">
        <v>0</v>
      </c>
      <c r="G69" s="265">
        <f>E69*F69</f>
        <v>0</v>
      </c>
      <c r="H69" s="266">
        <v>0.03</v>
      </c>
      <c r="I69" s="267">
        <f>E69*H69</f>
        <v>1.5468978</v>
      </c>
      <c r="J69" s="266">
        <v>0</v>
      </c>
      <c r="K69" s="267">
        <f>E69*J69</f>
        <v>0</v>
      </c>
      <c r="O69" s="259">
        <v>2</v>
      </c>
      <c r="AA69" s="232">
        <v>1</v>
      </c>
      <c r="AB69" s="232">
        <v>1</v>
      </c>
      <c r="AC69" s="232">
        <v>1</v>
      </c>
      <c r="AZ69" s="232">
        <v>1</v>
      </c>
      <c r="BA69" s="232">
        <f>IF(AZ69=1,G69,0)</f>
        <v>0</v>
      </c>
      <c r="BB69" s="232">
        <f>IF(AZ69=2,G69,0)</f>
        <v>0</v>
      </c>
      <c r="BC69" s="232">
        <f>IF(AZ69=3,G69,0)</f>
        <v>0</v>
      </c>
      <c r="BD69" s="232">
        <f>IF(AZ69=4,G69,0)</f>
        <v>0</v>
      </c>
      <c r="BE69" s="232">
        <f>IF(AZ69=5,G69,0)</f>
        <v>0</v>
      </c>
      <c r="CA69" s="259">
        <v>1</v>
      </c>
      <c r="CB69" s="259">
        <v>1</v>
      </c>
    </row>
    <row r="70" spans="1:15" ht="22.5">
      <c r="A70" s="268"/>
      <c r="B70" s="272"/>
      <c r="C70" s="329" t="s">
        <v>206</v>
      </c>
      <c r="D70" s="330"/>
      <c r="E70" s="273">
        <v>50.5975</v>
      </c>
      <c r="F70" s="274"/>
      <c r="G70" s="275"/>
      <c r="H70" s="276"/>
      <c r="I70" s="270"/>
      <c r="J70" s="277"/>
      <c r="K70" s="270"/>
      <c r="M70" s="271" t="s">
        <v>206</v>
      </c>
      <c r="O70" s="259"/>
    </row>
    <row r="71" spans="1:15" ht="12.75">
      <c r="A71" s="268"/>
      <c r="B71" s="272"/>
      <c r="C71" s="329" t="s">
        <v>207</v>
      </c>
      <c r="D71" s="330"/>
      <c r="E71" s="273">
        <v>0.9658</v>
      </c>
      <c r="F71" s="274"/>
      <c r="G71" s="275"/>
      <c r="H71" s="276"/>
      <c r="I71" s="270"/>
      <c r="J71" s="277"/>
      <c r="K71" s="270"/>
      <c r="M71" s="271" t="s">
        <v>207</v>
      </c>
      <c r="O71" s="259"/>
    </row>
    <row r="72" spans="1:80" ht="12.75">
      <c r="A72" s="260">
        <v>25</v>
      </c>
      <c r="B72" s="261" t="s">
        <v>208</v>
      </c>
      <c r="C72" s="262" t="s">
        <v>209</v>
      </c>
      <c r="D72" s="263" t="s">
        <v>111</v>
      </c>
      <c r="E72" s="264">
        <v>36.1685</v>
      </c>
      <c r="F72" s="264">
        <v>0</v>
      </c>
      <c r="G72" s="265">
        <f>E72*F72</f>
        <v>0</v>
      </c>
      <c r="H72" s="266">
        <v>0.01436</v>
      </c>
      <c r="I72" s="267">
        <f>E72*H72</f>
        <v>0.51937966</v>
      </c>
      <c r="J72" s="266">
        <v>0</v>
      </c>
      <c r="K72" s="267">
        <f>E72*J72</f>
        <v>0</v>
      </c>
      <c r="O72" s="259">
        <v>2</v>
      </c>
      <c r="AA72" s="232">
        <v>1</v>
      </c>
      <c r="AB72" s="232">
        <v>1</v>
      </c>
      <c r="AC72" s="232">
        <v>1</v>
      </c>
      <c r="AZ72" s="232">
        <v>1</v>
      </c>
      <c r="BA72" s="232">
        <f>IF(AZ72=1,G72,0)</f>
        <v>0</v>
      </c>
      <c r="BB72" s="232">
        <f>IF(AZ72=2,G72,0)</f>
        <v>0</v>
      </c>
      <c r="BC72" s="232">
        <f>IF(AZ72=3,G72,0)</f>
        <v>0</v>
      </c>
      <c r="BD72" s="232">
        <f>IF(AZ72=4,G72,0)</f>
        <v>0</v>
      </c>
      <c r="BE72" s="232">
        <f>IF(AZ72=5,G72,0)</f>
        <v>0</v>
      </c>
      <c r="CA72" s="259">
        <v>1</v>
      </c>
      <c r="CB72" s="259">
        <v>1</v>
      </c>
    </row>
    <row r="73" spans="1:15" ht="12.75">
      <c r="A73" s="268"/>
      <c r="B73" s="272"/>
      <c r="C73" s="329" t="s">
        <v>210</v>
      </c>
      <c r="D73" s="330"/>
      <c r="E73" s="273">
        <v>30.7485</v>
      </c>
      <c r="F73" s="274"/>
      <c r="G73" s="275"/>
      <c r="H73" s="276"/>
      <c r="I73" s="270"/>
      <c r="J73" s="277"/>
      <c r="K73" s="270"/>
      <c r="M73" s="271" t="s">
        <v>210</v>
      </c>
      <c r="O73" s="259"/>
    </row>
    <row r="74" spans="1:15" ht="12.75">
      <c r="A74" s="268"/>
      <c r="B74" s="272"/>
      <c r="C74" s="329" t="s">
        <v>211</v>
      </c>
      <c r="D74" s="330"/>
      <c r="E74" s="273">
        <v>2.71</v>
      </c>
      <c r="F74" s="274"/>
      <c r="G74" s="275"/>
      <c r="H74" s="276"/>
      <c r="I74" s="270"/>
      <c r="J74" s="277"/>
      <c r="K74" s="270"/>
      <c r="M74" s="271" t="s">
        <v>211</v>
      </c>
      <c r="O74" s="259"/>
    </row>
    <row r="75" spans="1:15" ht="12.75">
      <c r="A75" s="268"/>
      <c r="B75" s="272"/>
      <c r="C75" s="329" t="s">
        <v>212</v>
      </c>
      <c r="D75" s="330"/>
      <c r="E75" s="273">
        <v>2.71</v>
      </c>
      <c r="F75" s="274"/>
      <c r="G75" s="275"/>
      <c r="H75" s="276"/>
      <c r="I75" s="270"/>
      <c r="J75" s="277"/>
      <c r="K75" s="270"/>
      <c r="M75" s="271" t="s">
        <v>212</v>
      </c>
      <c r="O75" s="259"/>
    </row>
    <row r="76" spans="1:80" ht="12.75">
      <c r="A76" s="260">
        <v>26</v>
      </c>
      <c r="B76" s="261" t="s">
        <v>213</v>
      </c>
      <c r="C76" s="262" t="s">
        <v>214</v>
      </c>
      <c r="D76" s="263" t="s">
        <v>111</v>
      </c>
      <c r="E76" s="264">
        <v>51.56326</v>
      </c>
      <c r="F76" s="264">
        <v>0</v>
      </c>
      <c r="G76" s="265">
        <f>E76*F76</f>
        <v>0</v>
      </c>
      <c r="H76" s="266">
        <v>0.001</v>
      </c>
      <c r="I76" s="267">
        <f>E76*H76</f>
        <v>0.05156326</v>
      </c>
      <c r="J76" s="266">
        <v>0</v>
      </c>
      <c r="K76" s="267">
        <f>E76*J76</f>
        <v>0</v>
      </c>
      <c r="O76" s="259">
        <v>2</v>
      </c>
      <c r="AA76" s="232">
        <v>1</v>
      </c>
      <c r="AB76" s="232">
        <v>1</v>
      </c>
      <c r="AC76" s="232">
        <v>1</v>
      </c>
      <c r="AZ76" s="232">
        <v>1</v>
      </c>
      <c r="BA76" s="232">
        <f>IF(AZ76=1,G76,0)</f>
        <v>0</v>
      </c>
      <c r="BB76" s="232">
        <f>IF(AZ76=2,G76,0)</f>
        <v>0</v>
      </c>
      <c r="BC76" s="232">
        <f>IF(AZ76=3,G76,0)</f>
        <v>0</v>
      </c>
      <c r="BD76" s="232">
        <f>IF(AZ76=4,G76,0)</f>
        <v>0</v>
      </c>
      <c r="BE76" s="232">
        <f>IF(AZ76=5,G76,0)</f>
        <v>0</v>
      </c>
      <c r="CA76" s="259">
        <v>1</v>
      </c>
      <c r="CB76" s="259">
        <v>1</v>
      </c>
    </row>
    <row r="77" spans="1:57" ht="12.75">
      <c r="A77" s="278"/>
      <c r="B77" s="279" t="s">
        <v>100</v>
      </c>
      <c r="C77" s="280" t="s">
        <v>192</v>
      </c>
      <c r="D77" s="281"/>
      <c r="E77" s="282"/>
      <c r="F77" s="283"/>
      <c r="G77" s="284">
        <f>SUM(G61:G76)</f>
        <v>0</v>
      </c>
      <c r="H77" s="285"/>
      <c r="I77" s="286">
        <f>SUM(I61:I76)</f>
        <v>2.2113257710000003</v>
      </c>
      <c r="J77" s="285"/>
      <c r="K77" s="286">
        <f>SUM(K61:K76)</f>
        <v>-0.0375</v>
      </c>
      <c r="O77" s="259">
        <v>4</v>
      </c>
      <c r="BA77" s="287">
        <f>SUM(BA61:BA76)</f>
        <v>0</v>
      </c>
      <c r="BB77" s="287">
        <f>SUM(BB61:BB76)</f>
        <v>0</v>
      </c>
      <c r="BC77" s="287">
        <f>SUM(BC61:BC76)</f>
        <v>0</v>
      </c>
      <c r="BD77" s="287">
        <f>SUM(BD61:BD76)</f>
        <v>0</v>
      </c>
      <c r="BE77" s="287">
        <f>SUM(BE61:BE76)</f>
        <v>0</v>
      </c>
    </row>
    <row r="78" spans="1:15" ht="12.75">
      <c r="A78" s="249" t="s">
        <v>97</v>
      </c>
      <c r="B78" s="250" t="s">
        <v>215</v>
      </c>
      <c r="C78" s="251" t="s">
        <v>216</v>
      </c>
      <c r="D78" s="252"/>
      <c r="E78" s="253"/>
      <c r="F78" s="253"/>
      <c r="G78" s="254"/>
      <c r="H78" s="255"/>
      <c r="I78" s="256"/>
      <c r="J78" s="257"/>
      <c r="K78" s="258"/>
      <c r="O78" s="259">
        <v>1</v>
      </c>
    </row>
    <row r="79" spans="1:80" ht="12.75">
      <c r="A79" s="260">
        <v>27</v>
      </c>
      <c r="B79" s="261" t="s">
        <v>218</v>
      </c>
      <c r="C79" s="262" t="s">
        <v>219</v>
      </c>
      <c r="D79" s="263" t="s">
        <v>111</v>
      </c>
      <c r="E79" s="264">
        <v>28.7875</v>
      </c>
      <c r="F79" s="264">
        <v>0</v>
      </c>
      <c r="G79" s="265">
        <f>E79*F79</f>
        <v>0</v>
      </c>
      <c r="H79" s="266">
        <v>0</v>
      </c>
      <c r="I79" s="267">
        <f>E79*H79</f>
        <v>0</v>
      </c>
      <c r="J79" s="266">
        <v>0</v>
      </c>
      <c r="K79" s="267">
        <f>E79*J79</f>
        <v>0</v>
      </c>
      <c r="O79" s="259">
        <v>2</v>
      </c>
      <c r="AA79" s="232">
        <v>1</v>
      </c>
      <c r="AB79" s="232">
        <v>1</v>
      </c>
      <c r="AC79" s="232">
        <v>1</v>
      </c>
      <c r="AZ79" s="232">
        <v>1</v>
      </c>
      <c r="BA79" s="232">
        <f>IF(AZ79=1,G79,0)</f>
        <v>0</v>
      </c>
      <c r="BB79" s="232">
        <f>IF(AZ79=2,G79,0)</f>
        <v>0</v>
      </c>
      <c r="BC79" s="232">
        <f>IF(AZ79=3,G79,0)</f>
        <v>0</v>
      </c>
      <c r="BD79" s="232">
        <f>IF(AZ79=4,G79,0)</f>
        <v>0</v>
      </c>
      <c r="BE79" s="232">
        <f>IF(AZ79=5,G79,0)</f>
        <v>0</v>
      </c>
      <c r="CA79" s="259">
        <v>1</v>
      </c>
      <c r="CB79" s="259">
        <v>1</v>
      </c>
    </row>
    <row r="80" spans="1:15" ht="22.5">
      <c r="A80" s="268"/>
      <c r="B80" s="272"/>
      <c r="C80" s="329" t="s">
        <v>483</v>
      </c>
      <c r="D80" s="330"/>
      <c r="E80" s="273">
        <v>22.1575</v>
      </c>
      <c r="F80" s="274"/>
      <c r="G80" s="275"/>
      <c r="H80" s="276"/>
      <c r="I80" s="270"/>
      <c r="J80" s="277"/>
      <c r="K80" s="270"/>
      <c r="M80" s="271" t="s">
        <v>172</v>
      </c>
      <c r="O80" s="259"/>
    </row>
    <row r="81" spans="1:15" ht="12.75" customHeight="1">
      <c r="A81" s="268"/>
      <c r="B81" s="272"/>
      <c r="C81" s="329" t="s">
        <v>220</v>
      </c>
      <c r="D81" s="330"/>
      <c r="E81" s="273">
        <v>1.38</v>
      </c>
      <c r="F81" s="274"/>
      <c r="G81" s="275"/>
      <c r="H81" s="276"/>
      <c r="I81" s="270"/>
      <c r="J81" s="277"/>
      <c r="K81" s="270"/>
      <c r="M81" s="271" t="s">
        <v>220</v>
      </c>
      <c r="O81" s="259"/>
    </row>
    <row r="82" spans="1:15" ht="22.5">
      <c r="A82" s="268"/>
      <c r="B82" s="272"/>
      <c r="C82" s="329" t="s">
        <v>221</v>
      </c>
      <c r="D82" s="330"/>
      <c r="E82" s="273">
        <v>5.25</v>
      </c>
      <c r="F82" s="274"/>
      <c r="G82" s="275"/>
      <c r="H82" s="276"/>
      <c r="I82" s="270"/>
      <c r="J82" s="277"/>
      <c r="K82" s="270"/>
      <c r="M82" s="271" t="s">
        <v>221</v>
      </c>
      <c r="O82" s="259"/>
    </row>
    <row r="83" spans="1:57" ht="12.75">
      <c r="A83" s="278"/>
      <c r="B83" s="279" t="s">
        <v>100</v>
      </c>
      <c r="C83" s="280" t="s">
        <v>217</v>
      </c>
      <c r="D83" s="281"/>
      <c r="E83" s="282"/>
      <c r="F83" s="283"/>
      <c r="G83" s="284">
        <f>SUM(G78:G82)</f>
        <v>0</v>
      </c>
      <c r="H83" s="285"/>
      <c r="I83" s="286">
        <f>SUM(I78:I82)</f>
        <v>0</v>
      </c>
      <c r="J83" s="285"/>
      <c r="K83" s="286">
        <f>SUM(K78:K82)</f>
        <v>0</v>
      </c>
      <c r="O83" s="259">
        <v>4</v>
      </c>
      <c r="BA83" s="287">
        <f>SUM(BA78:BA82)</f>
        <v>0</v>
      </c>
      <c r="BB83" s="287">
        <f>SUM(BB78:BB82)</f>
        <v>0</v>
      </c>
      <c r="BC83" s="287">
        <f>SUM(BC78:BC82)</f>
        <v>0</v>
      </c>
      <c r="BD83" s="287">
        <f>SUM(BD78:BD82)</f>
        <v>0</v>
      </c>
      <c r="BE83" s="287">
        <f>SUM(BE78:BE82)</f>
        <v>0</v>
      </c>
    </row>
    <row r="84" spans="1:15" ht="12.75">
      <c r="A84" s="249" t="s">
        <v>97</v>
      </c>
      <c r="B84" s="250" t="s">
        <v>222</v>
      </c>
      <c r="C84" s="251" t="s">
        <v>223</v>
      </c>
      <c r="D84" s="252"/>
      <c r="E84" s="253"/>
      <c r="F84" s="253"/>
      <c r="G84" s="254"/>
      <c r="H84" s="255"/>
      <c r="I84" s="256"/>
      <c r="J84" s="257"/>
      <c r="K84" s="258"/>
      <c r="O84" s="259">
        <v>1</v>
      </c>
    </row>
    <row r="85" spans="1:80" ht="12.75">
      <c r="A85" s="260">
        <v>28</v>
      </c>
      <c r="B85" s="261" t="s">
        <v>225</v>
      </c>
      <c r="C85" s="262" t="s">
        <v>226</v>
      </c>
      <c r="D85" s="263" t="s">
        <v>158</v>
      </c>
      <c r="E85" s="264">
        <v>2.3</v>
      </c>
      <c r="F85" s="264">
        <v>0</v>
      </c>
      <c r="G85" s="265">
        <f>E85*F85</f>
        <v>0</v>
      </c>
      <c r="H85" s="266">
        <v>0.18806</v>
      </c>
      <c r="I85" s="267">
        <f>E85*H85</f>
        <v>0.432538</v>
      </c>
      <c r="J85" s="266">
        <v>0</v>
      </c>
      <c r="K85" s="267">
        <f>E85*J85</f>
        <v>0</v>
      </c>
      <c r="O85" s="259">
        <v>2</v>
      </c>
      <c r="AA85" s="232">
        <v>1</v>
      </c>
      <c r="AB85" s="232">
        <v>1</v>
      </c>
      <c r="AC85" s="232">
        <v>1</v>
      </c>
      <c r="AZ85" s="232">
        <v>1</v>
      </c>
      <c r="BA85" s="232">
        <f>IF(AZ85=1,G85,0)</f>
        <v>0</v>
      </c>
      <c r="BB85" s="232">
        <f>IF(AZ85=2,G85,0)</f>
        <v>0</v>
      </c>
      <c r="BC85" s="232">
        <f>IF(AZ85=3,G85,0)</f>
        <v>0</v>
      </c>
      <c r="BD85" s="232">
        <f>IF(AZ85=4,G85,0)</f>
        <v>0</v>
      </c>
      <c r="BE85" s="232">
        <f>IF(AZ85=5,G85,0)</f>
        <v>0</v>
      </c>
      <c r="CA85" s="259">
        <v>1</v>
      </c>
      <c r="CB85" s="259">
        <v>1</v>
      </c>
    </row>
    <row r="86" spans="1:15" ht="12.75">
      <c r="A86" s="268"/>
      <c r="B86" s="272"/>
      <c r="C86" s="329" t="s">
        <v>227</v>
      </c>
      <c r="D86" s="330"/>
      <c r="E86" s="273">
        <v>2.3</v>
      </c>
      <c r="F86" s="274"/>
      <c r="G86" s="275"/>
      <c r="H86" s="276"/>
      <c r="I86" s="270"/>
      <c r="J86" s="277"/>
      <c r="K86" s="270"/>
      <c r="M86" s="271" t="s">
        <v>227</v>
      </c>
      <c r="O86" s="259"/>
    </row>
    <row r="87" spans="1:57" ht="12.75">
      <c r="A87" s="278"/>
      <c r="B87" s="279" t="s">
        <v>100</v>
      </c>
      <c r="C87" s="280" t="s">
        <v>224</v>
      </c>
      <c r="D87" s="281"/>
      <c r="E87" s="282"/>
      <c r="F87" s="283"/>
      <c r="G87" s="284">
        <f>SUM(G84:G86)</f>
        <v>0</v>
      </c>
      <c r="H87" s="285"/>
      <c r="I87" s="286">
        <f>SUM(I84:I86)</f>
        <v>0.432538</v>
      </c>
      <c r="J87" s="285"/>
      <c r="K87" s="286">
        <f>SUM(K84:K86)</f>
        <v>0</v>
      </c>
      <c r="O87" s="259">
        <v>4</v>
      </c>
      <c r="BA87" s="287">
        <f>SUM(BA84:BA86)</f>
        <v>0</v>
      </c>
      <c r="BB87" s="287">
        <f>SUM(BB84:BB86)</f>
        <v>0</v>
      </c>
      <c r="BC87" s="287">
        <f>SUM(BC84:BC86)</f>
        <v>0</v>
      </c>
      <c r="BD87" s="287">
        <f>SUM(BD84:BD86)</f>
        <v>0</v>
      </c>
      <c r="BE87" s="287">
        <f>SUM(BE84:BE86)</f>
        <v>0</v>
      </c>
    </row>
    <row r="88" spans="1:15" ht="12.75">
      <c r="A88" s="249" t="s">
        <v>97</v>
      </c>
      <c r="B88" s="250" t="s">
        <v>228</v>
      </c>
      <c r="C88" s="251" t="s">
        <v>229</v>
      </c>
      <c r="D88" s="252"/>
      <c r="E88" s="253"/>
      <c r="F88" s="253"/>
      <c r="G88" s="254"/>
      <c r="H88" s="255"/>
      <c r="I88" s="256"/>
      <c r="J88" s="257"/>
      <c r="K88" s="258"/>
      <c r="O88" s="259">
        <v>1</v>
      </c>
    </row>
    <row r="89" spans="1:80" ht="12.75">
      <c r="A89" s="260">
        <v>29</v>
      </c>
      <c r="B89" s="261" t="s">
        <v>231</v>
      </c>
      <c r="C89" s="262" t="s">
        <v>232</v>
      </c>
      <c r="D89" s="263" t="s">
        <v>111</v>
      </c>
      <c r="E89" s="264">
        <v>34.001</v>
      </c>
      <c r="F89" s="264">
        <v>0</v>
      </c>
      <c r="G89" s="265">
        <f>E89*F89</f>
        <v>0</v>
      </c>
      <c r="H89" s="266">
        <v>0.00121</v>
      </c>
      <c r="I89" s="267">
        <f>E89*H89</f>
        <v>0.04114121</v>
      </c>
      <c r="J89" s="266">
        <v>0</v>
      </c>
      <c r="K89" s="267">
        <f>E89*J89</f>
        <v>0</v>
      </c>
      <c r="O89" s="259">
        <v>2</v>
      </c>
      <c r="AA89" s="232">
        <v>1</v>
      </c>
      <c r="AB89" s="232">
        <v>1</v>
      </c>
      <c r="AC89" s="232">
        <v>1</v>
      </c>
      <c r="AZ89" s="232">
        <v>1</v>
      </c>
      <c r="BA89" s="232">
        <f>IF(AZ89=1,G89,0)</f>
        <v>0</v>
      </c>
      <c r="BB89" s="232">
        <f>IF(AZ89=2,G89,0)</f>
        <v>0</v>
      </c>
      <c r="BC89" s="232">
        <f>IF(AZ89=3,G89,0)</f>
        <v>0</v>
      </c>
      <c r="BD89" s="232">
        <f>IF(AZ89=4,G89,0)</f>
        <v>0</v>
      </c>
      <c r="BE89" s="232">
        <f>IF(AZ89=5,G89,0)</f>
        <v>0</v>
      </c>
      <c r="CA89" s="259">
        <v>1</v>
      </c>
      <c r="CB89" s="259">
        <v>1</v>
      </c>
    </row>
    <row r="90" spans="1:15" ht="12.75">
      <c r="A90" s="268"/>
      <c r="B90" s="272"/>
      <c r="C90" s="329" t="s">
        <v>233</v>
      </c>
      <c r="D90" s="330"/>
      <c r="E90" s="273">
        <v>34.001</v>
      </c>
      <c r="F90" s="274"/>
      <c r="G90" s="275"/>
      <c r="H90" s="276"/>
      <c r="I90" s="270"/>
      <c r="J90" s="277"/>
      <c r="K90" s="270"/>
      <c r="M90" s="271" t="s">
        <v>233</v>
      </c>
      <c r="O90" s="259"/>
    </row>
    <row r="91" spans="1:80" ht="12.75">
      <c r="A91" s="260">
        <v>30</v>
      </c>
      <c r="B91" s="261" t="s">
        <v>234</v>
      </c>
      <c r="C91" s="262" t="s">
        <v>235</v>
      </c>
      <c r="D91" s="263" t="s">
        <v>111</v>
      </c>
      <c r="E91" s="264">
        <v>66.62175</v>
      </c>
      <c r="F91" s="264">
        <v>0</v>
      </c>
      <c r="G91" s="265">
        <f>E91*F91</f>
        <v>0</v>
      </c>
      <c r="H91" s="266">
        <v>0.01838</v>
      </c>
      <c r="I91" s="267">
        <f>E91*H91</f>
        <v>1.2245077650000002</v>
      </c>
      <c r="J91" s="266">
        <v>0</v>
      </c>
      <c r="K91" s="267">
        <f>E91*J91</f>
        <v>0</v>
      </c>
      <c r="O91" s="259">
        <v>2</v>
      </c>
      <c r="AA91" s="232">
        <v>1</v>
      </c>
      <c r="AB91" s="232">
        <v>1</v>
      </c>
      <c r="AC91" s="232">
        <v>1</v>
      </c>
      <c r="AZ91" s="232">
        <v>1</v>
      </c>
      <c r="BA91" s="232">
        <f>IF(AZ91=1,G91,0)</f>
        <v>0</v>
      </c>
      <c r="BB91" s="232">
        <f>IF(AZ91=2,G91,0)</f>
        <v>0</v>
      </c>
      <c r="BC91" s="232">
        <f>IF(AZ91=3,G91,0)</f>
        <v>0</v>
      </c>
      <c r="BD91" s="232">
        <f>IF(AZ91=4,G91,0)</f>
        <v>0</v>
      </c>
      <c r="BE91" s="232">
        <f>IF(AZ91=5,G91,0)</f>
        <v>0</v>
      </c>
      <c r="CA91" s="259">
        <v>1</v>
      </c>
      <c r="CB91" s="259">
        <v>1</v>
      </c>
    </row>
    <row r="92" spans="1:15" ht="12.75">
      <c r="A92" s="268"/>
      <c r="B92" s="269"/>
      <c r="C92" s="326" t="s">
        <v>236</v>
      </c>
      <c r="D92" s="327"/>
      <c r="E92" s="327"/>
      <c r="F92" s="327"/>
      <c r="G92" s="328"/>
      <c r="I92" s="270"/>
      <c r="K92" s="270"/>
      <c r="L92" s="271" t="s">
        <v>236</v>
      </c>
      <c r="O92" s="259">
        <v>3</v>
      </c>
    </row>
    <row r="93" spans="1:15" ht="12.75">
      <c r="A93" s="268"/>
      <c r="B93" s="272"/>
      <c r="C93" s="329" t="s">
        <v>237</v>
      </c>
      <c r="D93" s="330"/>
      <c r="E93" s="273">
        <v>66.6218</v>
      </c>
      <c r="F93" s="274"/>
      <c r="G93" s="275"/>
      <c r="H93" s="276"/>
      <c r="I93" s="270"/>
      <c r="J93" s="277"/>
      <c r="K93" s="270"/>
      <c r="M93" s="271" t="s">
        <v>237</v>
      </c>
      <c r="O93" s="259"/>
    </row>
    <row r="94" spans="1:80" ht="12.75">
      <c r="A94" s="260">
        <v>31</v>
      </c>
      <c r="B94" s="261" t="s">
        <v>238</v>
      </c>
      <c r="C94" s="262" t="s">
        <v>239</v>
      </c>
      <c r="D94" s="263" t="s">
        <v>111</v>
      </c>
      <c r="E94" s="264">
        <v>66.62175</v>
      </c>
      <c r="F94" s="264">
        <v>0</v>
      </c>
      <c r="G94" s="265">
        <f>E94*F94</f>
        <v>0</v>
      </c>
      <c r="H94" s="266">
        <v>0.00097</v>
      </c>
      <c r="I94" s="267">
        <f>E94*H94</f>
        <v>0.0646230975</v>
      </c>
      <c r="J94" s="266">
        <v>0</v>
      </c>
      <c r="K94" s="267">
        <f>E94*J94</f>
        <v>0</v>
      </c>
      <c r="O94" s="259">
        <v>2</v>
      </c>
      <c r="AA94" s="232">
        <v>1</v>
      </c>
      <c r="AB94" s="232">
        <v>1</v>
      </c>
      <c r="AC94" s="232">
        <v>1</v>
      </c>
      <c r="AZ94" s="232">
        <v>1</v>
      </c>
      <c r="BA94" s="232">
        <f>IF(AZ94=1,G94,0)</f>
        <v>0</v>
      </c>
      <c r="BB94" s="232">
        <f>IF(AZ94=2,G94,0)</f>
        <v>0</v>
      </c>
      <c r="BC94" s="232">
        <f>IF(AZ94=3,G94,0)</f>
        <v>0</v>
      </c>
      <c r="BD94" s="232">
        <f>IF(AZ94=4,G94,0)</f>
        <v>0</v>
      </c>
      <c r="BE94" s="232">
        <f>IF(AZ94=5,G94,0)</f>
        <v>0</v>
      </c>
      <c r="CA94" s="259">
        <v>1</v>
      </c>
      <c r="CB94" s="259">
        <v>1</v>
      </c>
    </row>
    <row r="95" spans="1:80" ht="12.75">
      <c r="A95" s="260">
        <v>32</v>
      </c>
      <c r="B95" s="261" t="s">
        <v>240</v>
      </c>
      <c r="C95" s="262" t="s">
        <v>241</v>
      </c>
      <c r="D95" s="263" t="s">
        <v>111</v>
      </c>
      <c r="E95" s="264">
        <v>66.62175</v>
      </c>
      <c r="F95" s="264">
        <v>0</v>
      </c>
      <c r="G95" s="265">
        <f>E95*F95</f>
        <v>0</v>
      </c>
      <c r="H95" s="266">
        <v>0</v>
      </c>
      <c r="I95" s="267">
        <f>E95*H95</f>
        <v>0</v>
      </c>
      <c r="J95" s="266">
        <v>0</v>
      </c>
      <c r="K95" s="267">
        <f>E95*J95</f>
        <v>0</v>
      </c>
      <c r="O95" s="259">
        <v>2</v>
      </c>
      <c r="AA95" s="232">
        <v>1</v>
      </c>
      <c r="AB95" s="232">
        <v>1</v>
      </c>
      <c r="AC95" s="232">
        <v>1</v>
      </c>
      <c r="AZ95" s="232">
        <v>1</v>
      </c>
      <c r="BA95" s="232">
        <f>IF(AZ95=1,G95,0)</f>
        <v>0</v>
      </c>
      <c r="BB95" s="232">
        <f>IF(AZ95=2,G95,0)</f>
        <v>0</v>
      </c>
      <c r="BC95" s="232">
        <f>IF(AZ95=3,G95,0)</f>
        <v>0</v>
      </c>
      <c r="BD95" s="232">
        <f>IF(AZ95=4,G95,0)</f>
        <v>0</v>
      </c>
      <c r="BE95" s="232">
        <f>IF(AZ95=5,G95,0)</f>
        <v>0</v>
      </c>
      <c r="CA95" s="259">
        <v>1</v>
      </c>
      <c r="CB95" s="259">
        <v>1</v>
      </c>
    </row>
    <row r="96" spans="1:80" ht="12.75">
      <c r="A96" s="260">
        <v>33</v>
      </c>
      <c r="B96" s="261" t="s">
        <v>242</v>
      </c>
      <c r="C96" s="262" t="s">
        <v>243</v>
      </c>
      <c r="D96" s="263" t="s">
        <v>111</v>
      </c>
      <c r="E96" s="264">
        <v>70.52175</v>
      </c>
      <c r="F96" s="264">
        <v>0</v>
      </c>
      <c r="G96" s="265">
        <f>E96*F96</f>
        <v>0</v>
      </c>
      <c r="H96" s="266">
        <v>0.001</v>
      </c>
      <c r="I96" s="267">
        <f>E96*H96</f>
        <v>0.07052175</v>
      </c>
      <c r="J96" s="266">
        <v>0</v>
      </c>
      <c r="K96" s="267">
        <f>E96*J96</f>
        <v>0</v>
      </c>
      <c r="O96" s="259">
        <v>2</v>
      </c>
      <c r="AA96" s="232">
        <v>1</v>
      </c>
      <c r="AB96" s="232">
        <v>1</v>
      </c>
      <c r="AC96" s="232">
        <v>1</v>
      </c>
      <c r="AZ96" s="232">
        <v>1</v>
      </c>
      <c r="BA96" s="232">
        <f>IF(AZ96=1,G96,0)</f>
        <v>0</v>
      </c>
      <c r="BB96" s="232">
        <f>IF(AZ96=2,G96,0)</f>
        <v>0</v>
      </c>
      <c r="BC96" s="232">
        <f>IF(AZ96=3,G96,0)</f>
        <v>0</v>
      </c>
      <c r="BD96" s="232">
        <f>IF(AZ96=4,G96,0)</f>
        <v>0</v>
      </c>
      <c r="BE96" s="232">
        <f>IF(AZ96=5,G96,0)</f>
        <v>0</v>
      </c>
      <c r="CA96" s="259">
        <v>1</v>
      </c>
      <c r="CB96" s="259">
        <v>1</v>
      </c>
    </row>
    <row r="97" spans="1:15" ht="12.75">
      <c r="A97" s="268"/>
      <c r="B97" s="272"/>
      <c r="C97" s="329" t="s">
        <v>244</v>
      </c>
      <c r="D97" s="330"/>
      <c r="E97" s="273">
        <v>70.5218</v>
      </c>
      <c r="F97" s="274"/>
      <c r="G97" s="275"/>
      <c r="H97" s="276"/>
      <c r="I97" s="270"/>
      <c r="J97" s="277"/>
      <c r="K97" s="270"/>
      <c r="M97" s="271" t="s">
        <v>244</v>
      </c>
      <c r="O97" s="259"/>
    </row>
    <row r="98" spans="1:80" ht="12.75">
      <c r="A98" s="260">
        <v>34</v>
      </c>
      <c r="B98" s="261" t="s">
        <v>245</v>
      </c>
      <c r="C98" s="262" t="s">
        <v>246</v>
      </c>
      <c r="D98" s="263" t="s">
        <v>111</v>
      </c>
      <c r="E98" s="264">
        <v>70.52175</v>
      </c>
      <c r="F98" s="264">
        <v>0</v>
      </c>
      <c r="G98" s="265">
        <f>E98*F98</f>
        <v>0</v>
      </c>
      <c r="H98" s="266">
        <v>5E-05</v>
      </c>
      <c r="I98" s="267">
        <f>E98*H98</f>
        <v>0.0035260875</v>
      </c>
      <c r="J98" s="266">
        <v>0</v>
      </c>
      <c r="K98" s="267">
        <f>E98*J98</f>
        <v>0</v>
      </c>
      <c r="O98" s="259">
        <v>2</v>
      </c>
      <c r="AA98" s="232">
        <v>1</v>
      </c>
      <c r="AB98" s="232">
        <v>1</v>
      </c>
      <c r="AC98" s="232">
        <v>1</v>
      </c>
      <c r="AZ98" s="232">
        <v>1</v>
      </c>
      <c r="BA98" s="232">
        <f>IF(AZ98=1,G98,0)</f>
        <v>0</v>
      </c>
      <c r="BB98" s="232">
        <f>IF(AZ98=2,G98,0)</f>
        <v>0</v>
      </c>
      <c r="BC98" s="232">
        <f>IF(AZ98=3,G98,0)</f>
        <v>0</v>
      </c>
      <c r="BD98" s="232">
        <f>IF(AZ98=4,G98,0)</f>
        <v>0</v>
      </c>
      <c r="BE98" s="232">
        <f>IF(AZ98=5,G98,0)</f>
        <v>0</v>
      </c>
      <c r="CA98" s="259">
        <v>1</v>
      </c>
      <c r="CB98" s="259">
        <v>1</v>
      </c>
    </row>
    <row r="99" spans="1:80" ht="12.75">
      <c r="A99" s="260">
        <v>35</v>
      </c>
      <c r="B99" s="261" t="s">
        <v>247</v>
      </c>
      <c r="C99" s="262" t="s">
        <v>248</v>
      </c>
      <c r="D99" s="263" t="s">
        <v>111</v>
      </c>
      <c r="E99" s="264">
        <v>70.52175</v>
      </c>
      <c r="F99" s="264">
        <v>0</v>
      </c>
      <c r="G99" s="265">
        <f>E99*F99</f>
        <v>0</v>
      </c>
      <c r="H99" s="266">
        <v>0</v>
      </c>
      <c r="I99" s="267">
        <f>E99*H99</f>
        <v>0</v>
      </c>
      <c r="J99" s="266">
        <v>0</v>
      </c>
      <c r="K99" s="267">
        <f>E99*J99</f>
        <v>0</v>
      </c>
      <c r="O99" s="259">
        <v>2</v>
      </c>
      <c r="AA99" s="232">
        <v>1</v>
      </c>
      <c r="AB99" s="232">
        <v>1</v>
      </c>
      <c r="AC99" s="232">
        <v>1</v>
      </c>
      <c r="AZ99" s="232">
        <v>1</v>
      </c>
      <c r="BA99" s="232">
        <f>IF(AZ99=1,G99,0)</f>
        <v>0</v>
      </c>
      <c r="BB99" s="232">
        <f>IF(AZ99=2,G99,0)</f>
        <v>0</v>
      </c>
      <c r="BC99" s="232">
        <f>IF(AZ99=3,G99,0)</f>
        <v>0</v>
      </c>
      <c r="BD99" s="232">
        <f>IF(AZ99=4,G99,0)</f>
        <v>0</v>
      </c>
      <c r="BE99" s="232">
        <f>IF(AZ99=5,G99,0)</f>
        <v>0</v>
      </c>
      <c r="CA99" s="259">
        <v>1</v>
      </c>
      <c r="CB99" s="259">
        <v>1</v>
      </c>
    </row>
    <row r="100" spans="1:57" ht="12.75">
      <c r="A100" s="278"/>
      <c r="B100" s="279" t="s">
        <v>100</v>
      </c>
      <c r="C100" s="280" t="s">
        <v>230</v>
      </c>
      <c r="D100" s="281"/>
      <c r="E100" s="282"/>
      <c r="F100" s="283"/>
      <c r="G100" s="284">
        <f>SUM(G88:G99)</f>
        <v>0</v>
      </c>
      <c r="H100" s="285"/>
      <c r="I100" s="286">
        <f>SUM(I88:I99)</f>
        <v>1.4043199100000001</v>
      </c>
      <c r="J100" s="285"/>
      <c r="K100" s="286">
        <f>SUM(K88:K99)</f>
        <v>0</v>
      </c>
      <c r="O100" s="259">
        <v>4</v>
      </c>
      <c r="BA100" s="287">
        <f>SUM(BA88:BA99)</f>
        <v>0</v>
      </c>
      <c r="BB100" s="287">
        <f>SUM(BB88:BB99)</f>
        <v>0</v>
      </c>
      <c r="BC100" s="287">
        <f>SUM(BC88:BC99)</f>
        <v>0</v>
      </c>
      <c r="BD100" s="287">
        <f>SUM(BD88:BD99)</f>
        <v>0</v>
      </c>
      <c r="BE100" s="287">
        <f>SUM(BE88:BE99)</f>
        <v>0</v>
      </c>
    </row>
    <row r="101" spans="1:15" ht="12.75">
      <c r="A101" s="249" t="s">
        <v>97</v>
      </c>
      <c r="B101" s="250" t="s">
        <v>249</v>
      </c>
      <c r="C101" s="251" t="s">
        <v>250</v>
      </c>
      <c r="D101" s="252"/>
      <c r="E101" s="253"/>
      <c r="F101" s="253"/>
      <c r="G101" s="254"/>
      <c r="H101" s="255"/>
      <c r="I101" s="256"/>
      <c r="J101" s="257"/>
      <c r="K101" s="258"/>
      <c r="O101" s="259">
        <v>1</v>
      </c>
    </row>
    <row r="102" spans="1:80" ht="12.75">
      <c r="A102" s="260">
        <v>36</v>
      </c>
      <c r="B102" s="261" t="s">
        <v>252</v>
      </c>
      <c r="C102" s="262" t="s">
        <v>253</v>
      </c>
      <c r="D102" s="263" t="s">
        <v>111</v>
      </c>
      <c r="E102" s="264">
        <v>170.825</v>
      </c>
      <c r="F102" s="264">
        <v>0</v>
      </c>
      <c r="G102" s="265">
        <f>E102*F102</f>
        <v>0</v>
      </c>
      <c r="H102" s="266">
        <v>4E-05</v>
      </c>
      <c r="I102" s="267">
        <f>E102*H102</f>
        <v>0.0068330000000000005</v>
      </c>
      <c r="J102" s="266">
        <v>0</v>
      </c>
      <c r="K102" s="267">
        <f>E102*J102</f>
        <v>0</v>
      </c>
      <c r="O102" s="259">
        <v>2</v>
      </c>
      <c r="AA102" s="232">
        <v>1</v>
      </c>
      <c r="AB102" s="232">
        <v>1</v>
      </c>
      <c r="AC102" s="232">
        <v>1</v>
      </c>
      <c r="AZ102" s="232">
        <v>1</v>
      </c>
      <c r="BA102" s="232">
        <f>IF(AZ102=1,G102,0)</f>
        <v>0</v>
      </c>
      <c r="BB102" s="232">
        <f>IF(AZ102=2,G102,0)</f>
        <v>0</v>
      </c>
      <c r="BC102" s="232">
        <f>IF(AZ102=3,G102,0)</f>
        <v>0</v>
      </c>
      <c r="BD102" s="232">
        <f>IF(AZ102=4,G102,0)</f>
        <v>0</v>
      </c>
      <c r="BE102" s="232">
        <f>IF(AZ102=5,G102,0)</f>
        <v>0</v>
      </c>
      <c r="CA102" s="259">
        <v>1</v>
      </c>
      <c r="CB102" s="259">
        <v>1</v>
      </c>
    </row>
    <row r="103" spans="1:15" ht="12.75">
      <c r="A103" s="268"/>
      <c r="B103" s="272"/>
      <c r="C103" s="329" t="s">
        <v>200</v>
      </c>
      <c r="D103" s="330"/>
      <c r="E103" s="273">
        <v>170.825</v>
      </c>
      <c r="F103" s="274"/>
      <c r="G103" s="275"/>
      <c r="H103" s="276"/>
      <c r="I103" s="270"/>
      <c r="J103" s="277"/>
      <c r="K103" s="270"/>
      <c r="M103" s="271" t="s">
        <v>200</v>
      </c>
      <c r="O103" s="259"/>
    </row>
    <row r="104" spans="1:57" ht="12.75">
      <c r="A104" s="278"/>
      <c r="B104" s="279" t="s">
        <v>100</v>
      </c>
      <c r="C104" s="280" t="s">
        <v>251</v>
      </c>
      <c r="D104" s="281"/>
      <c r="E104" s="282"/>
      <c r="F104" s="283"/>
      <c r="G104" s="284">
        <f>SUM(G101:G103)</f>
        <v>0</v>
      </c>
      <c r="H104" s="285"/>
      <c r="I104" s="286">
        <f>SUM(I101:I103)</f>
        <v>0.0068330000000000005</v>
      </c>
      <c r="J104" s="285"/>
      <c r="K104" s="286">
        <f>SUM(K101:K103)</f>
        <v>0</v>
      </c>
      <c r="O104" s="259">
        <v>4</v>
      </c>
      <c r="BA104" s="287">
        <f>SUM(BA101:BA103)</f>
        <v>0</v>
      </c>
      <c r="BB104" s="287">
        <f>SUM(BB101:BB103)</f>
        <v>0</v>
      </c>
      <c r="BC104" s="287">
        <f>SUM(BC101:BC103)</f>
        <v>0</v>
      </c>
      <c r="BD104" s="287">
        <f>SUM(BD101:BD103)</f>
        <v>0</v>
      </c>
      <c r="BE104" s="287">
        <f>SUM(BE101:BE103)</f>
        <v>0</v>
      </c>
    </row>
    <row r="105" spans="1:15" ht="12.75">
      <c r="A105" s="249" t="s">
        <v>97</v>
      </c>
      <c r="B105" s="250" t="s">
        <v>254</v>
      </c>
      <c r="C105" s="251" t="s">
        <v>255</v>
      </c>
      <c r="D105" s="252"/>
      <c r="E105" s="253"/>
      <c r="F105" s="253"/>
      <c r="G105" s="254"/>
      <c r="H105" s="255"/>
      <c r="I105" s="256"/>
      <c r="J105" s="257"/>
      <c r="K105" s="258"/>
      <c r="O105" s="259">
        <v>1</v>
      </c>
    </row>
    <row r="106" spans="1:80" ht="12.75">
      <c r="A106" s="260">
        <v>37</v>
      </c>
      <c r="B106" s="261" t="s">
        <v>257</v>
      </c>
      <c r="C106" s="262" t="s">
        <v>258</v>
      </c>
      <c r="D106" s="263" t="s">
        <v>111</v>
      </c>
      <c r="E106" s="264">
        <v>5.25</v>
      </c>
      <c r="F106" s="264">
        <v>0</v>
      </c>
      <c r="G106" s="265">
        <f>E106*F106</f>
        <v>0</v>
      </c>
      <c r="H106" s="266">
        <v>0</v>
      </c>
      <c r="I106" s="267">
        <f>E106*H106</f>
        <v>0</v>
      </c>
      <c r="J106" s="266">
        <v>-0.087</v>
      </c>
      <c r="K106" s="267">
        <f>E106*J106</f>
        <v>-0.45675</v>
      </c>
      <c r="O106" s="259">
        <v>2</v>
      </c>
      <c r="AA106" s="232">
        <v>1</v>
      </c>
      <c r="AB106" s="232">
        <v>1</v>
      </c>
      <c r="AC106" s="232">
        <v>1</v>
      </c>
      <c r="AZ106" s="232">
        <v>1</v>
      </c>
      <c r="BA106" s="232">
        <f>IF(AZ106=1,G106,0)</f>
        <v>0</v>
      </c>
      <c r="BB106" s="232">
        <f>IF(AZ106=2,G106,0)</f>
        <v>0</v>
      </c>
      <c r="BC106" s="232">
        <f>IF(AZ106=3,G106,0)</f>
        <v>0</v>
      </c>
      <c r="BD106" s="232">
        <f>IF(AZ106=4,G106,0)</f>
        <v>0</v>
      </c>
      <c r="BE106" s="232">
        <f>IF(AZ106=5,G106,0)</f>
        <v>0</v>
      </c>
      <c r="CA106" s="259">
        <v>1</v>
      </c>
      <c r="CB106" s="259">
        <v>1</v>
      </c>
    </row>
    <row r="107" spans="1:15" ht="12.75">
      <c r="A107" s="268"/>
      <c r="B107" s="272"/>
      <c r="C107" s="329" t="s">
        <v>259</v>
      </c>
      <c r="D107" s="330"/>
      <c r="E107" s="273">
        <v>5.25</v>
      </c>
      <c r="F107" s="274"/>
      <c r="G107" s="275"/>
      <c r="H107" s="276"/>
      <c r="I107" s="270"/>
      <c r="J107" s="277"/>
      <c r="K107" s="270"/>
      <c r="M107" s="271" t="s">
        <v>259</v>
      </c>
      <c r="O107" s="259"/>
    </row>
    <row r="108" spans="1:80" ht="12.75">
      <c r="A108" s="260">
        <v>38</v>
      </c>
      <c r="B108" s="261" t="s">
        <v>260</v>
      </c>
      <c r="C108" s="262" t="s">
        <v>261</v>
      </c>
      <c r="D108" s="263" t="s">
        <v>137</v>
      </c>
      <c r="E108" s="264">
        <v>18</v>
      </c>
      <c r="F108" s="264">
        <v>0</v>
      </c>
      <c r="G108" s="265">
        <f>E108*F108</f>
        <v>0</v>
      </c>
      <c r="H108" s="266">
        <v>0</v>
      </c>
      <c r="I108" s="267">
        <f>E108*H108</f>
        <v>0</v>
      </c>
      <c r="J108" s="266">
        <v>0</v>
      </c>
      <c r="K108" s="267">
        <f>E108*J108</f>
        <v>0</v>
      </c>
      <c r="O108" s="259">
        <v>2</v>
      </c>
      <c r="AA108" s="232">
        <v>1</v>
      </c>
      <c r="AB108" s="232">
        <v>1</v>
      </c>
      <c r="AC108" s="232">
        <v>1</v>
      </c>
      <c r="AZ108" s="232">
        <v>1</v>
      </c>
      <c r="BA108" s="232">
        <f>IF(AZ108=1,G108,0)</f>
        <v>0</v>
      </c>
      <c r="BB108" s="232">
        <f>IF(AZ108=2,G108,0)</f>
        <v>0</v>
      </c>
      <c r="BC108" s="232">
        <f>IF(AZ108=3,G108,0)</f>
        <v>0</v>
      </c>
      <c r="BD108" s="232">
        <f>IF(AZ108=4,G108,0)</f>
        <v>0</v>
      </c>
      <c r="BE108" s="232">
        <f>IF(AZ108=5,G108,0)</f>
        <v>0</v>
      </c>
      <c r="CA108" s="259">
        <v>1</v>
      </c>
      <c r="CB108" s="259">
        <v>1</v>
      </c>
    </row>
    <row r="109" spans="1:80" ht="22.5">
      <c r="A109" s="260">
        <v>39</v>
      </c>
      <c r="B109" s="261" t="s">
        <v>262</v>
      </c>
      <c r="C109" s="262" t="s">
        <v>468</v>
      </c>
      <c r="D109" s="263" t="s">
        <v>111</v>
      </c>
      <c r="E109" s="264">
        <v>38.3</v>
      </c>
      <c r="F109" s="264">
        <v>0</v>
      </c>
      <c r="G109" s="265">
        <f>E109*F109</f>
        <v>0</v>
      </c>
      <c r="H109" s="266">
        <v>0.001</v>
      </c>
      <c r="I109" s="267">
        <f>E109*H109</f>
        <v>0.0383</v>
      </c>
      <c r="J109" s="266">
        <v>-0.0412</v>
      </c>
      <c r="K109" s="267">
        <f>E109*J109</f>
        <v>-1.5779599999999998</v>
      </c>
      <c r="O109" s="259">
        <v>2</v>
      </c>
      <c r="AA109" s="232">
        <v>1</v>
      </c>
      <c r="AB109" s="232">
        <v>1</v>
      </c>
      <c r="AC109" s="232">
        <v>1</v>
      </c>
      <c r="AZ109" s="232">
        <v>1</v>
      </c>
      <c r="BA109" s="232">
        <f>IF(AZ109=1,G109,0)</f>
        <v>0</v>
      </c>
      <c r="BB109" s="232">
        <f>IF(AZ109=2,G109,0)</f>
        <v>0</v>
      </c>
      <c r="BC109" s="232">
        <f>IF(AZ109=3,G109,0)</f>
        <v>0</v>
      </c>
      <c r="BD109" s="232">
        <f>IF(AZ109=4,G109,0)</f>
        <v>0</v>
      </c>
      <c r="BE109" s="232">
        <f>IF(AZ109=5,G109,0)</f>
        <v>0</v>
      </c>
      <c r="CA109" s="259">
        <v>1</v>
      </c>
      <c r="CB109" s="259">
        <v>1</v>
      </c>
    </row>
    <row r="110" spans="1:15" ht="12.75">
      <c r="A110" s="268"/>
      <c r="B110" s="272"/>
      <c r="C110" s="329" t="s">
        <v>263</v>
      </c>
      <c r="D110" s="330"/>
      <c r="E110" s="273">
        <v>38.3</v>
      </c>
      <c r="F110" s="274"/>
      <c r="G110" s="275"/>
      <c r="H110" s="276"/>
      <c r="I110" s="270"/>
      <c r="J110" s="277"/>
      <c r="K110" s="270"/>
      <c r="M110" s="271" t="s">
        <v>263</v>
      </c>
      <c r="O110" s="259"/>
    </row>
    <row r="111" spans="1:80" ht="12.75">
      <c r="A111" s="260">
        <v>40</v>
      </c>
      <c r="B111" s="261" t="s">
        <v>264</v>
      </c>
      <c r="C111" s="262" t="s">
        <v>469</v>
      </c>
      <c r="D111" s="263" t="s">
        <v>111</v>
      </c>
      <c r="E111" s="264">
        <v>92.98176</v>
      </c>
      <c r="F111" s="264">
        <v>0</v>
      </c>
      <c r="G111" s="265">
        <f>E111*F111</f>
        <v>0</v>
      </c>
      <c r="H111" s="266">
        <v>0</v>
      </c>
      <c r="I111" s="267">
        <f>E111*H111</f>
        <v>0</v>
      </c>
      <c r="J111" s="266">
        <v>0</v>
      </c>
      <c r="K111" s="267">
        <f>E111*J111</f>
        <v>0</v>
      </c>
      <c r="O111" s="259">
        <v>2</v>
      </c>
      <c r="AA111" s="232">
        <v>1</v>
      </c>
      <c r="AB111" s="232">
        <v>1</v>
      </c>
      <c r="AC111" s="232">
        <v>1</v>
      </c>
      <c r="AZ111" s="232">
        <v>1</v>
      </c>
      <c r="BA111" s="232">
        <f>IF(AZ111=1,G111,0)</f>
        <v>0</v>
      </c>
      <c r="BB111" s="232">
        <f>IF(AZ111=2,G111,0)</f>
        <v>0</v>
      </c>
      <c r="BC111" s="232">
        <f>IF(AZ111=3,G111,0)</f>
        <v>0</v>
      </c>
      <c r="BD111" s="232">
        <f>IF(AZ111=4,G111,0)</f>
        <v>0</v>
      </c>
      <c r="BE111" s="232">
        <f>IF(AZ111=5,G111,0)</f>
        <v>0</v>
      </c>
      <c r="CA111" s="259">
        <v>1</v>
      </c>
      <c r="CB111" s="259">
        <v>1</v>
      </c>
    </row>
    <row r="112" spans="1:15" ht="12.75">
      <c r="A112" s="268"/>
      <c r="B112" s="272"/>
      <c r="C112" s="329" t="s">
        <v>195</v>
      </c>
      <c r="D112" s="330"/>
      <c r="E112" s="273">
        <v>87.7318</v>
      </c>
      <c r="F112" s="274"/>
      <c r="G112" s="275"/>
      <c r="H112" s="276"/>
      <c r="I112" s="270"/>
      <c r="J112" s="277"/>
      <c r="K112" s="270"/>
      <c r="M112" s="271" t="s">
        <v>195</v>
      </c>
      <c r="O112" s="259"/>
    </row>
    <row r="113" spans="1:15" ht="12.75">
      <c r="A113" s="268"/>
      <c r="B113" s="272"/>
      <c r="C113" s="329" t="s">
        <v>265</v>
      </c>
      <c r="D113" s="330"/>
      <c r="E113" s="273">
        <v>5.25</v>
      </c>
      <c r="F113" s="274"/>
      <c r="G113" s="275"/>
      <c r="H113" s="276"/>
      <c r="I113" s="270"/>
      <c r="J113" s="277"/>
      <c r="K113" s="270"/>
      <c r="M113" s="271" t="s">
        <v>265</v>
      </c>
      <c r="O113" s="259"/>
    </row>
    <row r="114" spans="1:80" ht="12.75">
      <c r="A114" s="260">
        <v>41</v>
      </c>
      <c r="B114" s="261" t="s">
        <v>266</v>
      </c>
      <c r="C114" s="262" t="s">
        <v>267</v>
      </c>
      <c r="D114" s="263" t="s">
        <v>115</v>
      </c>
      <c r="E114" s="264">
        <v>1.495</v>
      </c>
      <c r="F114" s="264">
        <v>0</v>
      </c>
      <c r="G114" s="265">
        <f>E114*F114</f>
        <v>0</v>
      </c>
      <c r="H114" s="266">
        <v>0.00147</v>
      </c>
      <c r="I114" s="267">
        <f>E114*H114</f>
        <v>0.00219765</v>
      </c>
      <c r="J114" s="266">
        <v>-2.4</v>
      </c>
      <c r="K114" s="267">
        <f>E114*J114</f>
        <v>-3.588</v>
      </c>
      <c r="O114" s="259">
        <v>2</v>
      </c>
      <c r="AA114" s="232">
        <v>1</v>
      </c>
      <c r="AB114" s="232">
        <v>1</v>
      </c>
      <c r="AC114" s="232">
        <v>1</v>
      </c>
      <c r="AZ114" s="232">
        <v>1</v>
      </c>
      <c r="BA114" s="232">
        <f>IF(AZ114=1,G114,0)</f>
        <v>0</v>
      </c>
      <c r="BB114" s="232">
        <f>IF(AZ114=2,G114,0)</f>
        <v>0</v>
      </c>
      <c r="BC114" s="232">
        <f>IF(AZ114=3,G114,0)</f>
        <v>0</v>
      </c>
      <c r="BD114" s="232">
        <f>IF(AZ114=4,G114,0)</f>
        <v>0</v>
      </c>
      <c r="BE114" s="232">
        <f>IF(AZ114=5,G114,0)</f>
        <v>0</v>
      </c>
      <c r="CA114" s="259">
        <v>1</v>
      </c>
      <c r="CB114" s="259">
        <v>1</v>
      </c>
    </row>
    <row r="115" spans="1:15" ht="22.5">
      <c r="A115" s="268"/>
      <c r="B115" s="272"/>
      <c r="C115" s="329" t="s">
        <v>268</v>
      </c>
      <c r="D115" s="330"/>
      <c r="E115" s="273">
        <v>1.495</v>
      </c>
      <c r="F115" s="274"/>
      <c r="G115" s="275"/>
      <c r="H115" s="276"/>
      <c r="I115" s="270"/>
      <c r="J115" s="277"/>
      <c r="K115" s="270"/>
      <c r="M115" s="271" t="s">
        <v>268</v>
      </c>
      <c r="O115" s="259"/>
    </row>
    <row r="116" spans="1:80" ht="12.75">
      <c r="A116" s="260">
        <v>42</v>
      </c>
      <c r="B116" s="261" t="s">
        <v>269</v>
      </c>
      <c r="C116" s="262" t="s">
        <v>270</v>
      </c>
      <c r="D116" s="263" t="s">
        <v>158</v>
      </c>
      <c r="E116" s="264">
        <v>2.3</v>
      </c>
      <c r="F116" s="264">
        <v>0</v>
      </c>
      <c r="G116" s="265">
        <f>E116*F116</f>
        <v>0</v>
      </c>
      <c r="H116" s="266">
        <v>0</v>
      </c>
      <c r="I116" s="267">
        <f>E116*H116</f>
        <v>0</v>
      </c>
      <c r="J116" s="266">
        <v>-0.187</v>
      </c>
      <c r="K116" s="267">
        <f>E116*J116</f>
        <v>-0.4301</v>
      </c>
      <c r="O116" s="259">
        <v>2</v>
      </c>
      <c r="AA116" s="232">
        <v>1</v>
      </c>
      <c r="AB116" s="232">
        <v>1</v>
      </c>
      <c r="AC116" s="232">
        <v>1</v>
      </c>
      <c r="AZ116" s="232">
        <v>1</v>
      </c>
      <c r="BA116" s="232">
        <f>IF(AZ116=1,G116,0)</f>
        <v>0</v>
      </c>
      <c r="BB116" s="232">
        <f>IF(AZ116=2,G116,0)</f>
        <v>0</v>
      </c>
      <c r="BC116" s="232">
        <f>IF(AZ116=3,G116,0)</f>
        <v>0</v>
      </c>
      <c r="BD116" s="232">
        <f>IF(AZ116=4,G116,0)</f>
        <v>0</v>
      </c>
      <c r="BE116" s="232">
        <f>IF(AZ116=5,G116,0)</f>
        <v>0</v>
      </c>
      <c r="CA116" s="259">
        <v>1</v>
      </c>
      <c r="CB116" s="259">
        <v>1</v>
      </c>
    </row>
    <row r="117" spans="1:57" ht="12.75">
      <c r="A117" s="278"/>
      <c r="B117" s="279" t="s">
        <v>100</v>
      </c>
      <c r="C117" s="280" t="s">
        <v>256</v>
      </c>
      <c r="D117" s="281"/>
      <c r="E117" s="282"/>
      <c r="F117" s="283"/>
      <c r="G117" s="284">
        <f>SUM(G105:G116)</f>
        <v>0</v>
      </c>
      <c r="H117" s="285"/>
      <c r="I117" s="286">
        <f>SUM(I105:I116)</f>
        <v>0.04049765</v>
      </c>
      <c r="J117" s="285"/>
      <c r="K117" s="286">
        <f>SUM(K105:K116)</f>
        <v>-6.05281</v>
      </c>
      <c r="O117" s="259">
        <v>4</v>
      </c>
      <c r="BA117" s="287">
        <f>SUM(BA105:BA116)</f>
        <v>0</v>
      </c>
      <c r="BB117" s="287">
        <f>SUM(BB105:BB116)</f>
        <v>0</v>
      </c>
      <c r="BC117" s="287">
        <f>SUM(BC105:BC116)</f>
        <v>0</v>
      </c>
      <c r="BD117" s="287">
        <f>SUM(BD105:BD116)</f>
        <v>0</v>
      </c>
      <c r="BE117" s="287">
        <f>SUM(BE105:BE116)</f>
        <v>0</v>
      </c>
    </row>
    <row r="118" spans="1:15" ht="12.75">
      <c r="A118" s="249" t="s">
        <v>97</v>
      </c>
      <c r="B118" s="250" t="s">
        <v>271</v>
      </c>
      <c r="C118" s="251" t="s">
        <v>272</v>
      </c>
      <c r="D118" s="252"/>
      <c r="E118" s="253"/>
      <c r="F118" s="253"/>
      <c r="G118" s="254"/>
      <c r="H118" s="255"/>
      <c r="I118" s="256"/>
      <c r="J118" s="257"/>
      <c r="K118" s="258"/>
      <c r="O118" s="259">
        <v>1</v>
      </c>
    </row>
    <row r="119" spans="1:80" ht="12.75">
      <c r="A119" s="260">
        <v>43</v>
      </c>
      <c r="B119" s="261" t="s">
        <v>274</v>
      </c>
      <c r="C119" s="262" t="s">
        <v>275</v>
      </c>
      <c r="D119" s="263" t="s">
        <v>111</v>
      </c>
      <c r="E119" s="264">
        <v>4.21106</v>
      </c>
      <c r="F119" s="264">
        <v>0</v>
      </c>
      <c r="G119" s="265">
        <f>E119*F119</f>
        <v>0</v>
      </c>
      <c r="H119" s="266">
        <v>0</v>
      </c>
      <c r="I119" s="267">
        <f>E119*H119</f>
        <v>0</v>
      </c>
      <c r="J119" s="266">
        <v>-0.059</v>
      </c>
      <c r="K119" s="267">
        <f>E119*J119</f>
        <v>-0.24845253999999997</v>
      </c>
      <c r="O119" s="259">
        <v>2</v>
      </c>
      <c r="AA119" s="232">
        <v>1</v>
      </c>
      <c r="AB119" s="232">
        <v>1</v>
      </c>
      <c r="AC119" s="232">
        <v>1</v>
      </c>
      <c r="AZ119" s="232">
        <v>1</v>
      </c>
      <c r="BA119" s="232">
        <f>IF(AZ119=1,G119,0)</f>
        <v>0</v>
      </c>
      <c r="BB119" s="232">
        <f>IF(AZ119=2,G119,0)</f>
        <v>0</v>
      </c>
      <c r="BC119" s="232">
        <f>IF(AZ119=3,G119,0)</f>
        <v>0</v>
      </c>
      <c r="BD119" s="232">
        <f>IF(AZ119=4,G119,0)</f>
        <v>0</v>
      </c>
      <c r="BE119" s="232">
        <f>IF(AZ119=5,G119,0)</f>
        <v>0</v>
      </c>
      <c r="CA119" s="259">
        <v>1</v>
      </c>
      <c r="CB119" s="259">
        <v>1</v>
      </c>
    </row>
    <row r="120" spans="1:15" ht="22.5">
      <c r="A120" s="268"/>
      <c r="B120" s="272"/>
      <c r="C120" s="329" t="s">
        <v>276</v>
      </c>
      <c r="D120" s="330"/>
      <c r="E120" s="273">
        <v>4.2111</v>
      </c>
      <c r="F120" s="274"/>
      <c r="G120" s="275"/>
      <c r="H120" s="276"/>
      <c r="I120" s="270"/>
      <c r="J120" s="277"/>
      <c r="K120" s="270"/>
      <c r="M120" s="271" t="s">
        <v>276</v>
      </c>
      <c r="O120" s="259"/>
    </row>
    <row r="121" spans="1:80" ht="12.75">
      <c r="A121" s="260">
        <v>44</v>
      </c>
      <c r="B121" s="261" t="s">
        <v>277</v>
      </c>
      <c r="C121" s="262" t="s">
        <v>278</v>
      </c>
      <c r="D121" s="263" t="s">
        <v>111</v>
      </c>
      <c r="E121" s="264">
        <v>50.59746</v>
      </c>
      <c r="F121" s="264">
        <v>0</v>
      </c>
      <c r="G121" s="265">
        <f>E121*F121</f>
        <v>0</v>
      </c>
      <c r="H121" s="266">
        <v>0</v>
      </c>
      <c r="I121" s="267">
        <f>E121*H121</f>
        <v>0</v>
      </c>
      <c r="J121" s="266">
        <v>-0.03</v>
      </c>
      <c r="K121" s="267">
        <f>E121*J121</f>
        <v>-1.5179238</v>
      </c>
      <c r="O121" s="259">
        <v>2</v>
      </c>
      <c r="AA121" s="232">
        <v>1</v>
      </c>
      <c r="AB121" s="232">
        <v>1</v>
      </c>
      <c r="AC121" s="232">
        <v>1</v>
      </c>
      <c r="AZ121" s="232">
        <v>1</v>
      </c>
      <c r="BA121" s="232">
        <f>IF(AZ121=1,G121,0)</f>
        <v>0</v>
      </c>
      <c r="BB121" s="232">
        <f>IF(AZ121=2,G121,0)</f>
        <v>0</v>
      </c>
      <c r="BC121" s="232">
        <f>IF(AZ121=3,G121,0)</f>
        <v>0</v>
      </c>
      <c r="BD121" s="232">
        <f>IF(AZ121=4,G121,0)</f>
        <v>0</v>
      </c>
      <c r="BE121" s="232">
        <f>IF(AZ121=5,G121,0)</f>
        <v>0</v>
      </c>
      <c r="CA121" s="259">
        <v>1</v>
      </c>
      <c r="CB121" s="259">
        <v>1</v>
      </c>
    </row>
    <row r="122" spans="1:15" ht="22.5">
      <c r="A122" s="268"/>
      <c r="B122" s="272"/>
      <c r="C122" s="329" t="s">
        <v>206</v>
      </c>
      <c r="D122" s="330"/>
      <c r="E122" s="273">
        <v>50.5975</v>
      </c>
      <c r="F122" s="274"/>
      <c r="G122" s="275"/>
      <c r="H122" s="276"/>
      <c r="I122" s="270"/>
      <c r="J122" s="277"/>
      <c r="K122" s="270"/>
      <c r="M122" s="271" t="s">
        <v>206</v>
      </c>
      <c r="O122" s="259"/>
    </row>
    <row r="123" spans="1:80" ht="12.75">
      <c r="A123" s="260">
        <v>45</v>
      </c>
      <c r="B123" s="261" t="s">
        <v>279</v>
      </c>
      <c r="C123" s="262" t="s">
        <v>280</v>
      </c>
      <c r="D123" s="263" t="s">
        <v>111</v>
      </c>
      <c r="E123" s="264">
        <v>6.88</v>
      </c>
      <c r="F123" s="264">
        <v>0</v>
      </c>
      <c r="G123" s="265">
        <f>E123*F123</f>
        <v>0</v>
      </c>
      <c r="H123" s="266">
        <v>0</v>
      </c>
      <c r="I123" s="267">
        <f>E123*H123</f>
        <v>0</v>
      </c>
      <c r="J123" s="266">
        <v>0</v>
      </c>
      <c r="K123" s="267">
        <f>E123*J123</f>
        <v>0</v>
      </c>
      <c r="O123" s="259">
        <v>2</v>
      </c>
      <c r="AA123" s="232">
        <v>1</v>
      </c>
      <c r="AB123" s="232">
        <v>1</v>
      </c>
      <c r="AC123" s="232">
        <v>1</v>
      </c>
      <c r="AZ123" s="232">
        <v>1</v>
      </c>
      <c r="BA123" s="232">
        <f>IF(AZ123=1,G123,0)</f>
        <v>0</v>
      </c>
      <c r="BB123" s="232">
        <f>IF(AZ123=2,G123,0)</f>
        <v>0</v>
      </c>
      <c r="BC123" s="232">
        <f>IF(AZ123=3,G123,0)</f>
        <v>0</v>
      </c>
      <c r="BD123" s="232">
        <f>IF(AZ123=4,G123,0)</f>
        <v>0</v>
      </c>
      <c r="BE123" s="232">
        <f>IF(AZ123=5,G123,0)</f>
        <v>0</v>
      </c>
      <c r="CA123" s="259">
        <v>1</v>
      </c>
      <c r="CB123" s="259">
        <v>1</v>
      </c>
    </row>
    <row r="124" spans="1:57" ht="12.75">
      <c r="A124" s="278"/>
      <c r="B124" s="279" t="s">
        <v>100</v>
      </c>
      <c r="C124" s="280" t="s">
        <v>273</v>
      </c>
      <c r="D124" s="281"/>
      <c r="E124" s="282"/>
      <c r="F124" s="283"/>
      <c r="G124" s="284">
        <f>SUM(G118:G123)</f>
        <v>0</v>
      </c>
      <c r="H124" s="285"/>
      <c r="I124" s="286">
        <f>SUM(I118:I123)</f>
        <v>0</v>
      </c>
      <c r="J124" s="285"/>
      <c r="K124" s="286">
        <f>SUM(K118:K123)</f>
        <v>-1.7663763399999999</v>
      </c>
      <c r="O124" s="259">
        <v>4</v>
      </c>
      <c r="BA124" s="287">
        <f>SUM(BA118:BA123)</f>
        <v>0</v>
      </c>
      <c r="BB124" s="287">
        <f>SUM(BB118:BB123)</f>
        <v>0</v>
      </c>
      <c r="BC124" s="287">
        <f>SUM(BC118:BC123)</f>
        <v>0</v>
      </c>
      <c r="BD124" s="287">
        <f>SUM(BD118:BD123)</f>
        <v>0</v>
      </c>
      <c r="BE124" s="287">
        <f>SUM(BE118:BE123)</f>
        <v>0</v>
      </c>
    </row>
    <row r="125" spans="1:15" ht="12.75">
      <c r="A125" s="249" t="s">
        <v>97</v>
      </c>
      <c r="B125" s="250" t="s">
        <v>281</v>
      </c>
      <c r="C125" s="251" t="s">
        <v>282</v>
      </c>
      <c r="D125" s="252"/>
      <c r="E125" s="253"/>
      <c r="F125" s="253"/>
      <c r="G125" s="254"/>
      <c r="H125" s="255"/>
      <c r="I125" s="256"/>
      <c r="J125" s="257"/>
      <c r="K125" s="258"/>
      <c r="O125" s="259">
        <v>1</v>
      </c>
    </row>
    <row r="126" spans="1:80" ht="12.75">
      <c r="A126" s="260">
        <v>46</v>
      </c>
      <c r="B126" s="261" t="s">
        <v>284</v>
      </c>
      <c r="C126" s="262" t="s">
        <v>285</v>
      </c>
      <c r="D126" s="263" t="s">
        <v>132</v>
      </c>
      <c r="E126" s="264">
        <v>13.12402</v>
      </c>
      <c r="F126" s="264">
        <v>0</v>
      </c>
      <c r="G126" s="265">
        <f>E126*F126</f>
        <v>0</v>
      </c>
      <c r="H126" s="266">
        <v>0</v>
      </c>
      <c r="I126" s="267">
        <f>E126*H126</f>
        <v>0</v>
      </c>
      <c r="J126" s="266">
        <v>0</v>
      </c>
      <c r="K126" s="267">
        <f>E126*J126</f>
        <v>0</v>
      </c>
      <c r="O126" s="259">
        <v>2</v>
      </c>
      <c r="AA126" s="232">
        <v>1</v>
      </c>
      <c r="AB126" s="232">
        <v>1</v>
      </c>
      <c r="AC126" s="232">
        <v>1</v>
      </c>
      <c r="AZ126" s="232">
        <v>1</v>
      </c>
      <c r="BA126" s="232">
        <f>IF(AZ126=1,G126,0)</f>
        <v>0</v>
      </c>
      <c r="BB126" s="232">
        <f>IF(AZ126=2,G126,0)</f>
        <v>0</v>
      </c>
      <c r="BC126" s="232">
        <f>IF(AZ126=3,G126,0)</f>
        <v>0</v>
      </c>
      <c r="BD126" s="232">
        <f>IF(AZ126=4,G126,0)</f>
        <v>0</v>
      </c>
      <c r="BE126" s="232">
        <f>IF(AZ126=5,G126,0)</f>
        <v>0</v>
      </c>
      <c r="CA126" s="259">
        <v>1</v>
      </c>
      <c r="CB126" s="259">
        <v>1</v>
      </c>
    </row>
    <row r="127" spans="1:57" ht="12.75">
      <c r="A127" s="278"/>
      <c r="B127" s="279" t="s">
        <v>100</v>
      </c>
      <c r="C127" s="280" t="s">
        <v>283</v>
      </c>
      <c r="D127" s="281"/>
      <c r="E127" s="282"/>
      <c r="F127" s="283"/>
      <c r="G127" s="284">
        <f>SUM(G125:G126)</f>
        <v>0</v>
      </c>
      <c r="H127" s="285"/>
      <c r="I127" s="286">
        <f>SUM(I125:I126)</f>
        <v>0</v>
      </c>
      <c r="J127" s="285"/>
      <c r="K127" s="286">
        <f>SUM(K125:K126)</f>
        <v>0</v>
      </c>
      <c r="O127" s="259">
        <v>4</v>
      </c>
      <c r="BA127" s="287">
        <f>SUM(BA125:BA126)</f>
        <v>0</v>
      </c>
      <c r="BB127" s="287">
        <f>SUM(BB125:BB126)</f>
        <v>0</v>
      </c>
      <c r="BC127" s="287">
        <f>SUM(BC125:BC126)</f>
        <v>0</v>
      </c>
      <c r="BD127" s="287">
        <f>SUM(BD125:BD126)</f>
        <v>0</v>
      </c>
      <c r="BE127" s="287">
        <f>SUM(BE125:BE126)</f>
        <v>0</v>
      </c>
    </row>
    <row r="128" spans="1:15" ht="12.75">
      <c r="A128" s="249" t="s">
        <v>97</v>
      </c>
      <c r="B128" s="250" t="s">
        <v>286</v>
      </c>
      <c r="C128" s="251" t="s">
        <v>287</v>
      </c>
      <c r="D128" s="252"/>
      <c r="E128" s="253"/>
      <c r="F128" s="253"/>
      <c r="G128" s="254"/>
      <c r="H128" s="255"/>
      <c r="I128" s="256"/>
      <c r="J128" s="257"/>
      <c r="K128" s="258"/>
      <c r="O128" s="259">
        <v>1</v>
      </c>
    </row>
    <row r="129" spans="1:80" ht="12.75">
      <c r="A129" s="260">
        <v>47</v>
      </c>
      <c r="B129" s="261" t="s">
        <v>289</v>
      </c>
      <c r="C129" s="262" t="s">
        <v>290</v>
      </c>
      <c r="D129" s="263" t="s">
        <v>111</v>
      </c>
      <c r="E129" s="264">
        <v>31.365</v>
      </c>
      <c r="F129" s="264">
        <v>0</v>
      </c>
      <c r="G129" s="265">
        <f>E129*F129</f>
        <v>0</v>
      </c>
      <c r="H129" s="266">
        <v>0.00053</v>
      </c>
      <c r="I129" s="267">
        <f>E129*H129</f>
        <v>0.016623449999999998</v>
      </c>
      <c r="J129" s="266">
        <v>0</v>
      </c>
      <c r="K129" s="267">
        <f>E129*J129</f>
        <v>0</v>
      </c>
      <c r="O129" s="259">
        <v>2</v>
      </c>
      <c r="AA129" s="232">
        <v>1</v>
      </c>
      <c r="AB129" s="232">
        <v>1</v>
      </c>
      <c r="AC129" s="232">
        <v>1</v>
      </c>
      <c r="AZ129" s="232">
        <v>2</v>
      </c>
      <c r="BA129" s="232">
        <f>IF(AZ129=1,G129,0)</f>
        <v>0</v>
      </c>
      <c r="BB129" s="232">
        <f>IF(AZ129=2,G129,0)</f>
        <v>0</v>
      </c>
      <c r="BC129" s="232">
        <f>IF(AZ129=3,G129,0)</f>
        <v>0</v>
      </c>
      <c r="BD129" s="232">
        <f>IF(AZ129=4,G129,0)</f>
        <v>0</v>
      </c>
      <c r="BE129" s="232">
        <f>IF(AZ129=5,G129,0)</f>
        <v>0</v>
      </c>
      <c r="CA129" s="259">
        <v>1</v>
      </c>
      <c r="CB129" s="259">
        <v>1</v>
      </c>
    </row>
    <row r="130" spans="1:15" ht="12.75">
      <c r="A130" s="268"/>
      <c r="B130" s="272"/>
      <c r="C130" s="329" t="s">
        <v>481</v>
      </c>
      <c r="D130" s="330"/>
      <c r="E130" s="273">
        <v>31.365</v>
      </c>
      <c r="F130" s="274"/>
      <c r="G130" s="275"/>
      <c r="H130" s="276"/>
      <c r="I130" s="270"/>
      <c r="J130" s="277"/>
      <c r="K130" s="270"/>
      <c r="M130" s="271" t="s">
        <v>291</v>
      </c>
      <c r="O130" s="259"/>
    </row>
    <row r="131" spans="1:80" ht="12.75">
      <c r="A131" s="260">
        <v>48</v>
      </c>
      <c r="B131" s="261" t="s">
        <v>292</v>
      </c>
      <c r="C131" s="262" t="s">
        <v>293</v>
      </c>
      <c r="D131" s="263" t="s">
        <v>111</v>
      </c>
      <c r="E131" s="264">
        <v>23.3</v>
      </c>
      <c r="F131" s="264">
        <v>0</v>
      </c>
      <c r="G131" s="265">
        <f>E131*F131</f>
        <v>0</v>
      </c>
      <c r="H131" s="266">
        <v>0.00015</v>
      </c>
      <c r="I131" s="267">
        <f>E131*H131</f>
        <v>0.003495</v>
      </c>
      <c r="J131" s="266">
        <v>0</v>
      </c>
      <c r="K131" s="267">
        <f>E131*J131</f>
        <v>0</v>
      </c>
      <c r="O131" s="259">
        <v>2</v>
      </c>
      <c r="AA131" s="232">
        <v>1</v>
      </c>
      <c r="AB131" s="232">
        <v>1</v>
      </c>
      <c r="AC131" s="232">
        <v>1</v>
      </c>
      <c r="AZ131" s="232">
        <v>2</v>
      </c>
      <c r="BA131" s="232">
        <f>IF(AZ131=1,G131,0)</f>
        <v>0</v>
      </c>
      <c r="BB131" s="232">
        <f>IF(AZ131=2,G131,0)</f>
        <v>0</v>
      </c>
      <c r="BC131" s="232">
        <f>IF(AZ131=3,G131,0)</f>
        <v>0</v>
      </c>
      <c r="BD131" s="232">
        <f>IF(AZ131=4,G131,0)</f>
        <v>0</v>
      </c>
      <c r="BE131" s="232">
        <f>IF(AZ131=5,G131,0)</f>
        <v>0</v>
      </c>
      <c r="CA131" s="259">
        <v>1</v>
      </c>
      <c r="CB131" s="259">
        <v>1</v>
      </c>
    </row>
    <row r="132" spans="1:80" ht="12.75">
      <c r="A132" s="260">
        <v>49</v>
      </c>
      <c r="B132" s="261" t="s">
        <v>294</v>
      </c>
      <c r="C132" s="262" t="s">
        <v>295</v>
      </c>
      <c r="D132" s="263" t="s">
        <v>111</v>
      </c>
      <c r="E132" s="264">
        <v>23.3</v>
      </c>
      <c r="F132" s="264">
        <v>0</v>
      </c>
      <c r="G132" s="265">
        <f>E132*F132</f>
        <v>0</v>
      </c>
      <c r="H132" s="266">
        <v>0.005</v>
      </c>
      <c r="I132" s="267">
        <f>E132*H132</f>
        <v>0.1165</v>
      </c>
      <c r="J132" s="266">
        <v>0</v>
      </c>
      <c r="K132" s="267">
        <f>E132*J132</f>
        <v>0</v>
      </c>
      <c r="O132" s="259">
        <v>2</v>
      </c>
      <c r="AA132" s="232">
        <v>1</v>
      </c>
      <c r="AB132" s="232">
        <v>1</v>
      </c>
      <c r="AC132" s="232">
        <v>1</v>
      </c>
      <c r="AZ132" s="232">
        <v>2</v>
      </c>
      <c r="BA132" s="232">
        <f>IF(AZ132=1,G132,0)</f>
        <v>0</v>
      </c>
      <c r="BB132" s="232">
        <f>IF(AZ132=2,G132,0)</f>
        <v>0</v>
      </c>
      <c r="BC132" s="232">
        <f>IF(AZ132=3,G132,0)</f>
        <v>0</v>
      </c>
      <c r="BD132" s="232">
        <f>IF(AZ132=4,G132,0)</f>
        <v>0</v>
      </c>
      <c r="BE132" s="232">
        <f>IF(AZ132=5,G132,0)</f>
        <v>0</v>
      </c>
      <c r="CA132" s="259">
        <v>1</v>
      </c>
      <c r="CB132" s="259">
        <v>1</v>
      </c>
    </row>
    <row r="133" spans="1:15" ht="12.75">
      <c r="A133" s="268"/>
      <c r="B133" s="272"/>
      <c r="C133" s="329" t="s">
        <v>485</v>
      </c>
      <c r="D133" s="330"/>
      <c r="E133" s="273">
        <v>23.3</v>
      </c>
      <c r="F133" s="274"/>
      <c r="G133" s="275"/>
      <c r="H133" s="276"/>
      <c r="I133" s="270"/>
      <c r="J133" s="277"/>
      <c r="K133" s="270"/>
      <c r="M133" s="271" t="s">
        <v>296</v>
      </c>
      <c r="O133" s="259"/>
    </row>
    <row r="134" spans="1:80" ht="12.75">
      <c r="A134" s="260">
        <v>50</v>
      </c>
      <c r="B134" s="261" t="s">
        <v>297</v>
      </c>
      <c r="C134" s="262" t="s">
        <v>298</v>
      </c>
      <c r="D134" s="263" t="s">
        <v>111</v>
      </c>
      <c r="E134" s="264">
        <v>22.1575</v>
      </c>
      <c r="F134" s="264">
        <v>0</v>
      </c>
      <c r="G134" s="265">
        <f>E134*F134</f>
        <v>0</v>
      </c>
      <c r="H134" s="266">
        <v>0</v>
      </c>
      <c r="I134" s="267">
        <f>E134*H134</f>
        <v>0</v>
      </c>
      <c r="J134" s="266">
        <v>0</v>
      </c>
      <c r="K134" s="267">
        <f>E134*J134</f>
        <v>0</v>
      </c>
      <c r="O134" s="259">
        <v>2</v>
      </c>
      <c r="AA134" s="232">
        <v>1</v>
      </c>
      <c r="AB134" s="232">
        <v>1</v>
      </c>
      <c r="AC134" s="232">
        <v>1</v>
      </c>
      <c r="AZ134" s="232">
        <v>2</v>
      </c>
      <c r="BA134" s="232">
        <f>IF(AZ134=1,G134,0)</f>
        <v>0</v>
      </c>
      <c r="BB134" s="232">
        <f>IF(AZ134=2,G134,0)</f>
        <v>0</v>
      </c>
      <c r="BC134" s="232">
        <f>IF(AZ134=3,G134,0)</f>
        <v>0</v>
      </c>
      <c r="BD134" s="232">
        <f>IF(AZ134=4,G134,0)</f>
        <v>0</v>
      </c>
      <c r="BE134" s="232">
        <f>IF(AZ134=5,G134,0)</f>
        <v>0</v>
      </c>
      <c r="CA134" s="259">
        <v>1</v>
      </c>
      <c r="CB134" s="259">
        <v>1</v>
      </c>
    </row>
    <row r="135" spans="1:15" ht="12.75" customHeight="1">
      <c r="A135" s="268"/>
      <c r="B135" s="272"/>
      <c r="C135" s="329" t="s">
        <v>479</v>
      </c>
      <c r="D135" s="330"/>
      <c r="E135" s="273">
        <v>22.1575</v>
      </c>
      <c r="F135" s="274"/>
      <c r="G135" s="275"/>
      <c r="H135" s="276"/>
      <c r="I135" s="270"/>
      <c r="J135" s="277"/>
      <c r="K135" s="270"/>
      <c r="M135" s="271" t="s">
        <v>299</v>
      </c>
      <c r="O135" s="259"/>
    </row>
    <row r="136" spans="1:80" ht="12.75">
      <c r="A136" s="260">
        <v>51</v>
      </c>
      <c r="B136" s="261" t="s">
        <v>300</v>
      </c>
      <c r="C136" s="262" t="s">
        <v>470</v>
      </c>
      <c r="D136" s="263" t="s">
        <v>111</v>
      </c>
      <c r="E136" s="264">
        <v>23.268</v>
      </c>
      <c r="F136" s="264">
        <v>0</v>
      </c>
      <c r="G136" s="265">
        <f>E136*F136</f>
        <v>0</v>
      </c>
      <c r="H136" s="266">
        <v>0</v>
      </c>
      <c r="I136" s="267">
        <f>E136*H136</f>
        <v>0</v>
      </c>
      <c r="J136" s="266"/>
      <c r="K136" s="267">
        <f>E136*J136</f>
        <v>0</v>
      </c>
      <c r="O136" s="259">
        <v>2</v>
      </c>
      <c r="AA136" s="232">
        <v>3</v>
      </c>
      <c r="AB136" s="232">
        <v>1</v>
      </c>
      <c r="AC136" s="232" t="s">
        <v>300</v>
      </c>
      <c r="AZ136" s="232">
        <v>2</v>
      </c>
      <c r="BA136" s="232">
        <f>IF(AZ136=1,G136,0)</f>
        <v>0</v>
      </c>
      <c r="BB136" s="232">
        <f>IF(AZ136=2,G136,0)</f>
        <v>0</v>
      </c>
      <c r="BC136" s="232">
        <f>IF(AZ136=3,G136,0)</f>
        <v>0</v>
      </c>
      <c r="BD136" s="232">
        <f>IF(AZ136=4,G136,0)</f>
        <v>0</v>
      </c>
      <c r="BE136" s="232">
        <f>IF(AZ136=5,G136,0)</f>
        <v>0</v>
      </c>
      <c r="CA136" s="259">
        <v>3</v>
      </c>
      <c r="CB136" s="259">
        <v>1</v>
      </c>
    </row>
    <row r="137" spans="1:15" ht="12.75">
      <c r="A137" s="268"/>
      <c r="B137" s="272"/>
      <c r="C137" s="329" t="s">
        <v>480</v>
      </c>
      <c r="D137" s="330"/>
      <c r="E137" s="273">
        <v>23.268</v>
      </c>
      <c r="F137" s="274"/>
      <c r="G137" s="275"/>
      <c r="H137" s="276"/>
      <c r="I137" s="270"/>
      <c r="J137" s="277"/>
      <c r="K137" s="270"/>
      <c r="M137" s="271" t="s">
        <v>301</v>
      </c>
      <c r="O137" s="259"/>
    </row>
    <row r="138" spans="1:80" ht="22.5">
      <c r="A138" s="260">
        <v>52</v>
      </c>
      <c r="B138" s="261" t="s">
        <v>302</v>
      </c>
      <c r="C138" s="262" t="s">
        <v>303</v>
      </c>
      <c r="D138" s="263" t="s">
        <v>111</v>
      </c>
      <c r="E138" s="264">
        <v>34.507</v>
      </c>
      <c r="F138" s="264"/>
      <c r="G138" s="265">
        <f>E138*F138</f>
        <v>0</v>
      </c>
      <c r="H138" s="266">
        <v>0</v>
      </c>
      <c r="I138" s="267">
        <f>E138*H138</f>
        <v>0</v>
      </c>
      <c r="J138" s="266"/>
      <c r="K138" s="267">
        <f>E138*J138</f>
        <v>0</v>
      </c>
      <c r="O138" s="259">
        <v>2</v>
      </c>
      <c r="AA138" s="232">
        <v>3</v>
      </c>
      <c r="AB138" s="232">
        <v>1</v>
      </c>
      <c r="AC138" s="232">
        <v>63153707</v>
      </c>
      <c r="AZ138" s="232">
        <v>2</v>
      </c>
      <c r="BA138" s="232">
        <f>IF(AZ138=1,G138,0)</f>
        <v>0</v>
      </c>
      <c r="BB138" s="232">
        <f>IF(AZ138=2,G138,0)</f>
        <v>0</v>
      </c>
      <c r="BC138" s="232">
        <f>IF(AZ138=3,G138,0)</f>
        <v>0</v>
      </c>
      <c r="BD138" s="232">
        <f>IF(AZ138=4,G138,0)</f>
        <v>0</v>
      </c>
      <c r="BE138" s="232">
        <f>IF(AZ138=5,G138,0)</f>
        <v>0</v>
      </c>
      <c r="CA138" s="259">
        <v>3</v>
      </c>
      <c r="CB138" s="259">
        <v>1</v>
      </c>
    </row>
    <row r="139" spans="1:15" ht="12.75">
      <c r="A139" s="268"/>
      <c r="B139" s="272"/>
      <c r="C139" s="329" t="s">
        <v>482</v>
      </c>
      <c r="D139" s="330"/>
      <c r="E139" s="273">
        <v>34.507</v>
      </c>
      <c r="F139" s="274"/>
      <c r="G139" s="275"/>
      <c r="H139" s="276"/>
      <c r="I139" s="270"/>
      <c r="J139" s="277"/>
      <c r="K139" s="270"/>
      <c r="M139" s="271" t="s">
        <v>304</v>
      </c>
      <c r="O139" s="259"/>
    </row>
    <row r="140" spans="1:80" ht="12.75">
      <c r="A140" s="260">
        <v>53</v>
      </c>
      <c r="B140" s="261" t="s">
        <v>305</v>
      </c>
      <c r="C140" s="262" t="s">
        <v>306</v>
      </c>
      <c r="D140" s="263" t="s">
        <v>12</v>
      </c>
      <c r="E140" s="264"/>
      <c r="F140" s="264">
        <v>0</v>
      </c>
      <c r="G140" s="265">
        <f>E140*F140</f>
        <v>0</v>
      </c>
      <c r="H140" s="266">
        <v>0</v>
      </c>
      <c r="I140" s="267">
        <f>E140*H140</f>
        <v>0</v>
      </c>
      <c r="J140" s="266">
        <v>0</v>
      </c>
      <c r="K140" s="267">
        <f>E140*J140</f>
        <v>0</v>
      </c>
      <c r="O140" s="259">
        <v>2</v>
      </c>
      <c r="AA140" s="232">
        <v>1</v>
      </c>
      <c r="AB140" s="232">
        <v>1</v>
      </c>
      <c r="AC140" s="232">
        <v>1</v>
      </c>
      <c r="AZ140" s="232">
        <v>2</v>
      </c>
      <c r="BA140" s="232">
        <f>IF(AZ140=1,G140,0)</f>
        <v>0</v>
      </c>
      <c r="BB140" s="232">
        <f>IF(AZ140=2,G140,0)</f>
        <v>0</v>
      </c>
      <c r="BC140" s="232">
        <f>IF(AZ140=3,G140,0)</f>
        <v>0</v>
      </c>
      <c r="BD140" s="232">
        <f>IF(AZ140=4,G140,0)</f>
        <v>0</v>
      </c>
      <c r="BE140" s="232">
        <f>IF(AZ140=5,G140,0)</f>
        <v>0</v>
      </c>
      <c r="CA140" s="259">
        <v>1</v>
      </c>
      <c r="CB140" s="259">
        <v>1</v>
      </c>
    </row>
    <row r="141" spans="1:57" ht="12.75">
      <c r="A141" s="278"/>
      <c r="B141" s="279" t="s">
        <v>100</v>
      </c>
      <c r="C141" s="280" t="s">
        <v>288</v>
      </c>
      <c r="D141" s="281"/>
      <c r="E141" s="282"/>
      <c r="F141" s="283"/>
      <c r="G141" s="284">
        <f>SUM(G128:G140)</f>
        <v>0</v>
      </c>
      <c r="H141" s="285"/>
      <c r="I141" s="286">
        <f>SUM(I128:I140)</f>
        <v>0.13661845</v>
      </c>
      <c r="J141" s="285"/>
      <c r="K141" s="286">
        <f>SUM(K128:K140)</f>
        <v>0</v>
      </c>
      <c r="O141" s="259">
        <v>4</v>
      </c>
      <c r="BA141" s="287">
        <f>SUM(BA128:BA140)</f>
        <v>0</v>
      </c>
      <c r="BB141" s="287">
        <f>SUM(BB128:BB140)</f>
        <v>0</v>
      </c>
      <c r="BC141" s="287">
        <f>SUM(BC128:BC140)</f>
        <v>0</v>
      </c>
      <c r="BD141" s="287">
        <f>SUM(BD128:BD140)</f>
        <v>0</v>
      </c>
      <c r="BE141" s="287">
        <f>SUM(BE128:BE140)</f>
        <v>0</v>
      </c>
    </row>
    <row r="142" spans="1:15" ht="12.75">
      <c r="A142" s="249" t="s">
        <v>97</v>
      </c>
      <c r="B142" s="250" t="s">
        <v>307</v>
      </c>
      <c r="C142" s="251" t="s">
        <v>308</v>
      </c>
      <c r="D142" s="252"/>
      <c r="E142" s="253"/>
      <c r="F142" s="253"/>
      <c r="G142" s="254"/>
      <c r="H142" s="255"/>
      <c r="I142" s="256"/>
      <c r="J142" s="257"/>
      <c r="K142" s="258"/>
      <c r="O142" s="259">
        <v>1</v>
      </c>
    </row>
    <row r="143" spans="1:80" ht="12.75">
      <c r="A143" s="260">
        <v>54</v>
      </c>
      <c r="B143" s="261" t="s">
        <v>310</v>
      </c>
      <c r="C143" s="262" t="s">
        <v>311</v>
      </c>
      <c r="D143" s="263" t="s">
        <v>137</v>
      </c>
      <c r="E143" s="264">
        <v>1</v>
      </c>
      <c r="F143" s="264">
        <v>0</v>
      </c>
      <c r="G143" s="265">
        <f>E143*F143</f>
        <v>0</v>
      </c>
      <c r="H143" s="266">
        <v>0.07643</v>
      </c>
      <c r="I143" s="267">
        <f>E143*H143</f>
        <v>0.07643</v>
      </c>
      <c r="J143" s="266">
        <v>0</v>
      </c>
      <c r="K143" s="267">
        <f>E143*J143</f>
        <v>0</v>
      </c>
      <c r="O143" s="259">
        <v>2</v>
      </c>
      <c r="AA143" s="232">
        <v>1</v>
      </c>
      <c r="AB143" s="232">
        <v>7</v>
      </c>
      <c r="AC143" s="232">
        <v>7</v>
      </c>
      <c r="AZ143" s="232">
        <v>2</v>
      </c>
      <c r="BA143" s="232">
        <f>IF(AZ143=1,G143,0)</f>
        <v>0</v>
      </c>
      <c r="BB143" s="232">
        <f>IF(AZ143=2,G143,0)</f>
        <v>0</v>
      </c>
      <c r="BC143" s="232">
        <f>IF(AZ143=3,G143,0)</f>
        <v>0</v>
      </c>
      <c r="BD143" s="232">
        <f>IF(AZ143=4,G143,0)</f>
        <v>0</v>
      </c>
      <c r="BE143" s="232">
        <f>IF(AZ143=5,G143,0)</f>
        <v>0</v>
      </c>
      <c r="CA143" s="259">
        <v>1</v>
      </c>
      <c r="CB143" s="259">
        <v>7</v>
      </c>
    </row>
    <row r="144" spans="1:80" ht="12.75">
      <c r="A144" s="260">
        <v>55</v>
      </c>
      <c r="B144" s="261" t="s">
        <v>312</v>
      </c>
      <c r="C144" s="262" t="s">
        <v>313</v>
      </c>
      <c r="D144" s="263" t="s">
        <v>12</v>
      </c>
      <c r="E144" s="264"/>
      <c r="F144" s="264">
        <v>0</v>
      </c>
      <c r="G144" s="265">
        <f>E144*F144</f>
        <v>0</v>
      </c>
      <c r="H144" s="266">
        <v>0</v>
      </c>
      <c r="I144" s="267">
        <f>E144*H144</f>
        <v>0</v>
      </c>
      <c r="J144" s="266">
        <v>0</v>
      </c>
      <c r="K144" s="267">
        <f>E144*J144</f>
        <v>0</v>
      </c>
      <c r="O144" s="259">
        <v>2</v>
      </c>
      <c r="AA144" s="232">
        <v>1</v>
      </c>
      <c r="AB144" s="232">
        <v>7</v>
      </c>
      <c r="AC144" s="232">
        <v>7</v>
      </c>
      <c r="AZ144" s="232">
        <v>2</v>
      </c>
      <c r="BA144" s="232">
        <f>IF(AZ144=1,G144,0)</f>
        <v>0</v>
      </c>
      <c r="BB144" s="232">
        <f>IF(AZ144=2,G144,0)</f>
        <v>0</v>
      </c>
      <c r="BC144" s="232">
        <f>IF(AZ144=3,G144,0)</f>
        <v>0</v>
      </c>
      <c r="BD144" s="232">
        <f>IF(AZ144=4,G144,0)</f>
        <v>0</v>
      </c>
      <c r="BE144" s="232">
        <f>IF(AZ144=5,G144,0)</f>
        <v>0</v>
      </c>
      <c r="CA144" s="259">
        <v>1</v>
      </c>
      <c r="CB144" s="259">
        <v>7</v>
      </c>
    </row>
    <row r="145" spans="1:57" ht="12.75">
      <c r="A145" s="278"/>
      <c r="B145" s="279" t="s">
        <v>100</v>
      </c>
      <c r="C145" s="280" t="s">
        <v>309</v>
      </c>
      <c r="D145" s="281"/>
      <c r="E145" s="282"/>
      <c r="F145" s="283"/>
      <c r="G145" s="284">
        <f>SUM(G142:G144)</f>
        <v>0</v>
      </c>
      <c r="H145" s="285"/>
      <c r="I145" s="286">
        <f>SUM(I142:I144)</f>
        <v>0.07643</v>
      </c>
      <c r="J145" s="285"/>
      <c r="K145" s="286">
        <f>SUM(K142:K144)</f>
        <v>0</v>
      </c>
      <c r="O145" s="259">
        <v>4</v>
      </c>
      <c r="BA145" s="287">
        <f>SUM(BA142:BA144)</f>
        <v>0</v>
      </c>
      <c r="BB145" s="287">
        <f>SUM(BB142:BB144)</f>
        <v>0</v>
      </c>
      <c r="BC145" s="287">
        <f>SUM(BC142:BC144)</f>
        <v>0</v>
      </c>
      <c r="BD145" s="287">
        <f>SUM(BD142:BD144)</f>
        <v>0</v>
      </c>
      <c r="BE145" s="287">
        <f>SUM(BE142:BE144)</f>
        <v>0</v>
      </c>
    </row>
    <row r="146" spans="1:15" ht="12.75">
      <c r="A146" s="249" t="s">
        <v>97</v>
      </c>
      <c r="B146" s="250" t="s">
        <v>314</v>
      </c>
      <c r="C146" s="251" t="s">
        <v>315</v>
      </c>
      <c r="D146" s="252"/>
      <c r="E146" s="253"/>
      <c r="F146" s="253"/>
      <c r="G146" s="254"/>
      <c r="H146" s="255"/>
      <c r="I146" s="256"/>
      <c r="J146" s="257"/>
      <c r="K146" s="258"/>
      <c r="O146" s="259">
        <v>1</v>
      </c>
    </row>
    <row r="147" spans="1:80" ht="12.75">
      <c r="A147" s="260">
        <v>56</v>
      </c>
      <c r="B147" s="261" t="s">
        <v>317</v>
      </c>
      <c r="C147" s="262" t="s">
        <v>473</v>
      </c>
      <c r="D147" s="263" t="s">
        <v>158</v>
      </c>
      <c r="E147" s="264">
        <v>4.8</v>
      </c>
      <c r="F147" s="264">
        <v>0</v>
      </c>
      <c r="G147" s="265">
        <f>E147*F147</f>
        <v>0</v>
      </c>
      <c r="H147" s="266">
        <v>0.00263</v>
      </c>
      <c r="I147" s="267">
        <f>E147*H147</f>
        <v>0.012624</v>
      </c>
      <c r="J147" s="266">
        <v>0</v>
      </c>
      <c r="K147" s="267">
        <f>E147*J147</f>
        <v>0</v>
      </c>
      <c r="O147" s="259">
        <v>2</v>
      </c>
      <c r="AA147" s="232">
        <v>1</v>
      </c>
      <c r="AB147" s="232">
        <v>7</v>
      </c>
      <c r="AC147" s="232">
        <v>7</v>
      </c>
      <c r="AZ147" s="232">
        <v>2</v>
      </c>
      <c r="BA147" s="232">
        <f>IF(AZ147=1,G147,0)</f>
        <v>0</v>
      </c>
      <c r="BB147" s="232">
        <f>IF(AZ147=2,G147,0)</f>
        <v>0</v>
      </c>
      <c r="BC147" s="232">
        <f>IF(AZ147=3,G147,0)</f>
        <v>0</v>
      </c>
      <c r="BD147" s="232">
        <f>IF(AZ147=4,G147,0)</f>
        <v>0</v>
      </c>
      <c r="BE147" s="232">
        <f>IF(AZ147=5,G147,0)</f>
        <v>0</v>
      </c>
      <c r="CA147" s="259">
        <v>1</v>
      </c>
      <c r="CB147" s="259">
        <v>7</v>
      </c>
    </row>
    <row r="148" spans="1:80" ht="22.5">
      <c r="A148" s="260">
        <v>57</v>
      </c>
      <c r="B148" s="261" t="s">
        <v>318</v>
      </c>
      <c r="C148" s="262" t="s">
        <v>471</v>
      </c>
      <c r="D148" s="263" t="s">
        <v>158</v>
      </c>
      <c r="E148" s="264">
        <v>34.165</v>
      </c>
      <c r="F148" s="264">
        <v>0</v>
      </c>
      <c r="G148" s="265">
        <f>E148*F148</f>
        <v>0</v>
      </c>
      <c r="H148" s="266">
        <v>0.00059</v>
      </c>
      <c r="I148" s="267">
        <f>E148*H148</f>
        <v>0.02015735</v>
      </c>
      <c r="J148" s="266">
        <v>0</v>
      </c>
      <c r="K148" s="267">
        <f>E148*J148</f>
        <v>0</v>
      </c>
      <c r="O148" s="259">
        <v>2</v>
      </c>
      <c r="AA148" s="232">
        <v>1</v>
      </c>
      <c r="AB148" s="232">
        <v>1</v>
      </c>
      <c r="AC148" s="232">
        <v>1</v>
      </c>
      <c r="AZ148" s="232">
        <v>2</v>
      </c>
      <c r="BA148" s="232">
        <f>IF(AZ148=1,G148,0)</f>
        <v>0</v>
      </c>
      <c r="BB148" s="232">
        <f>IF(AZ148=2,G148,0)</f>
        <v>0</v>
      </c>
      <c r="BC148" s="232">
        <f>IF(AZ148=3,G148,0)</f>
        <v>0</v>
      </c>
      <c r="BD148" s="232">
        <f>IF(AZ148=4,G148,0)</f>
        <v>0</v>
      </c>
      <c r="BE148" s="232">
        <f>IF(AZ148=5,G148,0)</f>
        <v>0</v>
      </c>
      <c r="CA148" s="259">
        <v>1</v>
      </c>
      <c r="CB148" s="259">
        <v>1</v>
      </c>
    </row>
    <row r="149" spans="1:15" ht="12.75">
      <c r="A149" s="268"/>
      <c r="B149" s="272"/>
      <c r="C149" s="329" t="s">
        <v>319</v>
      </c>
      <c r="D149" s="330"/>
      <c r="E149" s="273">
        <v>34.165</v>
      </c>
      <c r="F149" s="274"/>
      <c r="G149" s="275"/>
      <c r="H149" s="276"/>
      <c r="I149" s="270"/>
      <c r="J149" s="277"/>
      <c r="K149" s="270"/>
      <c r="M149" s="271" t="s">
        <v>319</v>
      </c>
      <c r="O149" s="259"/>
    </row>
    <row r="150" spans="1:80" ht="12.75">
      <c r="A150" s="260">
        <v>58</v>
      </c>
      <c r="B150" s="261" t="s">
        <v>320</v>
      </c>
      <c r="C150" s="262" t="s">
        <v>321</v>
      </c>
      <c r="D150" s="263" t="s">
        <v>158</v>
      </c>
      <c r="E150" s="264">
        <v>34.165</v>
      </c>
      <c r="F150" s="264">
        <v>0</v>
      </c>
      <c r="G150" s="265">
        <f>E150*F150</f>
        <v>0</v>
      </c>
      <c r="H150" s="266">
        <v>0</v>
      </c>
      <c r="I150" s="267">
        <f>E150*H150</f>
        <v>0</v>
      </c>
      <c r="J150" s="266">
        <v>0</v>
      </c>
      <c r="K150" s="267">
        <f>E150*J150</f>
        <v>0</v>
      </c>
      <c r="O150" s="259">
        <v>2</v>
      </c>
      <c r="AA150" s="232">
        <v>1</v>
      </c>
      <c r="AB150" s="232">
        <v>1</v>
      </c>
      <c r="AC150" s="232">
        <v>1</v>
      </c>
      <c r="AZ150" s="232">
        <v>2</v>
      </c>
      <c r="BA150" s="232">
        <f>IF(AZ150=1,G150,0)</f>
        <v>0</v>
      </c>
      <c r="BB150" s="232">
        <f>IF(AZ150=2,G150,0)</f>
        <v>0</v>
      </c>
      <c r="BC150" s="232">
        <f>IF(AZ150=3,G150,0)</f>
        <v>0</v>
      </c>
      <c r="BD150" s="232">
        <f>IF(AZ150=4,G150,0)</f>
        <v>0</v>
      </c>
      <c r="BE150" s="232">
        <f>IF(AZ150=5,G150,0)</f>
        <v>0</v>
      </c>
      <c r="CA150" s="259">
        <v>1</v>
      </c>
      <c r="CB150" s="259">
        <v>1</v>
      </c>
    </row>
    <row r="151" spans="1:15" ht="12.75">
      <c r="A151" s="268"/>
      <c r="B151" s="272"/>
      <c r="C151" s="329" t="s">
        <v>319</v>
      </c>
      <c r="D151" s="330"/>
      <c r="E151" s="273">
        <v>34.165</v>
      </c>
      <c r="F151" s="274"/>
      <c r="G151" s="275"/>
      <c r="H151" s="276"/>
      <c r="I151" s="270"/>
      <c r="J151" s="277"/>
      <c r="K151" s="270"/>
      <c r="M151" s="271" t="s">
        <v>319</v>
      </c>
      <c r="O151" s="259"/>
    </row>
    <row r="152" spans="1:80" ht="22.5">
      <c r="A152" s="260">
        <v>59</v>
      </c>
      <c r="B152" s="261" t="s">
        <v>322</v>
      </c>
      <c r="C152" s="262" t="s">
        <v>472</v>
      </c>
      <c r="D152" s="263" t="s">
        <v>158</v>
      </c>
      <c r="E152" s="264">
        <v>34.165</v>
      </c>
      <c r="F152" s="264">
        <v>0</v>
      </c>
      <c r="G152" s="265">
        <f>E152*F152</f>
        <v>0</v>
      </c>
      <c r="H152" s="266">
        <v>0.00323</v>
      </c>
      <c r="I152" s="267">
        <f>E152*H152</f>
        <v>0.11035294999999999</v>
      </c>
      <c r="J152" s="266">
        <v>0</v>
      </c>
      <c r="K152" s="267">
        <f>E152*J152</f>
        <v>0</v>
      </c>
      <c r="O152" s="259">
        <v>2</v>
      </c>
      <c r="AA152" s="232">
        <v>1</v>
      </c>
      <c r="AB152" s="232">
        <v>1</v>
      </c>
      <c r="AC152" s="232">
        <v>1</v>
      </c>
      <c r="AZ152" s="232">
        <v>2</v>
      </c>
      <c r="BA152" s="232">
        <f>IF(AZ152=1,G152,0)</f>
        <v>0</v>
      </c>
      <c r="BB152" s="232">
        <f>IF(AZ152=2,G152,0)</f>
        <v>0</v>
      </c>
      <c r="BC152" s="232">
        <f>IF(AZ152=3,G152,0)</f>
        <v>0</v>
      </c>
      <c r="BD152" s="232">
        <f>IF(AZ152=4,G152,0)</f>
        <v>0</v>
      </c>
      <c r="BE152" s="232">
        <f>IF(AZ152=5,G152,0)</f>
        <v>0</v>
      </c>
      <c r="CA152" s="259">
        <v>1</v>
      </c>
      <c r="CB152" s="259">
        <v>1</v>
      </c>
    </row>
    <row r="153" spans="1:15" ht="22.5">
      <c r="A153" s="268"/>
      <c r="B153" s="272"/>
      <c r="C153" s="329" t="s">
        <v>323</v>
      </c>
      <c r="D153" s="330"/>
      <c r="E153" s="273">
        <v>34.165</v>
      </c>
      <c r="F153" s="274"/>
      <c r="G153" s="275"/>
      <c r="H153" s="276"/>
      <c r="I153" s="270"/>
      <c r="J153" s="277"/>
      <c r="K153" s="270"/>
      <c r="M153" s="271" t="s">
        <v>323</v>
      </c>
      <c r="O153" s="259"/>
    </row>
    <row r="154" spans="1:80" ht="12.75">
      <c r="A154" s="260">
        <v>60</v>
      </c>
      <c r="B154" s="261" t="s">
        <v>324</v>
      </c>
      <c r="C154" s="262" t="s">
        <v>325</v>
      </c>
      <c r="D154" s="263" t="s">
        <v>12</v>
      </c>
      <c r="E154" s="264"/>
      <c r="F154" s="264">
        <v>0</v>
      </c>
      <c r="G154" s="265">
        <f>E154*F154</f>
        <v>0</v>
      </c>
      <c r="H154" s="266">
        <v>0</v>
      </c>
      <c r="I154" s="267">
        <f>E154*H154</f>
        <v>0</v>
      </c>
      <c r="J154" s="266">
        <v>0</v>
      </c>
      <c r="K154" s="267">
        <f>E154*J154</f>
        <v>0</v>
      </c>
      <c r="O154" s="259">
        <v>2</v>
      </c>
      <c r="AA154" s="232">
        <v>1</v>
      </c>
      <c r="AB154" s="232">
        <v>1</v>
      </c>
      <c r="AC154" s="232">
        <v>1</v>
      </c>
      <c r="AZ154" s="232">
        <v>2</v>
      </c>
      <c r="BA154" s="232">
        <f>IF(AZ154=1,G154,0)</f>
        <v>0</v>
      </c>
      <c r="BB154" s="232">
        <f>IF(AZ154=2,G154,0)</f>
        <v>0</v>
      </c>
      <c r="BC154" s="232">
        <f>IF(AZ154=3,G154,0)</f>
        <v>0</v>
      </c>
      <c r="BD154" s="232">
        <f>IF(AZ154=4,G154,0)</f>
        <v>0</v>
      </c>
      <c r="BE154" s="232">
        <f>IF(AZ154=5,G154,0)</f>
        <v>0</v>
      </c>
      <c r="CA154" s="259">
        <v>1</v>
      </c>
      <c r="CB154" s="259">
        <v>1</v>
      </c>
    </row>
    <row r="155" spans="1:57" ht="12.75">
      <c r="A155" s="278"/>
      <c r="B155" s="279" t="s">
        <v>100</v>
      </c>
      <c r="C155" s="280" t="s">
        <v>316</v>
      </c>
      <c r="D155" s="281"/>
      <c r="E155" s="282"/>
      <c r="F155" s="283"/>
      <c r="G155" s="284">
        <f>SUM(G146:G154)</f>
        <v>0</v>
      </c>
      <c r="H155" s="285"/>
      <c r="I155" s="286">
        <f>SUM(I146:I154)</f>
        <v>0.1431343</v>
      </c>
      <c r="J155" s="285"/>
      <c r="K155" s="286">
        <f>SUM(K146:K154)</f>
        <v>0</v>
      </c>
      <c r="O155" s="259">
        <v>4</v>
      </c>
      <c r="BA155" s="287">
        <f>SUM(BA146:BA154)</f>
        <v>0</v>
      </c>
      <c r="BB155" s="287">
        <f>SUM(BB146:BB154)</f>
        <v>0</v>
      </c>
      <c r="BC155" s="287">
        <f>SUM(BC146:BC154)</f>
        <v>0</v>
      </c>
      <c r="BD155" s="287">
        <f>SUM(BD146:BD154)</f>
        <v>0</v>
      </c>
      <c r="BE155" s="287">
        <f>SUM(BE146:BE154)</f>
        <v>0</v>
      </c>
    </row>
    <row r="156" spans="1:15" ht="12.75">
      <c r="A156" s="249" t="s">
        <v>97</v>
      </c>
      <c r="B156" s="250" t="s">
        <v>326</v>
      </c>
      <c r="C156" s="251" t="s">
        <v>327</v>
      </c>
      <c r="D156" s="252"/>
      <c r="E156" s="253"/>
      <c r="F156" s="253"/>
      <c r="G156" s="254"/>
      <c r="H156" s="255"/>
      <c r="I156" s="256"/>
      <c r="J156" s="257"/>
      <c r="K156" s="258"/>
      <c r="O156" s="259">
        <v>1</v>
      </c>
    </row>
    <row r="157" spans="1:80" ht="12.75">
      <c r="A157" s="260">
        <v>61</v>
      </c>
      <c r="B157" s="261" t="s">
        <v>329</v>
      </c>
      <c r="C157" s="262" t="s">
        <v>330</v>
      </c>
      <c r="D157" s="263" t="s">
        <v>158</v>
      </c>
      <c r="E157" s="264">
        <v>48.501</v>
      </c>
      <c r="F157" s="264">
        <v>0</v>
      </c>
      <c r="G157" s="265">
        <f>E157*F157</f>
        <v>0</v>
      </c>
      <c r="H157" s="266">
        <v>0</v>
      </c>
      <c r="I157" s="267">
        <f>E157*H157</f>
        <v>0</v>
      </c>
      <c r="J157" s="266">
        <v>0</v>
      </c>
      <c r="K157" s="267">
        <f>E157*J157</f>
        <v>0</v>
      </c>
      <c r="O157" s="259">
        <v>2</v>
      </c>
      <c r="AA157" s="232">
        <v>1</v>
      </c>
      <c r="AB157" s="232">
        <v>1</v>
      </c>
      <c r="AC157" s="232">
        <v>1</v>
      </c>
      <c r="AZ157" s="232">
        <v>2</v>
      </c>
      <c r="BA157" s="232">
        <f>IF(AZ157=1,G157,0)</f>
        <v>0</v>
      </c>
      <c r="BB157" s="232">
        <f>IF(AZ157=2,G157,0)</f>
        <v>0</v>
      </c>
      <c r="BC157" s="232">
        <f>IF(AZ157=3,G157,0)</f>
        <v>0</v>
      </c>
      <c r="BD157" s="232">
        <f>IF(AZ157=4,G157,0)</f>
        <v>0</v>
      </c>
      <c r="BE157" s="232">
        <f>IF(AZ157=5,G157,0)</f>
        <v>0</v>
      </c>
      <c r="CA157" s="259">
        <v>1</v>
      </c>
      <c r="CB157" s="259">
        <v>1</v>
      </c>
    </row>
    <row r="158" spans="1:15" ht="12.75">
      <c r="A158" s="268"/>
      <c r="B158" s="272"/>
      <c r="C158" s="329" t="s">
        <v>331</v>
      </c>
      <c r="D158" s="330"/>
      <c r="E158" s="273">
        <v>48.501</v>
      </c>
      <c r="F158" s="274"/>
      <c r="G158" s="275"/>
      <c r="H158" s="276"/>
      <c r="I158" s="270"/>
      <c r="J158" s="277"/>
      <c r="K158" s="270"/>
      <c r="M158" s="271" t="s">
        <v>331</v>
      </c>
      <c r="O158" s="259"/>
    </row>
    <row r="159" spans="1:80" ht="22.5">
      <c r="A159" s="260">
        <v>62</v>
      </c>
      <c r="B159" s="261" t="s">
        <v>332</v>
      </c>
      <c r="C159" s="262" t="s">
        <v>487</v>
      </c>
      <c r="D159" s="263" t="s">
        <v>158</v>
      </c>
      <c r="E159" s="264">
        <v>44.001</v>
      </c>
      <c r="F159" s="264">
        <v>0</v>
      </c>
      <c r="G159" s="265">
        <f>E159*F159</f>
        <v>0</v>
      </c>
      <c r="H159" s="266">
        <v>0</v>
      </c>
      <c r="I159" s="267">
        <f>E159*H159</f>
        <v>0</v>
      </c>
      <c r="J159" s="266">
        <v>0</v>
      </c>
      <c r="K159" s="267">
        <f>E159*J159</f>
        <v>0</v>
      </c>
      <c r="O159" s="259">
        <v>2</v>
      </c>
      <c r="AA159" s="232">
        <v>1</v>
      </c>
      <c r="AB159" s="232">
        <v>1</v>
      </c>
      <c r="AC159" s="232">
        <v>1</v>
      </c>
      <c r="AZ159" s="232">
        <v>2</v>
      </c>
      <c r="BA159" s="232">
        <f>IF(AZ159=1,G159,0)</f>
        <v>0</v>
      </c>
      <c r="BB159" s="232">
        <f>IF(AZ159=2,G159,0)</f>
        <v>0</v>
      </c>
      <c r="BC159" s="232">
        <f>IF(AZ159=3,G159,0)</f>
        <v>0</v>
      </c>
      <c r="BD159" s="232">
        <f>IF(AZ159=4,G159,0)</f>
        <v>0</v>
      </c>
      <c r="BE159" s="232">
        <f>IF(AZ159=5,G159,0)</f>
        <v>0</v>
      </c>
      <c r="CA159" s="259">
        <v>1</v>
      </c>
      <c r="CB159" s="259">
        <v>1</v>
      </c>
    </row>
    <row r="160" spans="1:15" ht="12.75">
      <c r="A160" s="268"/>
      <c r="B160" s="272"/>
      <c r="C160" s="329" t="s">
        <v>333</v>
      </c>
      <c r="D160" s="330"/>
      <c r="E160" s="273">
        <v>44.001</v>
      </c>
      <c r="F160" s="274"/>
      <c r="G160" s="275"/>
      <c r="H160" s="276"/>
      <c r="I160" s="270"/>
      <c r="J160" s="277"/>
      <c r="K160" s="270"/>
      <c r="M160" s="271" t="s">
        <v>333</v>
      </c>
      <c r="O160" s="259"/>
    </row>
    <row r="161" spans="1:80" ht="12.75">
      <c r="A161" s="260">
        <v>63</v>
      </c>
      <c r="B161" s="261" t="s">
        <v>334</v>
      </c>
      <c r="C161" s="262" t="s">
        <v>335</v>
      </c>
      <c r="D161" s="263" t="s">
        <v>158</v>
      </c>
      <c r="E161" s="264">
        <v>44.001</v>
      </c>
      <c r="F161" s="264">
        <v>0</v>
      </c>
      <c r="G161" s="265">
        <f>E161*F161</f>
        <v>0</v>
      </c>
      <c r="H161" s="266">
        <v>0</v>
      </c>
      <c r="I161" s="267">
        <f>E161*H161</f>
        <v>0</v>
      </c>
      <c r="J161" s="266">
        <v>0</v>
      </c>
      <c r="K161" s="267">
        <f>E161*J161</f>
        <v>0</v>
      </c>
      <c r="O161" s="259">
        <v>2</v>
      </c>
      <c r="AA161" s="232">
        <v>1</v>
      </c>
      <c r="AB161" s="232">
        <v>1</v>
      </c>
      <c r="AC161" s="232">
        <v>1</v>
      </c>
      <c r="AZ161" s="232">
        <v>2</v>
      </c>
      <c r="BA161" s="232">
        <f>IF(AZ161=1,G161,0)</f>
        <v>0</v>
      </c>
      <c r="BB161" s="232">
        <f>IF(AZ161=2,G161,0)</f>
        <v>0</v>
      </c>
      <c r="BC161" s="232">
        <f>IF(AZ161=3,G161,0)</f>
        <v>0</v>
      </c>
      <c r="BD161" s="232">
        <f>IF(AZ161=4,G161,0)</f>
        <v>0</v>
      </c>
      <c r="BE161" s="232">
        <f>IF(AZ161=5,G161,0)</f>
        <v>0</v>
      </c>
      <c r="CA161" s="259">
        <v>1</v>
      </c>
      <c r="CB161" s="259">
        <v>1</v>
      </c>
    </row>
    <row r="162" spans="1:80" ht="12.75">
      <c r="A162" s="260">
        <v>64</v>
      </c>
      <c r="B162" s="261" t="s">
        <v>336</v>
      </c>
      <c r="C162" s="262" t="s">
        <v>337</v>
      </c>
      <c r="D162" s="263" t="s">
        <v>158</v>
      </c>
      <c r="E162" s="264">
        <v>48.501</v>
      </c>
      <c r="F162" s="264">
        <v>0</v>
      </c>
      <c r="G162" s="265">
        <f>E162*F162</f>
        <v>0</v>
      </c>
      <c r="H162" s="266">
        <v>0</v>
      </c>
      <c r="I162" s="267">
        <f>E162*H162</f>
        <v>0</v>
      </c>
      <c r="J162" s="266">
        <v>0</v>
      </c>
      <c r="K162" s="267">
        <f>E162*J162</f>
        <v>0</v>
      </c>
      <c r="O162" s="259">
        <v>2</v>
      </c>
      <c r="AA162" s="232">
        <v>1</v>
      </c>
      <c r="AB162" s="232">
        <v>1</v>
      </c>
      <c r="AC162" s="232">
        <v>1</v>
      </c>
      <c r="AZ162" s="232">
        <v>2</v>
      </c>
      <c r="BA162" s="232">
        <f>IF(AZ162=1,G162,0)</f>
        <v>0</v>
      </c>
      <c r="BB162" s="232">
        <f>IF(AZ162=2,G162,0)</f>
        <v>0</v>
      </c>
      <c r="BC162" s="232">
        <f>IF(AZ162=3,G162,0)</f>
        <v>0</v>
      </c>
      <c r="BD162" s="232">
        <f>IF(AZ162=4,G162,0)</f>
        <v>0</v>
      </c>
      <c r="BE162" s="232">
        <f>IF(AZ162=5,G162,0)</f>
        <v>0</v>
      </c>
      <c r="CA162" s="259">
        <v>1</v>
      </c>
      <c r="CB162" s="259">
        <v>1</v>
      </c>
    </row>
    <row r="163" spans="1:15" ht="12.75">
      <c r="A163" s="268"/>
      <c r="B163" s="272"/>
      <c r="C163" s="329" t="s">
        <v>331</v>
      </c>
      <c r="D163" s="330"/>
      <c r="E163" s="273">
        <v>48.501</v>
      </c>
      <c r="F163" s="274"/>
      <c r="G163" s="275"/>
      <c r="H163" s="276"/>
      <c r="I163" s="270"/>
      <c r="J163" s="277"/>
      <c r="K163" s="270"/>
      <c r="M163" s="271" t="s">
        <v>331</v>
      </c>
      <c r="O163" s="259"/>
    </row>
    <row r="164" spans="1:80" ht="12.75">
      <c r="A164" s="260">
        <v>65</v>
      </c>
      <c r="B164" s="261" t="s">
        <v>338</v>
      </c>
      <c r="C164" s="262" t="s">
        <v>339</v>
      </c>
      <c r="D164" s="263" t="s">
        <v>158</v>
      </c>
      <c r="E164" s="264">
        <v>44.001</v>
      </c>
      <c r="F164" s="264">
        <v>0</v>
      </c>
      <c r="G164" s="265">
        <f>E164*F164</f>
        <v>0</v>
      </c>
      <c r="H164" s="266">
        <v>0</v>
      </c>
      <c r="I164" s="267">
        <f>E164*H164</f>
        <v>0</v>
      </c>
      <c r="J164" s="266">
        <v>0</v>
      </c>
      <c r="K164" s="267">
        <f>E164*J164</f>
        <v>0</v>
      </c>
      <c r="O164" s="259">
        <v>2</v>
      </c>
      <c r="AA164" s="232">
        <v>1</v>
      </c>
      <c r="AB164" s="232">
        <v>7</v>
      </c>
      <c r="AC164" s="232">
        <v>7</v>
      </c>
      <c r="AZ164" s="232">
        <v>2</v>
      </c>
      <c r="BA164" s="232">
        <f>IF(AZ164=1,G164,0)</f>
        <v>0</v>
      </c>
      <c r="BB164" s="232">
        <f>IF(AZ164=2,G164,0)</f>
        <v>0</v>
      </c>
      <c r="BC164" s="232">
        <f>IF(AZ164=3,G164,0)</f>
        <v>0</v>
      </c>
      <c r="BD164" s="232">
        <f>IF(AZ164=4,G164,0)</f>
        <v>0</v>
      </c>
      <c r="BE164" s="232">
        <f>IF(AZ164=5,G164,0)</f>
        <v>0</v>
      </c>
      <c r="CA164" s="259">
        <v>1</v>
      </c>
      <c r="CB164" s="259">
        <v>7</v>
      </c>
    </row>
    <row r="165" spans="1:15" ht="12.75">
      <c r="A165" s="268"/>
      <c r="B165" s="272"/>
      <c r="C165" s="329" t="s">
        <v>333</v>
      </c>
      <c r="D165" s="330"/>
      <c r="E165" s="273">
        <v>44.001</v>
      </c>
      <c r="F165" s="274"/>
      <c r="G165" s="275"/>
      <c r="H165" s="276"/>
      <c r="I165" s="270"/>
      <c r="J165" s="277"/>
      <c r="K165" s="270"/>
      <c r="M165" s="271" t="s">
        <v>333</v>
      </c>
      <c r="O165" s="259"/>
    </row>
    <row r="166" spans="1:80" ht="12.75">
      <c r="A166" s="260">
        <v>66</v>
      </c>
      <c r="B166" s="261" t="s">
        <v>340</v>
      </c>
      <c r="C166" s="262" t="s">
        <v>341</v>
      </c>
      <c r="D166" s="263" t="s">
        <v>342</v>
      </c>
      <c r="E166" s="264">
        <v>48.4011</v>
      </c>
      <c r="F166" s="264">
        <v>0</v>
      </c>
      <c r="G166" s="265">
        <f>E166*F166</f>
        <v>0</v>
      </c>
      <c r="H166" s="266">
        <v>0</v>
      </c>
      <c r="I166" s="267">
        <f>E166*H166</f>
        <v>0</v>
      </c>
      <c r="J166" s="266"/>
      <c r="K166" s="267">
        <f>E166*J166</f>
        <v>0</v>
      </c>
      <c r="O166" s="259">
        <v>2</v>
      </c>
      <c r="AA166" s="232">
        <v>3</v>
      </c>
      <c r="AB166" s="232">
        <v>1</v>
      </c>
      <c r="AC166" s="232">
        <v>60775684</v>
      </c>
      <c r="AZ166" s="232">
        <v>2</v>
      </c>
      <c r="BA166" s="232">
        <f>IF(AZ166=1,G166,0)</f>
        <v>0</v>
      </c>
      <c r="BB166" s="232">
        <f>IF(AZ166=2,G166,0)</f>
        <v>0</v>
      </c>
      <c r="BC166" s="232">
        <f>IF(AZ166=3,G166,0)</f>
        <v>0</v>
      </c>
      <c r="BD166" s="232">
        <f>IF(AZ166=4,G166,0)</f>
        <v>0</v>
      </c>
      <c r="BE166" s="232">
        <f>IF(AZ166=5,G166,0)</f>
        <v>0</v>
      </c>
      <c r="CA166" s="259">
        <v>3</v>
      </c>
      <c r="CB166" s="259">
        <v>1</v>
      </c>
    </row>
    <row r="167" spans="1:15" ht="12.75">
      <c r="A167" s="268"/>
      <c r="B167" s="272"/>
      <c r="C167" s="329" t="s">
        <v>343</v>
      </c>
      <c r="D167" s="330"/>
      <c r="E167" s="273">
        <v>48.4011</v>
      </c>
      <c r="F167" s="274"/>
      <c r="G167" s="275"/>
      <c r="H167" s="276"/>
      <c r="I167" s="270"/>
      <c r="J167" s="277"/>
      <c r="K167" s="270"/>
      <c r="M167" s="271" t="s">
        <v>343</v>
      </c>
      <c r="O167" s="259"/>
    </row>
    <row r="168" spans="1:80" ht="12.75">
      <c r="A168" s="260">
        <v>67</v>
      </c>
      <c r="B168" s="261" t="s">
        <v>344</v>
      </c>
      <c r="C168" s="262" t="s">
        <v>345</v>
      </c>
      <c r="D168" s="263" t="s">
        <v>342</v>
      </c>
      <c r="E168" s="264">
        <v>48.4011</v>
      </c>
      <c r="F168" s="264">
        <v>0</v>
      </c>
      <c r="G168" s="265">
        <f>E168*F168</f>
        <v>0</v>
      </c>
      <c r="H168" s="266">
        <v>0</v>
      </c>
      <c r="I168" s="267">
        <f>E168*H168</f>
        <v>0</v>
      </c>
      <c r="J168" s="266"/>
      <c r="K168" s="267">
        <f>E168*J168</f>
        <v>0</v>
      </c>
      <c r="O168" s="259">
        <v>2</v>
      </c>
      <c r="AA168" s="232">
        <v>3</v>
      </c>
      <c r="AB168" s="232">
        <v>1</v>
      </c>
      <c r="AC168" s="232">
        <v>60775685</v>
      </c>
      <c r="AZ168" s="232">
        <v>2</v>
      </c>
      <c r="BA168" s="232">
        <f>IF(AZ168=1,G168,0)</f>
        <v>0</v>
      </c>
      <c r="BB168" s="232">
        <f>IF(AZ168=2,G168,0)</f>
        <v>0</v>
      </c>
      <c r="BC168" s="232">
        <f>IF(AZ168=3,G168,0)</f>
        <v>0</v>
      </c>
      <c r="BD168" s="232">
        <f>IF(AZ168=4,G168,0)</f>
        <v>0</v>
      </c>
      <c r="BE168" s="232">
        <f>IF(AZ168=5,G168,0)</f>
        <v>0</v>
      </c>
      <c r="CA168" s="259">
        <v>3</v>
      </c>
      <c r="CB168" s="259">
        <v>1</v>
      </c>
    </row>
    <row r="169" spans="1:80" ht="12.75">
      <c r="A169" s="260">
        <v>68</v>
      </c>
      <c r="B169" s="261" t="s">
        <v>346</v>
      </c>
      <c r="C169" s="262" t="s">
        <v>347</v>
      </c>
      <c r="D169" s="263" t="s">
        <v>12</v>
      </c>
      <c r="E169" s="264"/>
      <c r="F169" s="264">
        <v>0</v>
      </c>
      <c r="G169" s="265">
        <f>E169*F169</f>
        <v>0</v>
      </c>
      <c r="H169" s="266">
        <v>0</v>
      </c>
      <c r="I169" s="267">
        <f>E169*H169</f>
        <v>0</v>
      </c>
      <c r="J169" s="266">
        <v>0</v>
      </c>
      <c r="K169" s="267">
        <f>E169*J169</f>
        <v>0</v>
      </c>
      <c r="O169" s="259">
        <v>2</v>
      </c>
      <c r="AA169" s="232">
        <v>1</v>
      </c>
      <c r="AB169" s="232">
        <v>1</v>
      </c>
      <c r="AC169" s="232">
        <v>1</v>
      </c>
      <c r="AZ169" s="232">
        <v>2</v>
      </c>
      <c r="BA169" s="232">
        <f>IF(AZ169=1,G169,0)</f>
        <v>0</v>
      </c>
      <c r="BB169" s="232">
        <f>IF(AZ169=2,G169,0)</f>
        <v>0</v>
      </c>
      <c r="BC169" s="232">
        <f>IF(AZ169=3,G169,0)</f>
        <v>0</v>
      </c>
      <c r="BD169" s="232">
        <f>IF(AZ169=4,G169,0)</f>
        <v>0</v>
      </c>
      <c r="BE169" s="232">
        <f>IF(AZ169=5,G169,0)</f>
        <v>0</v>
      </c>
      <c r="CA169" s="259">
        <v>1</v>
      </c>
      <c r="CB169" s="259">
        <v>1</v>
      </c>
    </row>
    <row r="170" spans="1:57" ht="12.75">
      <c r="A170" s="278"/>
      <c r="B170" s="279" t="s">
        <v>100</v>
      </c>
      <c r="C170" s="280" t="s">
        <v>328</v>
      </c>
      <c r="D170" s="281"/>
      <c r="E170" s="282"/>
      <c r="F170" s="283"/>
      <c r="G170" s="284">
        <f>SUM(G156:G169)</f>
        <v>0</v>
      </c>
      <c r="H170" s="285"/>
      <c r="I170" s="286">
        <f>SUM(I156:I169)</f>
        <v>0</v>
      </c>
      <c r="J170" s="285"/>
      <c r="K170" s="286">
        <f>SUM(K156:K169)</f>
        <v>0</v>
      </c>
      <c r="O170" s="259">
        <v>4</v>
      </c>
      <c r="BA170" s="287">
        <f>SUM(BA156:BA169)</f>
        <v>0</v>
      </c>
      <c r="BB170" s="287">
        <f>SUM(BB156:BB169)</f>
        <v>0</v>
      </c>
      <c r="BC170" s="287">
        <f>SUM(BC156:BC169)</f>
        <v>0</v>
      </c>
      <c r="BD170" s="287">
        <f>SUM(BD156:BD169)</f>
        <v>0</v>
      </c>
      <c r="BE170" s="287">
        <f>SUM(BE156:BE169)</f>
        <v>0</v>
      </c>
    </row>
    <row r="171" spans="1:15" ht="12.75">
      <c r="A171" s="249" t="s">
        <v>97</v>
      </c>
      <c r="B171" s="250" t="s">
        <v>348</v>
      </c>
      <c r="C171" s="251" t="s">
        <v>349</v>
      </c>
      <c r="D171" s="252"/>
      <c r="E171" s="253"/>
      <c r="F171" s="253"/>
      <c r="G171" s="254"/>
      <c r="H171" s="255"/>
      <c r="I171" s="256"/>
      <c r="J171" s="257"/>
      <c r="K171" s="258"/>
      <c r="O171" s="259">
        <v>1</v>
      </c>
    </row>
    <row r="172" spans="1:80" ht="12.75">
      <c r="A172" s="260">
        <v>69</v>
      </c>
      <c r="B172" s="261" t="s">
        <v>351</v>
      </c>
      <c r="C172" s="262" t="s">
        <v>352</v>
      </c>
      <c r="D172" s="263" t="s">
        <v>353</v>
      </c>
      <c r="E172" s="264">
        <v>1</v>
      </c>
      <c r="F172" s="264">
        <v>0</v>
      </c>
      <c r="G172" s="265">
        <f aca="true" t="shared" si="0" ref="G172:G178">E172*F172</f>
        <v>0</v>
      </c>
      <c r="H172" s="266">
        <v>0</v>
      </c>
      <c r="I172" s="267">
        <f aca="true" t="shared" si="1" ref="I172:I178">E172*H172</f>
        <v>0</v>
      </c>
      <c r="J172" s="266">
        <v>0</v>
      </c>
      <c r="K172" s="267">
        <f aca="true" t="shared" si="2" ref="K172:K178">E172*J172</f>
        <v>0</v>
      </c>
      <c r="O172" s="259">
        <v>2</v>
      </c>
      <c r="AA172" s="232">
        <v>1</v>
      </c>
      <c r="AB172" s="232">
        <v>1</v>
      </c>
      <c r="AC172" s="232">
        <v>1</v>
      </c>
      <c r="AZ172" s="232">
        <v>2</v>
      </c>
      <c r="BA172" s="232">
        <f aca="true" t="shared" si="3" ref="BA172:BA178">IF(AZ172=1,G172,0)</f>
        <v>0</v>
      </c>
      <c r="BB172" s="232">
        <f aca="true" t="shared" si="4" ref="BB172:BB178">IF(AZ172=2,G172,0)</f>
        <v>0</v>
      </c>
      <c r="BC172" s="232">
        <f aca="true" t="shared" si="5" ref="BC172:BC178">IF(AZ172=3,G172,0)</f>
        <v>0</v>
      </c>
      <c r="BD172" s="232">
        <f aca="true" t="shared" si="6" ref="BD172:BD178">IF(AZ172=4,G172,0)</f>
        <v>0</v>
      </c>
      <c r="BE172" s="232">
        <f aca="true" t="shared" si="7" ref="BE172:BE178">IF(AZ172=5,G172,0)</f>
        <v>0</v>
      </c>
      <c r="CA172" s="259">
        <v>1</v>
      </c>
      <c r="CB172" s="259">
        <v>1</v>
      </c>
    </row>
    <row r="173" spans="1:80" ht="12.75">
      <c r="A173" s="260">
        <v>70</v>
      </c>
      <c r="B173" s="261" t="s">
        <v>354</v>
      </c>
      <c r="C173" s="262" t="s">
        <v>355</v>
      </c>
      <c r="D173" s="263" t="s">
        <v>353</v>
      </c>
      <c r="E173" s="264">
        <v>1</v>
      </c>
      <c r="F173" s="264">
        <v>0</v>
      </c>
      <c r="G173" s="265">
        <f t="shared" si="0"/>
        <v>0</v>
      </c>
      <c r="H173" s="266">
        <v>0</v>
      </c>
      <c r="I173" s="267">
        <f t="shared" si="1"/>
        <v>0</v>
      </c>
      <c r="J173" s="266">
        <v>0</v>
      </c>
      <c r="K173" s="267">
        <f t="shared" si="2"/>
        <v>0</v>
      </c>
      <c r="O173" s="259">
        <v>2</v>
      </c>
      <c r="AA173" s="232">
        <v>1</v>
      </c>
      <c r="AB173" s="232">
        <v>1</v>
      </c>
      <c r="AC173" s="232">
        <v>1</v>
      </c>
      <c r="AZ173" s="232">
        <v>2</v>
      </c>
      <c r="BA173" s="232">
        <f t="shared" si="3"/>
        <v>0</v>
      </c>
      <c r="BB173" s="232">
        <f t="shared" si="4"/>
        <v>0</v>
      </c>
      <c r="BC173" s="232">
        <f t="shared" si="5"/>
        <v>0</v>
      </c>
      <c r="BD173" s="232">
        <f t="shared" si="6"/>
        <v>0</v>
      </c>
      <c r="BE173" s="232">
        <f t="shared" si="7"/>
        <v>0</v>
      </c>
      <c r="CA173" s="259">
        <v>1</v>
      </c>
      <c r="CB173" s="259">
        <v>1</v>
      </c>
    </row>
    <row r="174" spans="1:80" ht="12.75">
      <c r="A174" s="260">
        <v>71</v>
      </c>
      <c r="B174" s="261" t="s">
        <v>356</v>
      </c>
      <c r="C174" s="262" t="s">
        <v>357</v>
      </c>
      <c r="D174" s="263" t="s">
        <v>353</v>
      </c>
      <c r="E174" s="264">
        <v>1</v>
      </c>
      <c r="F174" s="264">
        <v>0</v>
      </c>
      <c r="G174" s="265">
        <f t="shared" si="0"/>
        <v>0</v>
      </c>
      <c r="H174" s="266">
        <v>0</v>
      </c>
      <c r="I174" s="267">
        <f t="shared" si="1"/>
        <v>0</v>
      </c>
      <c r="J174" s="266">
        <v>0</v>
      </c>
      <c r="K174" s="267">
        <f t="shared" si="2"/>
        <v>0</v>
      </c>
      <c r="O174" s="259">
        <v>2</v>
      </c>
      <c r="AA174" s="232">
        <v>1</v>
      </c>
      <c r="AB174" s="232">
        <v>1</v>
      </c>
      <c r="AC174" s="232">
        <v>1</v>
      </c>
      <c r="AZ174" s="232">
        <v>2</v>
      </c>
      <c r="BA174" s="232">
        <f t="shared" si="3"/>
        <v>0</v>
      </c>
      <c r="BB174" s="232">
        <f t="shared" si="4"/>
        <v>0</v>
      </c>
      <c r="BC174" s="232">
        <f t="shared" si="5"/>
        <v>0</v>
      </c>
      <c r="BD174" s="232">
        <f t="shared" si="6"/>
        <v>0</v>
      </c>
      <c r="BE174" s="232">
        <f t="shared" si="7"/>
        <v>0</v>
      </c>
      <c r="CA174" s="259">
        <v>1</v>
      </c>
      <c r="CB174" s="259">
        <v>1</v>
      </c>
    </row>
    <row r="175" spans="1:80" ht="12.75">
      <c r="A175" s="260">
        <v>72</v>
      </c>
      <c r="B175" s="261" t="s">
        <v>358</v>
      </c>
      <c r="C175" s="262" t="s">
        <v>474</v>
      </c>
      <c r="D175" s="263" t="s">
        <v>353</v>
      </c>
      <c r="E175" s="264">
        <v>1</v>
      </c>
      <c r="F175" s="264">
        <v>0</v>
      </c>
      <c r="G175" s="265">
        <f t="shared" si="0"/>
        <v>0</v>
      </c>
      <c r="H175" s="266">
        <v>0</v>
      </c>
      <c r="I175" s="267">
        <f t="shared" si="1"/>
        <v>0</v>
      </c>
      <c r="J175" s="266"/>
      <c r="K175" s="267">
        <f t="shared" si="2"/>
        <v>0</v>
      </c>
      <c r="O175" s="259">
        <v>2</v>
      </c>
      <c r="AA175" s="232">
        <v>3</v>
      </c>
      <c r="AB175" s="232">
        <v>1</v>
      </c>
      <c r="AC175" s="232" t="s">
        <v>358</v>
      </c>
      <c r="AZ175" s="232">
        <v>2</v>
      </c>
      <c r="BA175" s="232">
        <f t="shared" si="3"/>
        <v>0</v>
      </c>
      <c r="BB175" s="232">
        <f t="shared" si="4"/>
        <v>0</v>
      </c>
      <c r="BC175" s="232">
        <f t="shared" si="5"/>
        <v>0</v>
      </c>
      <c r="BD175" s="232">
        <f t="shared" si="6"/>
        <v>0</v>
      </c>
      <c r="BE175" s="232">
        <f t="shared" si="7"/>
        <v>0</v>
      </c>
      <c r="CA175" s="259">
        <v>3</v>
      </c>
      <c r="CB175" s="259">
        <v>1</v>
      </c>
    </row>
    <row r="176" spans="1:80" ht="22.5">
      <c r="A176" s="260">
        <v>73</v>
      </c>
      <c r="B176" s="261" t="s">
        <v>359</v>
      </c>
      <c r="C176" s="262" t="s">
        <v>475</v>
      </c>
      <c r="D176" s="263" t="s">
        <v>353</v>
      </c>
      <c r="E176" s="264">
        <v>1</v>
      </c>
      <c r="F176" s="264">
        <v>0</v>
      </c>
      <c r="G176" s="265">
        <f t="shared" si="0"/>
        <v>0</v>
      </c>
      <c r="H176" s="266">
        <v>0</v>
      </c>
      <c r="I176" s="267">
        <f t="shared" si="1"/>
        <v>0</v>
      </c>
      <c r="J176" s="266"/>
      <c r="K176" s="267">
        <f t="shared" si="2"/>
        <v>0</v>
      </c>
      <c r="O176" s="259">
        <v>2</v>
      </c>
      <c r="AA176" s="232">
        <v>3</v>
      </c>
      <c r="AB176" s="232">
        <v>1</v>
      </c>
      <c r="AC176" s="232" t="s">
        <v>359</v>
      </c>
      <c r="AZ176" s="232">
        <v>2</v>
      </c>
      <c r="BA176" s="232">
        <f t="shared" si="3"/>
        <v>0</v>
      </c>
      <c r="BB176" s="232">
        <f t="shared" si="4"/>
        <v>0</v>
      </c>
      <c r="BC176" s="232">
        <f t="shared" si="5"/>
        <v>0</v>
      </c>
      <c r="BD176" s="232">
        <f t="shared" si="6"/>
        <v>0</v>
      </c>
      <c r="BE176" s="232">
        <f t="shared" si="7"/>
        <v>0</v>
      </c>
      <c r="CA176" s="259">
        <v>3</v>
      </c>
      <c r="CB176" s="259">
        <v>1</v>
      </c>
    </row>
    <row r="177" spans="1:80" ht="12.75">
      <c r="A177" s="260">
        <v>74</v>
      </c>
      <c r="B177" s="261" t="s">
        <v>360</v>
      </c>
      <c r="C177" s="262" t="s">
        <v>361</v>
      </c>
      <c r="D177" s="263" t="s">
        <v>353</v>
      </c>
      <c r="E177" s="264">
        <v>1</v>
      </c>
      <c r="F177" s="264">
        <v>0</v>
      </c>
      <c r="G177" s="265">
        <f t="shared" si="0"/>
        <v>0</v>
      </c>
      <c r="H177" s="266">
        <v>0</v>
      </c>
      <c r="I177" s="267">
        <f t="shared" si="1"/>
        <v>0</v>
      </c>
      <c r="J177" s="266"/>
      <c r="K177" s="267">
        <f t="shared" si="2"/>
        <v>0</v>
      </c>
      <c r="O177" s="259">
        <v>2</v>
      </c>
      <c r="AA177" s="232">
        <v>3</v>
      </c>
      <c r="AB177" s="232">
        <v>1</v>
      </c>
      <c r="AC177" s="232" t="s">
        <v>360</v>
      </c>
      <c r="AZ177" s="232">
        <v>2</v>
      </c>
      <c r="BA177" s="232">
        <f t="shared" si="3"/>
        <v>0</v>
      </c>
      <c r="BB177" s="232">
        <f t="shared" si="4"/>
        <v>0</v>
      </c>
      <c r="BC177" s="232">
        <f t="shared" si="5"/>
        <v>0</v>
      </c>
      <c r="BD177" s="232">
        <f t="shared" si="6"/>
        <v>0</v>
      </c>
      <c r="BE177" s="232">
        <f t="shared" si="7"/>
        <v>0</v>
      </c>
      <c r="CA177" s="259">
        <v>3</v>
      </c>
      <c r="CB177" s="259">
        <v>1</v>
      </c>
    </row>
    <row r="178" spans="1:80" ht="12.75">
      <c r="A178" s="260">
        <v>75</v>
      </c>
      <c r="B178" s="261" t="s">
        <v>362</v>
      </c>
      <c r="C178" s="262" t="s">
        <v>363</v>
      </c>
      <c r="D178" s="263" t="s">
        <v>12</v>
      </c>
      <c r="E178" s="264"/>
      <c r="F178" s="264">
        <v>0</v>
      </c>
      <c r="G178" s="265">
        <f t="shared" si="0"/>
        <v>0</v>
      </c>
      <c r="H178" s="266">
        <v>0</v>
      </c>
      <c r="I178" s="267">
        <f t="shared" si="1"/>
        <v>0</v>
      </c>
      <c r="J178" s="266">
        <v>0</v>
      </c>
      <c r="K178" s="267">
        <f t="shared" si="2"/>
        <v>0</v>
      </c>
      <c r="O178" s="259">
        <v>2</v>
      </c>
      <c r="AA178" s="232">
        <v>1</v>
      </c>
      <c r="AB178" s="232">
        <v>1</v>
      </c>
      <c r="AC178" s="232">
        <v>1</v>
      </c>
      <c r="AZ178" s="232">
        <v>2</v>
      </c>
      <c r="BA178" s="232">
        <f t="shared" si="3"/>
        <v>0</v>
      </c>
      <c r="BB178" s="232">
        <f t="shared" si="4"/>
        <v>0</v>
      </c>
      <c r="BC178" s="232">
        <f t="shared" si="5"/>
        <v>0</v>
      </c>
      <c r="BD178" s="232">
        <f t="shared" si="6"/>
        <v>0</v>
      </c>
      <c r="BE178" s="232">
        <f t="shared" si="7"/>
        <v>0</v>
      </c>
      <c r="CA178" s="259">
        <v>1</v>
      </c>
      <c r="CB178" s="259">
        <v>1</v>
      </c>
    </row>
    <row r="179" spans="1:57" ht="12.75">
      <c r="A179" s="278"/>
      <c r="B179" s="279" t="s">
        <v>100</v>
      </c>
      <c r="C179" s="280" t="s">
        <v>350</v>
      </c>
      <c r="D179" s="281"/>
      <c r="E179" s="282"/>
      <c r="F179" s="283"/>
      <c r="G179" s="284">
        <f>SUM(G171:G178)</f>
        <v>0</v>
      </c>
      <c r="H179" s="285"/>
      <c r="I179" s="286">
        <f>SUM(I171:I178)</f>
        <v>0</v>
      </c>
      <c r="J179" s="285"/>
      <c r="K179" s="286">
        <f>SUM(K171:K178)</f>
        <v>0</v>
      </c>
      <c r="O179" s="259">
        <v>4</v>
      </c>
      <c r="BA179" s="287">
        <f>SUM(BA171:BA178)</f>
        <v>0</v>
      </c>
      <c r="BB179" s="287">
        <f>SUM(BB171:BB178)</f>
        <v>0</v>
      </c>
      <c r="BC179" s="287">
        <f>SUM(BC171:BC178)</f>
        <v>0</v>
      </c>
      <c r="BD179" s="287">
        <f>SUM(BD171:BD178)</f>
        <v>0</v>
      </c>
      <c r="BE179" s="287">
        <f>SUM(BE171:BE178)</f>
        <v>0</v>
      </c>
    </row>
    <row r="180" spans="1:15" ht="12.75">
      <c r="A180" s="249" t="s">
        <v>97</v>
      </c>
      <c r="B180" s="250" t="s">
        <v>364</v>
      </c>
      <c r="C180" s="251" t="s">
        <v>365</v>
      </c>
      <c r="D180" s="252"/>
      <c r="E180" s="253"/>
      <c r="F180" s="253"/>
      <c r="G180" s="254"/>
      <c r="H180" s="255"/>
      <c r="I180" s="256"/>
      <c r="J180" s="257"/>
      <c r="K180" s="258"/>
      <c r="O180" s="259">
        <v>1</v>
      </c>
    </row>
    <row r="181" spans="1:80" ht="12.75">
      <c r="A181" s="260">
        <v>76</v>
      </c>
      <c r="B181" s="261" t="s">
        <v>367</v>
      </c>
      <c r="C181" s="262" t="s">
        <v>368</v>
      </c>
      <c r="D181" s="263" t="s">
        <v>111</v>
      </c>
      <c r="E181" s="264">
        <v>8.895</v>
      </c>
      <c r="F181" s="264">
        <v>0</v>
      </c>
      <c r="G181" s="265">
        <f>E181*F181</f>
        <v>0</v>
      </c>
      <c r="H181" s="266">
        <v>0.09371</v>
      </c>
      <c r="I181" s="267">
        <f>E181*H181</f>
        <v>0.8335504499999999</v>
      </c>
      <c r="J181" s="266">
        <v>0</v>
      </c>
      <c r="K181" s="267">
        <f>E181*J181</f>
        <v>0</v>
      </c>
      <c r="O181" s="259">
        <v>2</v>
      </c>
      <c r="AA181" s="232">
        <v>1</v>
      </c>
      <c r="AB181" s="232">
        <v>7</v>
      </c>
      <c r="AC181" s="232">
        <v>7</v>
      </c>
      <c r="AZ181" s="232">
        <v>2</v>
      </c>
      <c r="BA181" s="232">
        <f>IF(AZ181=1,G181,0)</f>
        <v>0</v>
      </c>
      <c r="BB181" s="232">
        <f>IF(AZ181=2,G181,0)</f>
        <v>0</v>
      </c>
      <c r="BC181" s="232">
        <f>IF(AZ181=3,G181,0)</f>
        <v>0</v>
      </c>
      <c r="BD181" s="232">
        <f>IF(AZ181=4,G181,0)</f>
        <v>0</v>
      </c>
      <c r="BE181" s="232">
        <f>IF(AZ181=5,G181,0)</f>
        <v>0</v>
      </c>
      <c r="CA181" s="259">
        <v>1</v>
      </c>
      <c r="CB181" s="259">
        <v>7</v>
      </c>
    </row>
    <row r="182" spans="1:15" ht="12.75">
      <c r="A182" s="268"/>
      <c r="B182" s="272"/>
      <c r="C182" s="329" t="s">
        <v>369</v>
      </c>
      <c r="D182" s="330"/>
      <c r="E182" s="273">
        <v>2.07</v>
      </c>
      <c r="F182" s="274"/>
      <c r="G182" s="275"/>
      <c r="H182" s="276"/>
      <c r="I182" s="270"/>
      <c r="J182" s="277"/>
      <c r="K182" s="270"/>
      <c r="M182" s="271" t="s">
        <v>369</v>
      </c>
      <c r="O182" s="259"/>
    </row>
    <row r="183" spans="1:15" ht="12.75">
      <c r="A183" s="268"/>
      <c r="B183" s="272"/>
      <c r="C183" s="329" t="s">
        <v>370</v>
      </c>
      <c r="D183" s="330"/>
      <c r="E183" s="273">
        <v>6.825</v>
      </c>
      <c r="F183" s="274"/>
      <c r="G183" s="275"/>
      <c r="H183" s="276"/>
      <c r="I183" s="270"/>
      <c r="J183" s="277"/>
      <c r="K183" s="270"/>
      <c r="M183" s="271" t="s">
        <v>370</v>
      </c>
      <c r="O183" s="259"/>
    </row>
    <row r="184" spans="1:80" ht="22.5">
      <c r="A184" s="260">
        <v>77</v>
      </c>
      <c r="B184" s="261" t="s">
        <v>371</v>
      </c>
      <c r="C184" s="262" t="s">
        <v>372</v>
      </c>
      <c r="D184" s="263" t="s">
        <v>158</v>
      </c>
      <c r="E184" s="264">
        <v>2</v>
      </c>
      <c r="F184" s="264">
        <v>0</v>
      </c>
      <c r="G184" s="265">
        <f>E184*F184</f>
        <v>0</v>
      </c>
      <c r="H184" s="266">
        <v>0.00023</v>
      </c>
      <c r="I184" s="267">
        <f>E184*H184</f>
        <v>0.00046</v>
      </c>
      <c r="J184" s="266">
        <v>0</v>
      </c>
      <c r="K184" s="267">
        <f>E184*J184</f>
        <v>0</v>
      </c>
      <c r="O184" s="259">
        <v>2</v>
      </c>
      <c r="AA184" s="232">
        <v>1</v>
      </c>
      <c r="AB184" s="232">
        <v>7</v>
      </c>
      <c r="AC184" s="232">
        <v>7</v>
      </c>
      <c r="AZ184" s="232">
        <v>2</v>
      </c>
      <c r="BA184" s="232">
        <f>IF(AZ184=1,G184,0)</f>
        <v>0</v>
      </c>
      <c r="BB184" s="232">
        <f>IF(AZ184=2,G184,0)</f>
        <v>0</v>
      </c>
      <c r="BC184" s="232">
        <f>IF(AZ184=3,G184,0)</f>
        <v>0</v>
      </c>
      <c r="BD184" s="232">
        <f>IF(AZ184=4,G184,0)</f>
        <v>0</v>
      </c>
      <c r="BE184" s="232">
        <f>IF(AZ184=5,G184,0)</f>
        <v>0</v>
      </c>
      <c r="CA184" s="259">
        <v>1</v>
      </c>
      <c r="CB184" s="259">
        <v>7</v>
      </c>
    </row>
    <row r="185" spans="1:15" ht="12.75">
      <c r="A185" s="268"/>
      <c r="B185" s="272"/>
      <c r="C185" s="329" t="s">
        <v>373</v>
      </c>
      <c r="D185" s="330"/>
      <c r="E185" s="273">
        <v>2</v>
      </c>
      <c r="F185" s="274"/>
      <c r="G185" s="275"/>
      <c r="H185" s="276"/>
      <c r="I185" s="270"/>
      <c r="J185" s="277"/>
      <c r="K185" s="270"/>
      <c r="M185" s="271" t="s">
        <v>373</v>
      </c>
      <c r="O185" s="259"/>
    </row>
    <row r="186" spans="1:80" ht="12.75">
      <c r="A186" s="260">
        <v>78</v>
      </c>
      <c r="B186" s="261" t="s">
        <v>374</v>
      </c>
      <c r="C186" s="262" t="s">
        <v>375</v>
      </c>
      <c r="D186" s="263" t="s">
        <v>158</v>
      </c>
      <c r="E186" s="264">
        <v>3.2</v>
      </c>
      <c r="F186" s="264">
        <v>0</v>
      </c>
      <c r="G186" s="265">
        <f>E186*F186</f>
        <v>0</v>
      </c>
      <c r="H186" s="266">
        <v>0</v>
      </c>
      <c r="I186" s="267">
        <f>E186*H186</f>
        <v>0</v>
      </c>
      <c r="J186" s="266">
        <v>0</v>
      </c>
      <c r="K186" s="267">
        <f>E186*J186</f>
        <v>0</v>
      </c>
      <c r="O186" s="259">
        <v>2</v>
      </c>
      <c r="AA186" s="232">
        <v>1</v>
      </c>
      <c r="AB186" s="232">
        <v>1</v>
      </c>
      <c r="AC186" s="232">
        <v>1</v>
      </c>
      <c r="AZ186" s="232">
        <v>2</v>
      </c>
      <c r="BA186" s="232">
        <f>IF(AZ186=1,G186,0)</f>
        <v>0</v>
      </c>
      <c r="BB186" s="232">
        <f>IF(AZ186=2,G186,0)</f>
        <v>0</v>
      </c>
      <c r="BC186" s="232">
        <f>IF(AZ186=3,G186,0)</f>
        <v>0</v>
      </c>
      <c r="BD186" s="232">
        <f>IF(AZ186=4,G186,0)</f>
        <v>0</v>
      </c>
      <c r="BE186" s="232">
        <f>IF(AZ186=5,G186,0)</f>
        <v>0</v>
      </c>
      <c r="CA186" s="259">
        <v>1</v>
      </c>
      <c r="CB186" s="259">
        <v>1</v>
      </c>
    </row>
    <row r="187" spans="1:80" ht="12.75">
      <c r="A187" s="260">
        <v>79</v>
      </c>
      <c r="B187" s="261" t="s">
        <v>376</v>
      </c>
      <c r="C187" s="262" t="s">
        <v>377</v>
      </c>
      <c r="D187" s="263" t="s">
        <v>111</v>
      </c>
      <c r="E187" s="264">
        <v>8.895</v>
      </c>
      <c r="F187" s="264">
        <v>0</v>
      </c>
      <c r="G187" s="265">
        <f>E187*F187</f>
        <v>0</v>
      </c>
      <c r="H187" s="266">
        <v>0</v>
      </c>
      <c r="I187" s="267">
        <f>E187*H187</f>
        <v>0</v>
      </c>
      <c r="J187" s="266">
        <v>0</v>
      </c>
      <c r="K187" s="267">
        <f>E187*J187</f>
        <v>0</v>
      </c>
      <c r="O187" s="259">
        <v>2</v>
      </c>
      <c r="AA187" s="232">
        <v>1</v>
      </c>
      <c r="AB187" s="232">
        <v>1</v>
      </c>
      <c r="AC187" s="232">
        <v>1</v>
      </c>
      <c r="AZ187" s="232">
        <v>2</v>
      </c>
      <c r="BA187" s="232">
        <f>IF(AZ187=1,G187,0)</f>
        <v>0</v>
      </c>
      <c r="BB187" s="232">
        <f>IF(AZ187=2,G187,0)</f>
        <v>0</v>
      </c>
      <c r="BC187" s="232">
        <f>IF(AZ187=3,G187,0)</f>
        <v>0</v>
      </c>
      <c r="BD187" s="232">
        <f>IF(AZ187=4,G187,0)</f>
        <v>0</v>
      </c>
      <c r="BE187" s="232">
        <f>IF(AZ187=5,G187,0)</f>
        <v>0</v>
      </c>
      <c r="CA187" s="259">
        <v>1</v>
      </c>
      <c r="CB187" s="259">
        <v>1</v>
      </c>
    </row>
    <row r="188" spans="1:80" ht="12.75">
      <c r="A188" s="260">
        <v>80</v>
      </c>
      <c r="B188" s="261" t="s">
        <v>378</v>
      </c>
      <c r="C188" s="262" t="s">
        <v>379</v>
      </c>
      <c r="D188" s="263" t="s">
        <v>111</v>
      </c>
      <c r="E188" s="264">
        <v>8.895</v>
      </c>
      <c r="F188" s="264">
        <v>0</v>
      </c>
      <c r="G188" s="265">
        <f>E188*F188</f>
        <v>0</v>
      </c>
      <c r="H188" s="266">
        <v>0</v>
      </c>
      <c r="I188" s="267">
        <f>E188*H188</f>
        <v>0</v>
      </c>
      <c r="J188" s="266">
        <v>0</v>
      </c>
      <c r="K188" s="267">
        <f>E188*J188</f>
        <v>0</v>
      </c>
      <c r="O188" s="259">
        <v>2</v>
      </c>
      <c r="AA188" s="232">
        <v>1</v>
      </c>
      <c r="AB188" s="232">
        <v>1</v>
      </c>
      <c r="AC188" s="232">
        <v>1</v>
      </c>
      <c r="AZ188" s="232">
        <v>2</v>
      </c>
      <c r="BA188" s="232">
        <f>IF(AZ188=1,G188,0)</f>
        <v>0</v>
      </c>
      <c r="BB188" s="232">
        <f>IF(AZ188=2,G188,0)</f>
        <v>0</v>
      </c>
      <c r="BC188" s="232">
        <f>IF(AZ188=3,G188,0)</f>
        <v>0</v>
      </c>
      <c r="BD188" s="232">
        <f>IF(AZ188=4,G188,0)</f>
        <v>0</v>
      </c>
      <c r="BE188" s="232">
        <f>IF(AZ188=5,G188,0)</f>
        <v>0</v>
      </c>
      <c r="CA188" s="259">
        <v>1</v>
      </c>
      <c r="CB188" s="259">
        <v>1</v>
      </c>
    </row>
    <row r="189" spans="1:80" ht="22.5">
      <c r="A189" s="260">
        <v>81</v>
      </c>
      <c r="B189" s="261" t="s">
        <v>380</v>
      </c>
      <c r="C189" s="262" t="s">
        <v>476</v>
      </c>
      <c r="D189" s="263" t="s">
        <v>111</v>
      </c>
      <c r="E189" s="264">
        <v>10</v>
      </c>
      <c r="F189" s="264">
        <v>0</v>
      </c>
      <c r="G189" s="265">
        <f>E189*F189</f>
        <v>0</v>
      </c>
      <c r="H189" s="266">
        <v>0</v>
      </c>
      <c r="I189" s="267">
        <f>E189*H189</f>
        <v>0</v>
      </c>
      <c r="J189" s="266"/>
      <c r="K189" s="267">
        <f>E189*J189</f>
        <v>0</v>
      </c>
      <c r="O189" s="259">
        <v>2</v>
      </c>
      <c r="AA189" s="232">
        <v>3</v>
      </c>
      <c r="AB189" s="232">
        <v>1</v>
      </c>
      <c r="AC189" s="232" t="s">
        <v>380</v>
      </c>
      <c r="AZ189" s="232">
        <v>2</v>
      </c>
      <c r="BA189" s="232">
        <f>IF(AZ189=1,G189,0)</f>
        <v>0</v>
      </c>
      <c r="BB189" s="232">
        <f>IF(AZ189=2,G189,0)</f>
        <v>0</v>
      </c>
      <c r="BC189" s="232">
        <f>IF(AZ189=3,G189,0)</f>
        <v>0</v>
      </c>
      <c r="BD189" s="232">
        <f>IF(AZ189=4,G189,0)</f>
        <v>0</v>
      </c>
      <c r="BE189" s="232">
        <f>IF(AZ189=5,G189,0)</f>
        <v>0</v>
      </c>
      <c r="CA189" s="259">
        <v>3</v>
      </c>
      <c r="CB189" s="259">
        <v>1</v>
      </c>
    </row>
    <row r="190" spans="1:15" ht="12.75">
      <c r="A190" s="268"/>
      <c r="B190" s="272"/>
      <c r="C190" s="329" t="s">
        <v>369</v>
      </c>
      <c r="D190" s="330"/>
      <c r="E190" s="273">
        <v>2.07</v>
      </c>
      <c r="F190" s="274"/>
      <c r="G190" s="275"/>
      <c r="H190" s="276"/>
      <c r="I190" s="270"/>
      <c r="J190" s="277"/>
      <c r="K190" s="270"/>
      <c r="M190" s="271" t="s">
        <v>369</v>
      </c>
      <c r="O190" s="259"/>
    </row>
    <row r="191" spans="1:15" ht="12.75">
      <c r="A191" s="268"/>
      <c r="B191" s="272"/>
      <c r="C191" s="329" t="s">
        <v>370</v>
      </c>
      <c r="D191" s="330"/>
      <c r="E191" s="273">
        <v>6.825</v>
      </c>
      <c r="F191" s="274"/>
      <c r="G191" s="275"/>
      <c r="H191" s="276"/>
      <c r="I191" s="270"/>
      <c r="J191" s="277"/>
      <c r="K191" s="270"/>
      <c r="M191" s="271" t="s">
        <v>370</v>
      </c>
      <c r="O191" s="259"/>
    </row>
    <row r="192" spans="1:15" ht="12.75">
      <c r="A192" s="268"/>
      <c r="B192" s="272"/>
      <c r="C192" s="329" t="s">
        <v>381</v>
      </c>
      <c r="D192" s="330"/>
      <c r="E192" s="273">
        <v>1.105</v>
      </c>
      <c r="F192" s="274"/>
      <c r="G192" s="275"/>
      <c r="H192" s="276"/>
      <c r="I192" s="270"/>
      <c r="J192" s="277"/>
      <c r="K192" s="270"/>
      <c r="M192" s="271" t="s">
        <v>381</v>
      </c>
      <c r="O192" s="259"/>
    </row>
    <row r="193" spans="1:80" ht="12.75">
      <c r="A193" s="260">
        <v>82</v>
      </c>
      <c r="B193" s="261" t="s">
        <v>382</v>
      </c>
      <c r="C193" s="262" t="s">
        <v>383</v>
      </c>
      <c r="D193" s="263" t="s">
        <v>12</v>
      </c>
      <c r="E193" s="264"/>
      <c r="F193" s="264">
        <v>0</v>
      </c>
      <c r="G193" s="265">
        <f>E193*F193</f>
        <v>0</v>
      </c>
      <c r="H193" s="266">
        <v>0</v>
      </c>
      <c r="I193" s="267">
        <f>E193*H193</f>
        <v>0</v>
      </c>
      <c r="J193" s="266">
        <v>0</v>
      </c>
      <c r="K193" s="267">
        <f>E193*J193</f>
        <v>0</v>
      </c>
      <c r="O193" s="259">
        <v>2</v>
      </c>
      <c r="AA193" s="232">
        <v>1</v>
      </c>
      <c r="AB193" s="232">
        <v>1</v>
      </c>
      <c r="AC193" s="232">
        <v>1</v>
      </c>
      <c r="AZ193" s="232">
        <v>2</v>
      </c>
      <c r="BA193" s="232">
        <f>IF(AZ193=1,G193,0)</f>
        <v>0</v>
      </c>
      <c r="BB193" s="232">
        <f>IF(AZ193=2,G193,0)</f>
        <v>0</v>
      </c>
      <c r="BC193" s="232">
        <f>IF(AZ193=3,G193,0)</f>
        <v>0</v>
      </c>
      <c r="BD193" s="232">
        <f>IF(AZ193=4,G193,0)</f>
        <v>0</v>
      </c>
      <c r="BE193" s="232">
        <f>IF(AZ193=5,G193,0)</f>
        <v>0</v>
      </c>
      <c r="CA193" s="259">
        <v>1</v>
      </c>
      <c r="CB193" s="259">
        <v>1</v>
      </c>
    </row>
    <row r="194" spans="1:57" ht="12.75">
      <c r="A194" s="278"/>
      <c r="B194" s="279" t="s">
        <v>100</v>
      </c>
      <c r="C194" s="280" t="s">
        <v>366</v>
      </c>
      <c r="D194" s="281"/>
      <c r="E194" s="282"/>
      <c r="F194" s="283"/>
      <c r="G194" s="284">
        <f>SUM(G180:G193)</f>
        <v>0</v>
      </c>
      <c r="H194" s="285"/>
      <c r="I194" s="286">
        <f>SUM(I180:I193)</f>
        <v>0.83401045</v>
      </c>
      <c r="J194" s="285"/>
      <c r="K194" s="286">
        <f>SUM(K180:K193)</f>
        <v>0</v>
      </c>
      <c r="O194" s="259">
        <v>4</v>
      </c>
      <c r="BA194" s="287">
        <f>SUM(BA180:BA193)</f>
        <v>0</v>
      </c>
      <c r="BB194" s="287">
        <f>SUM(BB180:BB193)</f>
        <v>0</v>
      </c>
      <c r="BC194" s="287">
        <f>SUM(BC180:BC193)</f>
        <v>0</v>
      </c>
      <c r="BD194" s="287">
        <f>SUM(BD180:BD193)</f>
        <v>0</v>
      </c>
      <c r="BE194" s="287">
        <f>SUM(BE180:BE193)</f>
        <v>0</v>
      </c>
    </row>
    <row r="195" spans="1:15" ht="12.75">
      <c r="A195" s="249" t="s">
        <v>97</v>
      </c>
      <c r="B195" s="250" t="s">
        <v>384</v>
      </c>
      <c r="C195" s="251" t="s">
        <v>385</v>
      </c>
      <c r="D195" s="252"/>
      <c r="E195" s="253"/>
      <c r="F195" s="253"/>
      <c r="G195" s="254"/>
      <c r="H195" s="255"/>
      <c r="I195" s="256"/>
      <c r="J195" s="257"/>
      <c r="K195" s="258"/>
      <c r="O195" s="259">
        <v>1</v>
      </c>
    </row>
    <row r="196" spans="1:80" ht="12.75">
      <c r="A196" s="260">
        <v>83</v>
      </c>
      <c r="B196" s="261" t="s">
        <v>387</v>
      </c>
      <c r="C196" s="262" t="s">
        <v>388</v>
      </c>
      <c r="D196" s="263" t="s">
        <v>111</v>
      </c>
      <c r="E196" s="264">
        <v>26.73694</v>
      </c>
      <c r="F196" s="264">
        <v>0</v>
      </c>
      <c r="G196" s="265">
        <f>E196*F196</f>
        <v>0</v>
      </c>
      <c r="H196" s="266">
        <v>0.00189</v>
      </c>
      <c r="I196" s="267">
        <f>E196*H196</f>
        <v>0.0505328166</v>
      </c>
      <c r="J196" s="266">
        <v>0</v>
      </c>
      <c r="K196" s="267">
        <f>E196*J196</f>
        <v>0</v>
      </c>
      <c r="O196" s="259">
        <v>2</v>
      </c>
      <c r="AA196" s="232">
        <v>1</v>
      </c>
      <c r="AB196" s="232">
        <v>1</v>
      </c>
      <c r="AC196" s="232">
        <v>1</v>
      </c>
      <c r="AZ196" s="232">
        <v>2</v>
      </c>
      <c r="BA196" s="232">
        <f>IF(AZ196=1,G196,0)</f>
        <v>0</v>
      </c>
      <c r="BB196" s="232">
        <f>IF(AZ196=2,G196,0)</f>
        <v>0</v>
      </c>
      <c r="BC196" s="232">
        <f>IF(AZ196=3,G196,0)</f>
        <v>0</v>
      </c>
      <c r="BD196" s="232">
        <f>IF(AZ196=4,G196,0)</f>
        <v>0</v>
      </c>
      <c r="BE196" s="232">
        <f>IF(AZ196=5,G196,0)</f>
        <v>0</v>
      </c>
      <c r="CA196" s="259">
        <v>1</v>
      </c>
      <c r="CB196" s="259">
        <v>1</v>
      </c>
    </row>
    <row r="197" spans="1:80" ht="12.75">
      <c r="A197" s="260">
        <v>84</v>
      </c>
      <c r="B197" s="261" t="s">
        <v>389</v>
      </c>
      <c r="C197" s="262" t="s">
        <v>390</v>
      </c>
      <c r="D197" s="263" t="s">
        <v>111</v>
      </c>
      <c r="E197" s="264">
        <v>15.192</v>
      </c>
      <c r="F197" s="264">
        <v>0</v>
      </c>
      <c r="G197" s="265">
        <f>E197*F197</f>
        <v>0</v>
      </c>
      <c r="H197" s="266">
        <v>1E-05</v>
      </c>
      <c r="I197" s="267">
        <f>E197*H197</f>
        <v>0.00015192000000000002</v>
      </c>
      <c r="J197" s="266">
        <v>0</v>
      </c>
      <c r="K197" s="267">
        <f>E197*J197</f>
        <v>0</v>
      </c>
      <c r="O197" s="259">
        <v>2</v>
      </c>
      <c r="AA197" s="232">
        <v>1</v>
      </c>
      <c r="AB197" s="232">
        <v>7</v>
      </c>
      <c r="AC197" s="232">
        <v>7</v>
      </c>
      <c r="AZ197" s="232">
        <v>2</v>
      </c>
      <c r="BA197" s="232">
        <f>IF(AZ197=1,G197,0)</f>
        <v>0</v>
      </c>
      <c r="BB197" s="232">
        <f>IF(AZ197=2,G197,0)</f>
        <v>0</v>
      </c>
      <c r="BC197" s="232">
        <f>IF(AZ197=3,G197,0)</f>
        <v>0</v>
      </c>
      <c r="BD197" s="232">
        <f>IF(AZ197=4,G197,0)</f>
        <v>0</v>
      </c>
      <c r="BE197" s="232">
        <f>IF(AZ197=5,G197,0)</f>
        <v>0</v>
      </c>
      <c r="CA197" s="259">
        <v>1</v>
      </c>
      <c r="CB197" s="259">
        <v>7</v>
      </c>
    </row>
    <row r="198" spans="1:15" ht="22.5">
      <c r="A198" s="268"/>
      <c r="B198" s="272"/>
      <c r="C198" s="329" t="s">
        <v>391</v>
      </c>
      <c r="D198" s="330"/>
      <c r="E198" s="273">
        <v>14.712</v>
      </c>
      <c r="F198" s="274"/>
      <c r="G198" s="275"/>
      <c r="H198" s="276"/>
      <c r="I198" s="270"/>
      <c r="J198" s="277"/>
      <c r="K198" s="270"/>
      <c r="M198" s="271" t="s">
        <v>391</v>
      </c>
      <c r="O198" s="259"/>
    </row>
    <row r="199" spans="1:15" ht="12.75">
      <c r="A199" s="268"/>
      <c r="B199" s="272"/>
      <c r="C199" s="329" t="s">
        <v>392</v>
      </c>
      <c r="D199" s="330"/>
      <c r="E199" s="273">
        <v>0.48</v>
      </c>
      <c r="F199" s="274"/>
      <c r="G199" s="275"/>
      <c r="H199" s="276"/>
      <c r="I199" s="270"/>
      <c r="J199" s="277"/>
      <c r="K199" s="270"/>
      <c r="M199" s="271" t="s">
        <v>392</v>
      </c>
      <c r="O199" s="259"/>
    </row>
    <row r="200" spans="1:80" ht="12.75">
      <c r="A200" s="260">
        <v>85</v>
      </c>
      <c r="B200" s="261" t="s">
        <v>393</v>
      </c>
      <c r="C200" s="262" t="s">
        <v>394</v>
      </c>
      <c r="D200" s="263" t="s">
        <v>111</v>
      </c>
      <c r="E200" s="264">
        <v>15.192</v>
      </c>
      <c r="F200" s="264">
        <v>0</v>
      </c>
      <c r="G200" s="265">
        <f>E200*F200</f>
        <v>0</v>
      </c>
      <c r="H200" s="266">
        <v>0.00038</v>
      </c>
      <c r="I200" s="267">
        <f>E200*H200</f>
        <v>0.005772960000000001</v>
      </c>
      <c r="J200" s="266">
        <v>0</v>
      </c>
      <c r="K200" s="267">
        <f>E200*J200</f>
        <v>0</v>
      </c>
      <c r="O200" s="259">
        <v>2</v>
      </c>
      <c r="AA200" s="232">
        <v>1</v>
      </c>
      <c r="AB200" s="232">
        <v>7</v>
      </c>
      <c r="AC200" s="232">
        <v>7</v>
      </c>
      <c r="AZ200" s="232">
        <v>2</v>
      </c>
      <c r="BA200" s="232">
        <f>IF(AZ200=1,G200,0)</f>
        <v>0</v>
      </c>
      <c r="BB200" s="232">
        <f>IF(AZ200=2,G200,0)</f>
        <v>0</v>
      </c>
      <c r="BC200" s="232">
        <f>IF(AZ200=3,G200,0)</f>
        <v>0</v>
      </c>
      <c r="BD200" s="232">
        <f>IF(AZ200=4,G200,0)</f>
        <v>0</v>
      </c>
      <c r="BE200" s="232">
        <f>IF(AZ200=5,G200,0)</f>
        <v>0</v>
      </c>
      <c r="CA200" s="259">
        <v>1</v>
      </c>
      <c r="CB200" s="259">
        <v>7</v>
      </c>
    </row>
    <row r="201" spans="1:80" ht="12.75">
      <c r="A201" s="260">
        <v>86</v>
      </c>
      <c r="B201" s="261" t="s">
        <v>395</v>
      </c>
      <c r="C201" s="262" t="s">
        <v>396</v>
      </c>
      <c r="D201" s="263" t="s">
        <v>111</v>
      </c>
      <c r="E201" s="264">
        <v>9.3225</v>
      </c>
      <c r="F201" s="264">
        <v>0</v>
      </c>
      <c r="G201" s="265">
        <f>E201*F201</f>
        <v>0</v>
      </c>
      <c r="H201" s="266">
        <v>0.00026</v>
      </c>
      <c r="I201" s="267">
        <f>E201*H201</f>
        <v>0.0024238499999999995</v>
      </c>
      <c r="J201" s="266">
        <v>0</v>
      </c>
      <c r="K201" s="267">
        <f>E201*J201</f>
        <v>0</v>
      </c>
      <c r="O201" s="259">
        <v>2</v>
      </c>
      <c r="AA201" s="232">
        <v>1</v>
      </c>
      <c r="AB201" s="232">
        <v>7</v>
      </c>
      <c r="AC201" s="232">
        <v>7</v>
      </c>
      <c r="AZ201" s="232">
        <v>2</v>
      </c>
      <c r="BA201" s="232">
        <f>IF(AZ201=1,G201,0)</f>
        <v>0</v>
      </c>
      <c r="BB201" s="232">
        <f>IF(AZ201=2,G201,0)</f>
        <v>0</v>
      </c>
      <c r="BC201" s="232">
        <f>IF(AZ201=3,G201,0)</f>
        <v>0</v>
      </c>
      <c r="BD201" s="232">
        <f>IF(AZ201=4,G201,0)</f>
        <v>0</v>
      </c>
      <c r="BE201" s="232">
        <f>IF(AZ201=5,G201,0)</f>
        <v>0</v>
      </c>
      <c r="CA201" s="259">
        <v>1</v>
      </c>
      <c r="CB201" s="259">
        <v>7</v>
      </c>
    </row>
    <row r="202" spans="1:15" ht="12.75">
      <c r="A202" s="268"/>
      <c r="B202" s="272"/>
      <c r="C202" s="329" t="s">
        <v>397</v>
      </c>
      <c r="D202" s="330"/>
      <c r="E202" s="273">
        <v>9.3225</v>
      </c>
      <c r="F202" s="274"/>
      <c r="G202" s="275"/>
      <c r="H202" s="276"/>
      <c r="I202" s="270"/>
      <c r="J202" s="277"/>
      <c r="K202" s="270"/>
      <c r="M202" s="271" t="s">
        <v>397</v>
      </c>
      <c r="O202" s="259"/>
    </row>
    <row r="203" spans="1:80" ht="12.75">
      <c r="A203" s="260">
        <v>87</v>
      </c>
      <c r="B203" s="261" t="s">
        <v>398</v>
      </c>
      <c r="C203" s="262" t="s">
        <v>399</v>
      </c>
      <c r="D203" s="263" t="s">
        <v>111</v>
      </c>
      <c r="E203" s="264">
        <v>26.73694</v>
      </c>
      <c r="F203" s="264">
        <v>0</v>
      </c>
      <c r="G203" s="265">
        <f>E203*F203</f>
        <v>0</v>
      </c>
      <c r="H203" s="266">
        <v>0</v>
      </c>
      <c r="I203" s="267">
        <f>E203*H203</f>
        <v>0</v>
      </c>
      <c r="J203" s="266">
        <v>0</v>
      </c>
      <c r="K203" s="267">
        <f>E203*J203</f>
        <v>0</v>
      </c>
      <c r="O203" s="259">
        <v>2</v>
      </c>
      <c r="AA203" s="232">
        <v>1</v>
      </c>
      <c r="AB203" s="232">
        <v>1</v>
      </c>
      <c r="AC203" s="232">
        <v>1</v>
      </c>
      <c r="AZ203" s="232">
        <v>2</v>
      </c>
      <c r="BA203" s="232">
        <f>IF(AZ203=1,G203,0)</f>
        <v>0</v>
      </c>
      <c r="BB203" s="232">
        <f>IF(AZ203=2,G203,0)</f>
        <v>0</v>
      </c>
      <c r="BC203" s="232">
        <f>IF(AZ203=3,G203,0)</f>
        <v>0</v>
      </c>
      <c r="BD203" s="232">
        <f>IF(AZ203=4,G203,0)</f>
        <v>0</v>
      </c>
      <c r="BE203" s="232">
        <f>IF(AZ203=5,G203,0)</f>
        <v>0</v>
      </c>
      <c r="CA203" s="259">
        <v>1</v>
      </c>
      <c r="CB203" s="259">
        <v>1</v>
      </c>
    </row>
    <row r="204" spans="1:15" ht="22.5">
      <c r="A204" s="268"/>
      <c r="B204" s="272"/>
      <c r="C204" s="329" t="s">
        <v>400</v>
      </c>
      <c r="D204" s="330"/>
      <c r="E204" s="273">
        <v>26.7369</v>
      </c>
      <c r="F204" s="274"/>
      <c r="G204" s="275"/>
      <c r="H204" s="276"/>
      <c r="I204" s="270"/>
      <c r="J204" s="277"/>
      <c r="K204" s="270"/>
      <c r="M204" s="271" t="s">
        <v>400</v>
      </c>
      <c r="O204" s="259"/>
    </row>
    <row r="205" spans="1:57" ht="12.75">
      <c r="A205" s="278"/>
      <c r="B205" s="279" t="s">
        <v>100</v>
      </c>
      <c r="C205" s="280" t="s">
        <v>386</v>
      </c>
      <c r="D205" s="281"/>
      <c r="E205" s="282"/>
      <c r="F205" s="283"/>
      <c r="G205" s="284">
        <f>SUM(G195:G204)</f>
        <v>0</v>
      </c>
      <c r="H205" s="285"/>
      <c r="I205" s="286">
        <f>SUM(I195:I204)</f>
        <v>0.0588815466</v>
      </c>
      <c r="J205" s="285"/>
      <c r="K205" s="286">
        <f>SUM(K195:K204)</f>
        <v>0</v>
      </c>
      <c r="O205" s="259">
        <v>4</v>
      </c>
      <c r="BA205" s="287">
        <f>SUM(BA195:BA204)</f>
        <v>0</v>
      </c>
      <c r="BB205" s="287">
        <f>SUM(BB195:BB204)</f>
        <v>0</v>
      </c>
      <c r="BC205" s="287">
        <f>SUM(BC195:BC204)</f>
        <v>0</v>
      </c>
      <c r="BD205" s="287">
        <f>SUM(BD195:BD204)</f>
        <v>0</v>
      </c>
      <c r="BE205" s="287">
        <f>SUM(BE195:BE204)</f>
        <v>0</v>
      </c>
    </row>
    <row r="206" spans="1:15" ht="12.75">
      <c r="A206" s="249" t="s">
        <v>97</v>
      </c>
      <c r="B206" s="250" t="s">
        <v>401</v>
      </c>
      <c r="C206" s="251" t="s">
        <v>402</v>
      </c>
      <c r="D206" s="252"/>
      <c r="E206" s="253"/>
      <c r="F206" s="253"/>
      <c r="G206" s="254"/>
      <c r="H206" s="255"/>
      <c r="I206" s="256"/>
      <c r="J206" s="257"/>
      <c r="K206" s="258"/>
      <c r="O206" s="259">
        <v>1</v>
      </c>
    </row>
    <row r="207" spans="1:80" ht="12.75">
      <c r="A207" s="260">
        <v>88</v>
      </c>
      <c r="B207" s="261" t="s">
        <v>404</v>
      </c>
      <c r="C207" s="262" t="s">
        <v>405</v>
      </c>
      <c r="D207" s="263" t="s">
        <v>111</v>
      </c>
      <c r="E207" s="264">
        <v>101.97644</v>
      </c>
      <c r="F207" s="264">
        <v>0</v>
      </c>
      <c r="G207" s="265">
        <f>E207*F207</f>
        <v>0</v>
      </c>
      <c r="H207" s="266">
        <v>0</v>
      </c>
      <c r="I207" s="267">
        <f>E207*H207</f>
        <v>0</v>
      </c>
      <c r="J207" s="266">
        <v>0</v>
      </c>
      <c r="K207" s="267">
        <f>E207*J207</f>
        <v>0</v>
      </c>
      <c r="O207" s="259">
        <v>2</v>
      </c>
      <c r="AA207" s="232">
        <v>1</v>
      </c>
      <c r="AB207" s="232">
        <v>1</v>
      </c>
      <c r="AC207" s="232">
        <v>1</v>
      </c>
      <c r="AZ207" s="232">
        <v>2</v>
      </c>
      <c r="BA207" s="232">
        <f>IF(AZ207=1,G207,0)</f>
        <v>0</v>
      </c>
      <c r="BB207" s="232">
        <f>IF(AZ207=2,G207,0)</f>
        <v>0</v>
      </c>
      <c r="BC207" s="232">
        <f>IF(AZ207=3,G207,0)</f>
        <v>0</v>
      </c>
      <c r="BD207" s="232">
        <f>IF(AZ207=4,G207,0)</f>
        <v>0</v>
      </c>
      <c r="BE207" s="232">
        <f>IF(AZ207=5,G207,0)</f>
        <v>0</v>
      </c>
      <c r="CA207" s="259">
        <v>1</v>
      </c>
      <c r="CB207" s="259">
        <v>1</v>
      </c>
    </row>
    <row r="208" spans="1:80" ht="12.75">
      <c r="A208" s="260">
        <v>89</v>
      </c>
      <c r="B208" s="261" t="s">
        <v>406</v>
      </c>
      <c r="C208" s="262" t="s">
        <v>407</v>
      </c>
      <c r="D208" s="263" t="s">
        <v>111</v>
      </c>
      <c r="E208" s="264">
        <v>101.97644</v>
      </c>
      <c r="F208" s="264">
        <v>0</v>
      </c>
      <c r="G208" s="265">
        <f>E208*F208</f>
        <v>0</v>
      </c>
      <c r="H208" s="266">
        <v>0</v>
      </c>
      <c r="I208" s="267">
        <f>E208*H208</f>
        <v>0</v>
      </c>
      <c r="J208" s="266">
        <v>0</v>
      </c>
      <c r="K208" s="267">
        <f>E208*J208</f>
        <v>0</v>
      </c>
      <c r="O208" s="259">
        <v>2</v>
      </c>
      <c r="AA208" s="232">
        <v>1</v>
      </c>
      <c r="AB208" s="232">
        <v>1</v>
      </c>
      <c r="AC208" s="232">
        <v>1</v>
      </c>
      <c r="AZ208" s="232">
        <v>2</v>
      </c>
      <c r="BA208" s="232">
        <f>IF(AZ208=1,G208,0)</f>
        <v>0</v>
      </c>
      <c r="BB208" s="232">
        <f>IF(AZ208=2,G208,0)</f>
        <v>0</v>
      </c>
      <c r="BC208" s="232">
        <f>IF(AZ208=3,G208,0)</f>
        <v>0</v>
      </c>
      <c r="BD208" s="232">
        <f>IF(AZ208=4,G208,0)</f>
        <v>0</v>
      </c>
      <c r="BE208" s="232">
        <f>IF(AZ208=5,G208,0)</f>
        <v>0</v>
      </c>
      <c r="CA208" s="259">
        <v>1</v>
      </c>
      <c r="CB208" s="259">
        <v>1</v>
      </c>
    </row>
    <row r="209" spans="1:15" ht="12.75">
      <c r="A209" s="268"/>
      <c r="B209" s="272"/>
      <c r="C209" s="329" t="s">
        <v>408</v>
      </c>
      <c r="D209" s="330"/>
      <c r="E209" s="273">
        <v>68.6264</v>
      </c>
      <c r="F209" s="274"/>
      <c r="G209" s="275"/>
      <c r="H209" s="276"/>
      <c r="I209" s="270"/>
      <c r="J209" s="277"/>
      <c r="K209" s="270"/>
      <c r="M209" s="271" t="s">
        <v>408</v>
      </c>
      <c r="O209" s="259"/>
    </row>
    <row r="210" spans="1:15" ht="12.75">
      <c r="A210" s="268"/>
      <c r="B210" s="272"/>
      <c r="C210" s="329" t="s">
        <v>149</v>
      </c>
      <c r="D210" s="330"/>
      <c r="E210" s="273">
        <v>-29.3</v>
      </c>
      <c r="F210" s="274"/>
      <c r="G210" s="275"/>
      <c r="H210" s="276"/>
      <c r="I210" s="270"/>
      <c r="J210" s="277"/>
      <c r="K210" s="270"/>
      <c r="M210" s="271" t="s">
        <v>149</v>
      </c>
      <c r="O210" s="259"/>
    </row>
    <row r="211" spans="1:15" ht="12.75">
      <c r="A211" s="268"/>
      <c r="B211" s="272"/>
      <c r="C211" s="329" t="s">
        <v>409</v>
      </c>
      <c r="D211" s="330"/>
      <c r="E211" s="273">
        <v>16</v>
      </c>
      <c r="F211" s="274"/>
      <c r="G211" s="275"/>
      <c r="H211" s="276"/>
      <c r="I211" s="270"/>
      <c r="J211" s="277"/>
      <c r="K211" s="270"/>
      <c r="M211" s="271" t="s">
        <v>409</v>
      </c>
      <c r="O211" s="259"/>
    </row>
    <row r="212" spans="1:15" ht="33.75">
      <c r="A212" s="268"/>
      <c r="B212" s="272"/>
      <c r="C212" s="329" t="s">
        <v>410</v>
      </c>
      <c r="D212" s="330"/>
      <c r="E212" s="273">
        <v>46.65</v>
      </c>
      <c r="F212" s="274"/>
      <c r="G212" s="275"/>
      <c r="H212" s="276"/>
      <c r="I212" s="270"/>
      <c r="J212" s="277"/>
      <c r="K212" s="270"/>
      <c r="M212" s="271" t="s">
        <v>410</v>
      </c>
      <c r="O212" s="259"/>
    </row>
    <row r="213" spans="1:57" ht="12.75">
      <c r="A213" s="278"/>
      <c r="B213" s="279" t="s">
        <v>100</v>
      </c>
      <c r="C213" s="280" t="s">
        <v>403</v>
      </c>
      <c r="D213" s="281"/>
      <c r="E213" s="282"/>
      <c r="F213" s="283"/>
      <c r="G213" s="284">
        <f>SUM(G206:G212)</f>
        <v>0</v>
      </c>
      <c r="H213" s="285"/>
      <c r="I213" s="286">
        <f>SUM(I206:I212)</f>
        <v>0</v>
      </c>
      <c r="J213" s="285"/>
      <c r="K213" s="286">
        <f>SUM(K206:K212)</f>
        <v>0</v>
      </c>
      <c r="O213" s="259">
        <v>4</v>
      </c>
      <c r="BA213" s="287">
        <f>SUM(BA206:BA212)</f>
        <v>0</v>
      </c>
      <c r="BB213" s="287">
        <f>SUM(BB206:BB212)</f>
        <v>0</v>
      </c>
      <c r="BC213" s="287">
        <f>SUM(BC206:BC212)</f>
        <v>0</v>
      </c>
      <c r="BD213" s="287">
        <f>SUM(BD206:BD212)</f>
        <v>0</v>
      </c>
      <c r="BE213" s="287">
        <f>SUM(BE206:BE212)</f>
        <v>0</v>
      </c>
    </row>
    <row r="214" spans="1:15" ht="12.75">
      <c r="A214" s="249" t="s">
        <v>97</v>
      </c>
      <c r="B214" s="250" t="s">
        <v>411</v>
      </c>
      <c r="C214" s="251" t="s">
        <v>412</v>
      </c>
      <c r="D214" s="252"/>
      <c r="E214" s="253"/>
      <c r="F214" s="253"/>
      <c r="G214" s="254"/>
      <c r="H214" s="255"/>
      <c r="I214" s="256"/>
      <c r="J214" s="257"/>
      <c r="K214" s="258"/>
      <c r="O214" s="259">
        <v>1</v>
      </c>
    </row>
    <row r="215" spans="1:80" ht="22.5">
      <c r="A215" s="260">
        <v>90</v>
      </c>
      <c r="B215" s="261" t="s">
        <v>414</v>
      </c>
      <c r="C215" s="262" t="s">
        <v>477</v>
      </c>
      <c r="D215" s="263" t="s">
        <v>353</v>
      </c>
      <c r="E215" s="264">
        <v>1</v>
      </c>
      <c r="F215" s="264">
        <v>0</v>
      </c>
      <c r="G215" s="265">
        <f>E215*F215</f>
        <v>0</v>
      </c>
      <c r="H215" s="266">
        <v>0</v>
      </c>
      <c r="I215" s="267">
        <f>E215*H215</f>
        <v>0</v>
      </c>
      <c r="J215" s="266"/>
      <c r="K215" s="267">
        <f>E215*J215</f>
        <v>0</v>
      </c>
      <c r="O215" s="259">
        <v>2</v>
      </c>
      <c r="AA215" s="232">
        <v>3</v>
      </c>
      <c r="AB215" s="232">
        <v>1</v>
      </c>
      <c r="AC215" s="232" t="s">
        <v>414</v>
      </c>
      <c r="AZ215" s="232">
        <v>3</v>
      </c>
      <c r="BA215" s="232">
        <f>IF(AZ215=1,G215,0)</f>
        <v>0</v>
      </c>
      <c r="BB215" s="232">
        <f>IF(AZ215=2,G215,0)</f>
        <v>0</v>
      </c>
      <c r="BC215" s="232">
        <f>IF(AZ215=3,G215,0)</f>
        <v>0</v>
      </c>
      <c r="BD215" s="232">
        <f>IF(AZ215=4,G215,0)</f>
        <v>0</v>
      </c>
      <c r="BE215" s="232">
        <f>IF(AZ215=5,G215,0)</f>
        <v>0</v>
      </c>
      <c r="CA215" s="259">
        <v>3</v>
      </c>
      <c r="CB215" s="259">
        <v>1</v>
      </c>
    </row>
    <row r="216" spans="1:57" ht="12.75">
      <c r="A216" s="278"/>
      <c r="B216" s="279" t="s">
        <v>100</v>
      </c>
      <c r="C216" s="280" t="s">
        <v>413</v>
      </c>
      <c r="D216" s="281"/>
      <c r="E216" s="282"/>
      <c r="F216" s="283"/>
      <c r="G216" s="284">
        <f>SUM(G214:G215)</f>
        <v>0</v>
      </c>
      <c r="H216" s="285"/>
      <c r="I216" s="286">
        <f>SUM(I214:I215)</f>
        <v>0</v>
      </c>
      <c r="J216" s="285"/>
      <c r="K216" s="286">
        <f>SUM(K214:K215)</f>
        <v>0</v>
      </c>
      <c r="O216" s="259">
        <v>4</v>
      </c>
      <c r="BA216" s="287">
        <f>SUM(BA214:BA215)</f>
        <v>0</v>
      </c>
      <c r="BB216" s="287">
        <f>SUM(BB214:BB215)</f>
        <v>0</v>
      </c>
      <c r="BC216" s="287">
        <f>SUM(BC214:BC215)</f>
        <v>0</v>
      </c>
      <c r="BD216" s="287">
        <f>SUM(BD214:BD215)</f>
        <v>0</v>
      </c>
      <c r="BE216" s="287">
        <f>SUM(BE214:BE215)</f>
        <v>0</v>
      </c>
    </row>
    <row r="217" spans="1:15" ht="12.75">
      <c r="A217" s="249" t="s">
        <v>97</v>
      </c>
      <c r="B217" s="250" t="s">
        <v>415</v>
      </c>
      <c r="C217" s="251" t="s">
        <v>416</v>
      </c>
      <c r="D217" s="252"/>
      <c r="E217" s="253"/>
      <c r="F217" s="253"/>
      <c r="G217" s="254"/>
      <c r="H217" s="255"/>
      <c r="I217" s="256"/>
      <c r="J217" s="257"/>
      <c r="K217" s="258"/>
      <c r="O217" s="259">
        <v>1</v>
      </c>
    </row>
    <row r="218" spans="1:80" ht="12.75">
      <c r="A218" s="260">
        <v>91</v>
      </c>
      <c r="B218" s="261" t="s">
        <v>418</v>
      </c>
      <c r="C218" s="262" t="s">
        <v>419</v>
      </c>
      <c r="D218" s="263" t="s">
        <v>420</v>
      </c>
      <c r="E218" s="264">
        <v>10.72565</v>
      </c>
      <c r="F218" s="264">
        <v>0</v>
      </c>
      <c r="G218" s="265">
        <f>E218*F218</f>
        <v>0</v>
      </c>
      <c r="H218" s="266">
        <v>0</v>
      </c>
      <c r="I218" s="267">
        <f>E218*H218</f>
        <v>0</v>
      </c>
      <c r="J218" s="266">
        <v>0</v>
      </c>
      <c r="K218" s="267">
        <f>E218*J218</f>
        <v>0</v>
      </c>
      <c r="O218" s="259">
        <v>2</v>
      </c>
      <c r="AA218" s="232">
        <v>1</v>
      </c>
      <c r="AB218" s="232">
        <v>3</v>
      </c>
      <c r="AC218" s="232">
        <v>3</v>
      </c>
      <c r="AZ218" s="232">
        <v>4</v>
      </c>
      <c r="BA218" s="232">
        <f>IF(AZ218=1,G218,0)</f>
        <v>0</v>
      </c>
      <c r="BB218" s="232">
        <f>IF(AZ218=2,G218,0)</f>
        <v>0</v>
      </c>
      <c r="BC218" s="232">
        <f>IF(AZ218=3,G218,0)</f>
        <v>0</v>
      </c>
      <c r="BD218" s="232">
        <f>IF(AZ218=4,G218,0)</f>
        <v>0</v>
      </c>
      <c r="BE218" s="232">
        <f>IF(AZ218=5,G218,0)</f>
        <v>0</v>
      </c>
      <c r="CA218" s="259">
        <v>1</v>
      </c>
      <c r="CB218" s="259">
        <v>3</v>
      </c>
    </row>
    <row r="219" spans="1:80" ht="12.75">
      <c r="A219" s="260">
        <v>92</v>
      </c>
      <c r="B219" s="261" t="s">
        <v>421</v>
      </c>
      <c r="C219" s="262" t="s">
        <v>422</v>
      </c>
      <c r="D219" s="263" t="s">
        <v>132</v>
      </c>
      <c r="E219" s="264">
        <v>10.72565</v>
      </c>
      <c r="F219" s="264">
        <v>0</v>
      </c>
      <c r="G219" s="265">
        <f>E219*F219</f>
        <v>0</v>
      </c>
      <c r="H219" s="266">
        <v>0</v>
      </c>
      <c r="I219" s="267">
        <f>E219*H219</f>
        <v>0</v>
      </c>
      <c r="J219" s="266">
        <v>0</v>
      </c>
      <c r="K219" s="267">
        <f>E219*J219</f>
        <v>0</v>
      </c>
      <c r="O219" s="259">
        <v>2</v>
      </c>
      <c r="AA219" s="232">
        <v>1</v>
      </c>
      <c r="AB219" s="232">
        <v>3</v>
      </c>
      <c r="AC219" s="232">
        <v>3</v>
      </c>
      <c r="AZ219" s="232">
        <v>4</v>
      </c>
      <c r="BA219" s="232">
        <f>IF(AZ219=1,G219,0)</f>
        <v>0</v>
      </c>
      <c r="BB219" s="232">
        <f>IF(AZ219=2,G219,0)</f>
        <v>0</v>
      </c>
      <c r="BC219" s="232">
        <f>IF(AZ219=3,G219,0)</f>
        <v>0</v>
      </c>
      <c r="BD219" s="232">
        <f>IF(AZ219=4,G219,0)</f>
        <v>0</v>
      </c>
      <c r="BE219" s="232">
        <f>IF(AZ219=5,G219,0)</f>
        <v>0</v>
      </c>
      <c r="CA219" s="259">
        <v>1</v>
      </c>
      <c r="CB219" s="259">
        <v>3</v>
      </c>
    </row>
    <row r="220" spans="1:15" ht="12.75">
      <c r="A220" s="268"/>
      <c r="B220" s="269"/>
      <c r="C220" s="326" t="s">
        <v>423</v>
      </c>
      <c r="D220" s="327"/>
      <c r="E220" s="327"/>
      <c r="F220" s="327"/>
      <c r="G220" s="328"/>
      <c r="I220" s="270"/>
      <c r="K220" s="270"/>
      <c r="L220" s="271" t="s">
        <v>423</v>
      </c>
      <c r="O220" s="259">
        <v>3</v>
      </c>
    </row>
    <row r="221" spans="1:15" ht="12.75">
      <c r="A221" s="268"/>
      <c r="B221" s="269"/>
      <c r="C221" s="326"/>
      <c r="D221" s="327"/>
      <c r="E221" s="327"/>
      <c r="F221" s="327"/>
      <c r="G221" s="328"/>
      <c r="I221" s="270"/>
      <c r="K221" s="270"/>
      <c r="L221" s="271"/>
      <c r="O221" s="259">
        <v>3</v>
      </c>
    </row>
    <row r="222" spans="1:80" ht="12.75">
      <c r="A222" s="260">
        <v>93</v>
      </c>
      <c r="B222" s="261" t="s">
        <v>424</v>
      </c>
      <c r="C222" s="262" t="s">
        <v>425</v>
      </c>
      <c r="D222" s="263" t="s">
        <v>132</v>
      </c>
      <c r="E222" s="264">
        <v>53.62823</v>
      </c>
      <c r="F222" s="264">
        <v>0</v>
      </c>
      <c r="G222" s="265">
        <f>E222*F222</f>
        <v>0</v>
      </c>
      <c r="H222" s="266">
        <v>0</v>
      </c>
      <c r="I222" s="267">
        <f>E222*H222</f>
        <v>0</v>
      </c>
      <c r="J222" s="266">
        <v>0</v>
      </c>
      <c r="K222" s="267">
        <f>E222*J222</f>
        <v>0</v>
      </c>
      <c r="O222" s="259">
        <v>2</v>
      </c>
      <c r="AA222" s="232">
        <v>1</v>
      </c>
      <c r="AB222" s="232">
        <v>3</v>
      </c>
      <c r="AC222" s="232">
        <v>3</v>
      </c>
      <c r="AZ222" s="232">
        <v>4</v>
      </c>
      <c r="BA222" s="232">
        <f>IF(AZ222=1,G222,0)</f>
        <v>0</v>
      </c>
      <c r="BB222" s="232">
        <f>IF(AZ222=2,G222,0)</f>
        <v>0</v>
      </c>
      <c r="BC222" s="232">
        <f>IF(AZ222=3,G222,0)</f>
        <v>0</v>
      </c>
      <c r="BD222" s="232">
        <f>IF(AZ222=4,G222,0)</f>
        <v>0</v>
      </c>
      <c r="BE222" s="232">
        <f>IF(AZ222=5,G222,0)</f>
        <v>0</v>
      </c>
      <c r="CA222" s="259">
        <v>1</v>
      </c>
      <c r="CB222" s="259">
        <v>3</v>
      </c>
    </row>
    <row r="223" spans="1:80" ht="12.75">
      <c r="A223" s="260">
        <v>94</v>
      </c>
      <c r="B223" s="261" t="s">
        <v>426</v>
      </c>
      <c r="C223" s="262" t="s">
        <v>427</v>
      </c>
      <c r="D223" s="263" t="s">
        <v>132</v>
      </c>
      <c r="E223" s="264">
        <v>10.72565</v>
      </c>
      <c r="F223" s="264">
        <v>0</v>
      </c>
      <c r="G223" s="265">
        <f>E223*F223</f>
        <v>0</v>
      </c>
      <c r="H223" s="266">
        <v>0</v>
      </c>
      <c r="I223" s="267">
        <f>E223*H223</f>
        <v>0</v>
      </c>
      <c r="J223" s="266">
        <v>0</v>
      </c>
      <c r="K223" s="267">
        <f>E223*J223</f>
        <v>0</v>
      </c>
      <c r="O223" s="259">
        <v>2</v>
      </c>
      <c r="AA223" s="232">
        <v>1</v>
      </c>
      <c r="AB223" s="232">
        <v>3</v>
      </c>
      <c r="AC223" s="232">
        <v>3</v>
      </c>
      <c r="AZ223" s="232">
        <v>4</v>
      </c>
      <c r="BA223" s="232">
        <f>IF(AZ223=1,G223,0)</f>
        <v>0</v>
      </c>
      <c r="BB223" s="232">
        <f>IF(AZ223=2,G223,0)</f>
        <v>0</v>
      </c>
      <c r="BC223" s="232">
        <f>IF(AZ223=3,G223,0)</f>
        <v>0</v>
      </c>
      <c r="BD223" s="232">
        <f>IF(AZ223=4,G223,0)</f>
        <v>0</v>
      </c>
      <c r="BE223" s="232">
        <f>IF(AZ223=5,G223,0)</f>
        <v>0</v>
      </c>
      <c r="CA223" s="259">
        <v>1</v>
      </c>
      <c r="CB223" s="259">
        <v>3</v>
      </c>
    </row>
    <row r="224" spans="1:57" ht="12.75">
      <c r="A224" s="278"/>
      <c r="B224" s="279" t="s">
        <v>100</v>
      </c>
      <c r="C224" s="280" t="s">
        <v>417</v>
      </c>
      <c r="D224" s="281"/>
      <c r="E224" s="282"/>
      <c r="F224" s="283"/>
      <c r="G224" s="284">
        <f>SUM(G217:G223)</f>
        <v>0</v>
      </c>
      <c r="H224" s="285"/>
      <c r="I224" s="286">
        <f>SUM(I217:I223)</f>
        <v>0</v>
      </c>
      <c r="J224" s="285"/>
      <c r="K224" s="286">
        <f>SUM(K217:K223)</f>
        <v>0</v>
      </c>
      <c r="O224" s="259">
        <v>4</v>
      </c>
      <c r="BA224" s="287">
        <f>SUM(BA217:BA223)</f>
        <v>0</v>
      </c>
      <c r="BB224" s="287">
        <f>SUM(BB217:BB223)</f>
        <v>0</v>
      </c>
      <c r="BC224" s="287">
        <f>SUM(BC217:BC223)</f>
        <v>0</v>
      </c>
      <c r="BD224" s="287">
        <f>SUM(BD217:BD223)</f>
        <v>0</v>
      </c>
      <c r="BE224" s="287">
        <f>SUM(BE217:BE223)</f>
        <v>0</v>
      </c>
    </row>
    <row r="225" ht="12.75">
      <c r="E225" s="232"/>
    </row>
    <row r="226" ht="12.75">
      <c r="E226" s="232"/>
    </row>
    <row r="227" ht="12.75">
      <c r="E227" s="232"/>
    </row>
    <row r="228" ht="12.75">
      <c r="E228" s="232"/>
    </row>
    <row r="229" ht="12.75">
      <c r="E229" s="232"/>
    </row>
    <row r="230" ht="12.75">
      <c r="E230" s="232"/>
    </row>
    <row r="231" ht="12.75">
      <c r="E231" s="232"/>
    </row>
    <row r="232" ht="12.75">
      <c r="E232" s="232"/>
    </row>
    <row r="233" ht="12.75">
      <c r="E233" s="232"/>
    </row>
    <row r="234" ht="12.75">
      <c r="E234" s="232"/>
    </row>
    <row r="235" ht="12.75">
      <c r="E235" s="232"/>
    </row>
    <row r="236" ht="12.75">
      <c r="E236" s="232"/>
    </row>
    <row r="237" ht="12.75">
      <c r="E237" s="232"/>
    </row>
    <row r="238" ht="12.75">
      <c r="E238" s="232"/>
    </row>
    <row r="239" ht="12.75">
      <c r="E239" s="232"/>
    </row>
    <row r="240" ht="12.75">
      <c r="E240" s="232"/>
    </row>
    <row r="241" ht="12.75">
      <c r="E241" s="232"/>
    </row>
    <row r="242" ht="12.75">
      <c r="E242" s="232"/>
    </row>
    <row r="243" ht="12.75">
      <c r="E243" s="232"/>
    </row>
    <row r="244" ht="12.75">
      <c r="E244" s="232"/>
    </row>
    <row r="245" ht="12.75">
      <c r="E245" s="232"/>
    </row>
    <row r="246" ht="12.75">
      <c r="E246" s="232"/>
    </row>
    <row r="247" ht="12.75">
      <c r="E247" s="232"/>
    </row>
    <row r="248" spans="1:7" ht="12.75">
      <c r="A248" s="277"/>
      <c r="B248" s="277"/>
      <c r="C248" s="277"/>
      <c r="D248" s="277"/>
      <c r="E248" s="277"/>
      <c r="F248" s="277"/>
      <c r="G248" s="277"/>
    </row>
    <row r="249" spans="1:7" ht="12.75">
      <c r="A249" s="277"/>
      <c r="B249" s="277"/>
      <c r="C249" s="277"/>
      <c r="D249" s="277"/>
      <c r="E249" s="277"/>
      <c r="F249" s="277"/>
      <c r="G249" s="277"/>
    </row>
    <row r="250" spans="1:7" ht="12.75">
      <c r="A250" s="277"/>
      <c r="B250" s="277"/>
      <c r="C250" s="277"/>
      <c r="D250" s="277"/>
      <c r="E250" s="277"/>
      <c r="F250" s="277"/>
      <c r="G250" s="277"/>
    </row>
    <row r="251" spans="1:7" ht="12.75">
      <c r="A251" s="277"/>
      <c r="B251" s="277"/>
      <c r="C251" s="277"/>
      <c r="D251" s="277"/>
      <c r="E251" s="277"/>
      <c r="F251" s="277"/>
      <c r="G251" s="277"/>
    </row>
    <row r="252" ht="12.75">
      <c r="E252" s="232"/>
    </row>
    <row r="253" ht="12.75">
      <c r="E253" s="232"/>
    </row>
    <row r="254" ht="12.75">
      <c r="E254" s="232"/>
    </row>
    <row r="255" ht="12.75">
      <c r="E255" s="232"/>
    </row>
    <row r="256" ht="12.75">
      <c r="E256" s="232"/>
    </row>
    <row r="257" ht="12.75">
      <c r="E257" s="232"/>
    </row>
    <row r="258" ht="12.75">
      <c r="E258" s="232"/>
    </row>
    <row r="259" ht="12.75">
      <c r="E259" s="232"/>
    </row>
    <row r="260" ht="12.75">
      <c r="E260" s="232"/>
    </row>
    <row r="261" ht="12.75">
      <c r="E261" s="232"/>
    </row>
    <row r="262" ht="12.75">
      <c r="E262" s="232"/>
    </row>
    <row r="263" ht="12.75">
      <c r="E263" s="232"/>
    </row>
    <row r="264" ht="12.75">
      <c r="E264" s="232"/>
    </row>
    <row r="265" ht="12.75">
      <c r="E265" s="232"/>
    </row>
    <row r="266" ht="12.75">
      <c r="E266" s="232"/>
    </row>
    <row r="267" ht="12.75">
      <c r="E267" s="232"/>
    </row>
    <row r="268" ht="12.75">
      <c r="E268" s="232"/>
    </row>
    <row r="269" ht="12.75">
      <c r="E269" s="232"/>
    </row>
    <row r="270" ht="12.75">
      <c r="E270" s="232"/>
    </row>
    <row r="271" ht="12.75">
      <c r="E271" s="232"/>
    </row>
    <row r="272" ht="12.75">
      <c r="E272" s="232"/>
    </row>
    <row r="273" ht="12.75">
      <c r="E273" s="232"/>
    </row>
    <row r="274" ht="12.75">
      <c r="E274" s="232"/>
    </row>
    <row r="275" ht="12.75">
      <c r="E275" s="232"/>
    </row>
    <row r="276" ht="12.75">
      <c r="E276" s="232"/>
    </row>
    <row r="277" ht="12.75">
      <c r="E277" s="232"/>
    </row>
    <row r="278" ht="12.75">
      <c r="E278" s="232"/>
    </row>
    <row r="279" ht="12.75">
      <c r="E279" s="232"/>
    </row>
    <row r="280" ht="12.75">
      <c r="E280" s="232"/>
    </row>
    <row r="281" ht="12.75">
      <c r="E281" s="232"/>
    </row>
    <row r="282" ht="12.75">
      <c r="E282" s="232"/>
    </row>
    <row r="283" spans="1:2" ht="12.75">
      <c r="A283" s="288"/>
      <c r="B283" s="288"/>
    </row>
    <row r="284" spans="1:7" ht="12.75">
      <c r="A284" s="277"/>
      <c r="B284" s="277"/>
      <c r="C284" s="289"/>
      <c r="D284" s="289"/>
      <c r="E284" s="290"/>
      <c r="F284" s="289"/>
      <c r="G284" s="291"/>
    </row>
    <row r="285" spans="1:7" ht="12.75">
      <c r="A285" s="292"/>
      <c r="B285" s="292"/>
      <c r="C285" s="277"/>
      <c r="D285" s="277"/>
      <c r="E285" s="293"/>
      <c r="F285" s="277"/>
      <c r="G285" s="277"/>
    </row>
    <row r="286" spans="1:7" ht="12.75">
      <c r="A286" s="277"/>
      <c r="B286" s="277"/>
      <c r="C286" s="277"/>
      <c r="D286" s="277"/>
      <c r="E286" s="293"/>
      <c r="F286" s="277"/>
      <c r="G286" s="277"/>
    </row>
    <row r="287" spans="1:7" ht="12.75">
      <c r="A287" s="277"/>
      <c r="B287" s="277"/>
      <c r="C287" s="277"/>
      <c r="D287" s="277"/>
      <c r="E287" s="293"/>
      <c r="F287" s="277"/>
      <c r="G287" s="277"/>
    </row>
    <row r="288" spans="1:7" ht="12.75">
      <c r="A288" s="277"/>
      <c r="B288" s="277"/>
      <c r="C288" s="277"/>
      <c r="D288" s="277"/>
      <c r="E288" s="293"/>
      <c r="F288" s="277"/>
      <c r="G288" s="277"/>
    </row>
    <row r="289" spans="1:7" ht="12.75">
      <c r="A289" s="277"/>
      <c r="B289" s="277"/>
      <c r="C289" s="277"/>
      <c r="D289" s="277"/>
      <c r="E289" s="293"/>
      <c r="F289" s="277"/>
      <c r="G289" s="277"/>
    </row>
    <row r="290" spans="1:7" ht="12.75">
      <c r="A290" s="277"/>
      <c r="B290" s="277"/>
      <c r="C290" s="277"/>
      <c r="D290" s="277"/>
      <c r="E290" s="293"/>
      <c r="F290" s="277"/>
      <c r="G290" s="277"/>
    </row>
    <row r="291" spans="1:7" ht="12.75">
      <c r="A291" s="277"/>
      <c r="B291" s="277"/>
      <c r="C291" s="277"/>
      <c r="D291" s="277"/>
      <c r="E291" s="293"/>
      <c r="F291" s="277"/>
      <c r="G291" s="277"/>
    </row>
    <row r="292" spans="1:7" ht="12.75">
      <c r="A292" s="277"/>
      <c r="B292" s="277"/>
      <c r="C292" s="277"/>
      <c r="D292" s="277"/>
      <c r="E292" s="293"/>
      <c r="F292" s="277"/>
      <c r="G292" s="277"/>
    </row>
    <row r="293" spans="1:7" ht="12.75">
      <c r="A293" s="277"/>
      <c r="B293" s="277"/>
      <c r="C293" s="277"/>
      <c r="D293" s="277"/>
      <c r="E293" s="293"/>
      <c r="F293" s="277"/>
      <c r="G293" s="277"/>
    </row>
    <row r="294" spans="1:7" ht="12.75">
      <c r="A294" s="277"/>
      <c r="B294" s="277"/>
      <c r="C294" s="277"/>
      <c r="D294" s="277"/>
      <c r="E294" s="293"/>
      <c r="F294" s="277"/>
      <c r="G294" s="277"/>
    </row>
    <row r="295" spans="1:7" ht="12.75">
      <c r="A295" s="277"/>
      <c r="B295" s="277"/>
      <c r="C295" s="277"/>
      <c r="D295" s="277"/>
      <c r="E295" s="293"/>
      <c r="F295" s="277"/>
      <c r="G295" s="277"/>
    </row>
    <row r="296" spans="1:7" ht="12.75">
      <c r="A296" s="277"/>
      <c r="B296" s="277"/>
      <c r="C296" s="277"/>
      <c r="D296" s="277"/>
      <c r="E296" s="293"/>
      <c r="F296" s="277"/>
      <c r="G296" s="277"/>
    </row>
    <row r="297" spans="1:7" ht="12.75">
      <c r="A297" s="277"/>
      <c r="B297" s="277"/>
      <c r="C297" s="277"/>
      <c r="D297" s="277"/>
      <c r="E297" s="293"/>
      <c r="F297" s="277"/>
      <c r="G297" s="277"/>
    </row>
  </sheetData>
  <sheetProtection/>
  <mergeCells count="80">
    <mergeCell ref="C12:D12"/>
    <mergeCell ref="A1:G1"/>
    <mergeCell ref="A3:B3"/>
    <mergeCell ref="A4:B4"/>
    <mergeCell ref="E4:G4"/>
    <mergeCell ref="C9:D9"/>
    <mergeCell ref="C11:D11"/>
    <mergeCell ref="C34:D34"/>
    <mergeCell ref="C35:D35"/>
    <mergeCell ref="C19:D19"/>
    <mergeCell ref="C21:D21"/>
    <mergeCell ref="C22:D22"/>
    <mergeCell ref="C24:D24"/>
    <mergeCell ref="C28:G28"/>
    <mergeCell ref="C29:G29"/>
    <mergeCell ref="C30:G30"/>
    <mergeCell ref="C31:G31"/>
    <mergeCell ref="C32:D32"/>
    <mergeCell ref="C33:D33"/>
    <mergeCell ref="C74:D74"/>
    <mergeCell ref="C75:D75"/>
    <mergeCell ref="C57:D57"/>
    <mergeCell ref="C59:D59"/>
    <mergeCell ref="C39:D39"/>
    <mergeCell ref="C43:G43"/>
    <mergeCell ref="C44:D44"/>
    <mergeCell ref="C47:G47"/>
    <mergeCell ref="C48:D48"/>
    <mergeCell ref="C49:D49"/>
    <mergeCell ref="C63:D63"/>
    <mergeCell ref="C66:D66"/>
    <mergeCell ref="C68:G68"/>
    <mergeCell ref="C70:D70"/>
    <mergeCell ref="C71:D71"/>
    <mergeCell ref="C73:D73"/>
    <mergeCell ref="C86:D86"/>
    <mergeCell ref="C90:D90"/>
    <mergeCell ref="C92:G92"/>
    <mergeCell ref="C93:D93"/>
    <mergeCell ref="C97:D97"/>
    <mergeCell ref="C80:D80"/>
    <mergeCell ref="C81:D81"/>
    <mergeCell ref="C82:D82"/>
    <mergeCell ref="C103:D103"/>
    <mergeCell ref="C107:D107"/>
    <mergeCell ref="C110:D110"/>
    <mergeCell ref="C112:D112"/>
    <mergeCell ref="C113:D113"/>
    <mergeCell ref="C115:D115"/>
    <mergeCell ref="C130:D130"/>
    <mergeCell ref="C133:D133"/>
    <mergeCell ref="C135:D135"/>
    <mergeCell ref="C137:D137"/>
    <mergeCell ref="C139:D139"/>
    <mergeCell ref="C120:D120"/>
    <mergeCell ref="C122:D122"/>
    <mergeCell ref="C158:D158"/>
    <mergeCell ref="C160:D160"/>
    <mergeCell ref="C163:D163"/>
    <mergeCell ref="C165:D165"/>
    <mergeCell ref="C167:D167"/>
    <mergeCell ref="C149:D149"/>
    <mergeCell ref="C151:D151"/>
    <mergeCell ref="C153:D153"/>
    <mergeCell ref="C198:D198"/>
    <mergeCell ref="C199:D199"/>
    <mergeCell ref="C202:D202"/>
    <mergeCell ref="C204:D204"/>
    <mergeCell ref="C182:D182"/>
    <mergeCell ref="C183:D183"/>
    <mergeCell ref="C185:D185"/>
    <mergeCell ref="C190:D190"/>
    <mergeCell ref="C191:D191"/>
    <mergeCell ref="C192:D192"/>
    <mergeCell ref="C220:G220"/>
    <mergeCell ref="C221:G221"/>
    <mergeCell ref="C209:D209"/>
    <mergeCell ref="C210:D210"/>
    <mergeCell ref="C211:D211"/>
    <mergeCell ref="C212:D212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51"/>
  <sheetViews>
    <sheetView zoomScalePageLayoutView="0" workbookViewId="0" topLeftCell="A34">
      <selection activeCell="A1" sqref="A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3" t="s">
        <v>101</v>
      </c>
      <c r="B1" s="94"/>
      <c r="C1" s="94"/>
      <c r="D1" s="94"/>
      <c r="E1" s="94"/>
      <c r="F1" s="94"/>
      <c r="G1" s="94"/>
    </row>
    <row r="2" spans="1:7" ht="12.75" customHeight="1">
      <c r="A2" s="95" t="s">
        <v>32</v>
      </c>
      <c r="B2" s="96"/>
      <c r="C2" s="97" t="s">
        <v>432</v>
      </c>
      <c r="D2" s="97" t="s">
        <v>433</v>
      </c>
      <c r="E2" s="98"/>
      <c r="F2" s="99" t="s">
        <v>33</v>
      </c>
      <c r="G2" s="100"/>
    </row>
    <row r="3" spans="1:7" ht="3" customHeight="1" hidden="1">
      <c r="A3" s="101"/>
      <c r="B3" s="102"/>
      <c r="C3" s="103"/>
      <c r="D3" s="103"/>
      <c r="E3" s="104"/>
      <c r="F3" s="105"/>
      <c r="G3" s="106"/>
    </row>
    <row r="4" spans="1:7" ht="12" customHeight="1">
      <c r="A4" s="107" t="s">
        <v>34</v>
      </c>
      <c r="B4" s="102"/>
      <c r="C4" s="103"/>
      <c r="D4" s="103"/>
      <c r="E4" s="104"/>
      <c r="F4" s="105" t="s">
        <v>35</v>
      </c>
      <c r="G4" s="108"/>
    </row>
    <row r="5" spans="1:7" ht="12.75" customHeight="1">
      <c r="A5" s="109" t="s">
        <v>429</v>
      </c>
      <c r="B5" s="110"/>
      <c r="C5" s="111" t="s">
        <v>430</v>
      </c>
      <c r="D5" s="112"/>
      <c r="E5" s="110"/>
      <c r="F5" s="105" t="s">
        <v>36</v>
      </c>
      <c r="G5" s="106"/>
    </row>
    <row r="6" spans="1:15" ht="12.75" customHeight="1">
      <c r="A6" s="107" t="s">
        <v>37</v>
      </c>
      <c r="B6" s="102"/>
      <c r="C6" s="103"/>
      <c r="D6" s="103"/>
      <c r="E6" s="104"/>
      <c r="F6" s="113" t="s">
        <v>38</v>
      </c>
      <c r="G6" s="114"/>
      <c r="O6" s="115"/>
    </row>
    <row r="7" spans="1:7" ht="12.75" customHeight="1">
      <c r="A7" s="116" t="s">
        <v>103</v>
      </c>
      <c r="B7" s="117"/>
      <c r="C7" s="118" t="s">
        <v>104</v>
      </c>
      <c r="D7" s="119"/>
      <c r="E7" s="119"/>
      <c r="F7" s="120" t="s">
        <v>39</v>
      </c>
      <c r="G7" s="114">
        <f>IF(G6=0,,ROUND((F30+F32)/G6,1))</f>
        <v>0</v>
      </c>
    </row>
    <row r="8" spans="1:9" ht="12.75">
      <c r="A8" s="121" t="s">
        <v>40</v>
      </c>
      <c r="B8" s="105"/>
      <c r="C8" s="312"/>
      <c r="D8" s="312"/>
      <c r="E8" s="313"/>
      <c r="F8" s="122" t="s">
        <v>41</v>
      </c>
      <c r="G8" s="123"/>
      <c r="H8" s="124"/>
      <c r="I8" s="125"/>
    </row>
    <row r="9" spans="1:8" ht="12.75">
      <c r="A9" s="121" t="s">
        <v>42</v>
      </c>
      <c r="B9" s="105"/>
      <c r="C9" s="312"/>
      <c r="D9" s="312"/>
      <c r="E9" s="313"/>
      <c r="F9" s="105"/>
      <c r="G9" s="126"/>
      <c r="H9" s="127"/>
    </row>
    <row r="10" spans="1:8" ht="12.75">
      <c r="A10" s="121" t="s">
        <v>43</v>
      </c>
      <c r="B10" s="105"/>
      <c r="C10" s="312"/>
      <c r="D10" s="312"/>
      <c r="E10" s="312"/>
      <c r="F10" s="128"/>
      <c r="G10" s="129"/>
      <c r="H10" s="130"/>
    </row>
    <row r="11" spans="1:57" ht="13.5" customHeight="1">
      <c r="A11" s="121" t="s">
        <v>44</v>
      </c>
      <c r="B11" s="105"/>
      <c r="C11" s="312"/>
      <c r="D11" s="312"/>
      <c r="E11" s="312"/>
      <c r="F11" s="131" t="s">
        <v>45</v>
      </c>
      <c r="G11" s="132"/>
      <c r="H11" s="127"/>
      <c r="BA11" s="133"/>
      <c r="BB11" s="133"/>
      <c r="BC11" s="133"/>
      <c r="BD11" s="133"/>
      <c r="BE11" s="133"/>
    </row>
    <row r="12" spans="1:8" ht="12.75" customHeight="1">
      <c r="A12" s="134" t="s">
        <v>46</v>
      </c>
      <c r="B12" s="102"/>
      <c r="C12" s="314"/>
      <c r="D12" s="314"/>
      <c r="E12" s="314"/>
      <c r="F12" s="135" t="s">
        <v>47</v>
      </c>
      <c r="G12" s="136"/>
      <c r="H12" s="127"/>
    </row>
    <row r="13" spans="1:8" ht="28.5" customHeight="1" thickBot="1">
      <c r="A13" s="137" t="s">
        <v>48</v>
      </c>
      <c r="B13" s="138"/>
      <c r="C13" s="138"/>
      <c r="D13" s="138"/>
      <c r="E13" s="139"/>
      <c r="F13" s="139"/>
      <c r="G13" s="140"/>
      <c r="H13" s="127"/>
    </row>
    <row r="14" spans="1:7" ht="17.25" customHeight="1" thickBot="1">
      <c r="A14" s="141" t="s">
        <v>49</v>
      </c>
      <c r="B14" s="142"/>
      <c r="C14" s="143"/>
      <c r="D14" s="144" t="s">
        <v>50</v>
      </c>
      <c r="E14" s="145"/>
      <c r="F14" s="145"/>
      <c r="G14" s="143"/>
    </row>
    <row r="15" spans="1:7" ht="15.75" customHeight="1">
      <c r="A15" s="146"/>
      <c r="B15" s="147" t="s">
        <v>51</v>
      </c>
      <c r="C15" s="148">
        <f>'02 A Rek'!E8</f>
        <v>0</v>
      </c>
      <c r="D15" s="149" t="str">
        <f>'02 A Rek'!A13</f>
        <v>Ztížené výrobní podmínky</v>
      </c>
      <c r="E15" s="150"/>
      <c r="F15" s="151"/>
      <c r="G15" s="148">
        <f>'02 A Rek'!I13</f>
        <v>0</v>
      </c>
    </row>
    <row r="16" spans="1:7" ht="15.75" customHeight="1">
      <c r="A16" s="146" t="s">
        <v>52</v>
      </c>
      <c r="B16" s="147" t="s">
        <v>53</v>
      </c>
      <c r="C16" s="148">
        <f>'02 A Rek'!F8</f>
        <v>0</v>
      </c>
      <c r="D16" s="101" t="str">
        <f>'02 A Rek'!A14</f>
        <v>Oborová přirážka</v>
      </c>
      <c r="E16" s="152"/>
      <c r="F16" s="153"/>
      <c r="G16" s="148">
        <f>'02 A Rek'!I14</f>
        <v>0</v>
      </c>
    </row>
    <row r="17" spans="1:7" ht="15.75" customHeight="1">
      <c r="A17" s="146" t="s">
        <v>54</v>
      </c>
      <c r="B17" s="147" t="s">
        <v>55</v>
      </c>
      <c r="C17" s="148">
        <f>'02 A Rek'!H8</f>
        <v>0</v>
      </c>
      <c r="D17" s="101" t="str">
        <f>'02 A Rek'!A15</f>
        <v>Přesun stavebních kapacit</v>
      </c>
      <c r="E17" s="152"/>
      <c r="F17" s="153"/>
      <c r="G17" s="148">
        <f>'02 A Rek'!I15</f>
        <v>0</v>
      </c>
    </row>
    <row r="18" spans="1:7" ht="15.75" customHeight="1">
      <c r="A18" s="154" t="s">
        <v>56</v>
      </c>
      <c r="B18" s="155" t="s">
        <v>57</v>
      </c>
      <c r="C18" s="148">
        <f>'02 A Rek'!G8</f>
        <v>0</v>
      </c>
      <c r="D18" s="101" t="str">
        <f>'02 A Rek'!A16</f>
        <v>Mimostaveništní doprava</v>
      </c>
      <c r="E18" s="152"/>
      <c r="F18" s="153"/>
      <c r="G18" s="148">
        <f>'02 A Rek'!I16</f>
        <v>0</v>
      </c>
    </row>
    <row r="19" spans="1:7" ht="15.75" customHeight="1">
      <c r="A19" s="156" t="s">
        <v>58</v>
      </c>
      <c r="B19" s="147"/>
      <c r="C19" s="148">
        <f>SUM(C15:C18)</f>
        <v>0</v>
      </c>
      <c r="D19" s="101" t="str">
        <f>'02 A Rek'!A17</f>
        <v>Zařízení staveniště</v>
      </c>
      <c r="E19" s="152"/>
      <c r="F19" s="153"/>
      <c r="G19" s="148">
        <f>'02 A Rek'!I17</f>
        <v>0</v>
      </c>
    </row>
    <row r="20" spans="1:7" ht="15.75" customHeight="1">
      <c r="A20" s="156"/>
      <c r="B20" s="147"/>
      <c r="C20" s="148"/>
      <c r="D20" s="101" t="str">
        <f>'02 A Rek'!A18</f>
        <v>Provoz investora</v>
      </c>
      <c r="E20" s="152"/>
      <c r="F20" s="153"/>
      <c r="G20" s="148">
        <f>'02 A Rek'!I18</f>
        <v>0</v>
      </c>
    </row>
    <row r="21" spans="1:7" ht="15.75" customHeight="1">
      <c r="A21" s="156" t="s">
        <v>29</v>
      </c>
      <c r="B21" s="147"/>
      <c r="C21" s="148">
        <f>'02 A Rek'!I8</f>
        <v>0</v>
      </c>
      <c r="D21" s="101" t="str">
        <f>'02 A Rek'!A19</f>
        <v>Kompletační činnost (IČD)</v>
      </c>
      <c r="E21" s="152"/>
      <c r="F21" s="153"/>
      <c r="G21" s="148">
        <f>'02 A Rek'!I19</f>
        <v>0</v>
      </c>
    </row>
    <row r="22" spans="1:7" ht="15.75" customHeight="1">
      <c r="A22" s="157" t="s">
        <v>59</v>
      </c>
      <c r="B22" s="127"/>
      <c r="C22" s="148">
        <f>C19+C21</f>
        <v>0</v>
      </c>
      <c r="D22" s="101" t="s">
        <v>60</v>
      </c>
      <c r="E22" s="152"/>
      <c r="F22" s="153"/>
      <c r="G22" s="148">
        <f>G23-SUM(G15:G21)</f>
        <v>0</v>
      </c>
    </row>
    <row r="23" spans="1:7" ht="15.75" customHeight="1" thickBot="1">
      <c r="A23" s="315" t="s">
        <v>61</v>
      </c>
      <c r="B23" s="316"/>
      <c r="C23" s="158">
        <f>C22+G23</f>
        <v>0</v>
      </c>
      <c r="D23" s="159" t="s">
        <v>62</v>
      </c>
      <c r="E23" s="160"/>
      <c r="F23" s="161"/>
      <c r="G23" s="148">
        <f>'02 A Rek'!H21</f>
        <v>0</v>
      </c>
    </row>
    <row r="24" spans="1:7" ht="12.75">
      <c r="A24" s="162" t="s">
        <v>63</v>
      </c>
      <c r="B24" s="163"/>
      <c r="C24" s="164"/>
      <c r="D24" s="163" t="s">
        <v>64</v>
      </c>
      <c r="E24" s="163"/>
      <c r="F24" s="165" t="s">
        <v>65</v>
      </c>
      <c r="G24" s="166"/>
    </row>
    <row r="25" spans="1:7" ht="12.75">
      <c r="A25" s="157" t="s">
        <v>66</v>
      </c>
      <c r="B25" s="127"/>
      <c r="C25" s="167"/>
      <c r="D25" s="127" t="s">
        <v>66</v>
      </c>
      <c r="F25" s="168" t="s">
        <v>66</v>
      </c>
      <c r="G25" s="169"/>
    </row>
    <row r="26" spans="1:7" ht="37.5" customHeight="1">
      <c r="A26" s="157" t="s">
        <v>67</v>
      </c>
      <c r="B26" s="170"/>
      <c r="C26" s="167"/>
      <c r="D26" s="127" t="s">
        <v>67</v>
      </c>
      <c r="F26" s="168" t="s">
        <v>67</v>
      </c>
      <c r="G26" s="169"/>
    </row>
    <row r="27" spans="1:7" ht="12.75">
      <c r="A27" s="157"/>
      <c r="B27" s="171"/>
      <c r="C27" s="167"/>
      <c r="D27" s="127"/>
      <c r="F27" s="168"/>
      <c r="G27" s="169"/>
    </row>
    <row r="28" spans="1:7" ht="12.75">
      <c r="A28" s="157" t="s">
        <v>68</v>
      </c>
      <c r="B28" s="127"/>
      <c r="C28" s="167"/>
      <c r="D28" s="168" t="s">
        <v>69</v>
      </c>
      <c r="E28" s="167"/>
      <c r="F28" s="172" t="s">
        <v>69</v>
      </c>
      <c r="G28" s="169"/>
    </row>
    <row r="29" spans="1:7" ht="69" customHeight="1">
      <c r="A29" s="157"/>
      <c r="B29" s="127"/>
      <c r="C29" s="173"/>
      <c r="D29" s="174"/>
      <c r="E29" s="173"/>
      <c r="F29" s="127"/>
      <c r="G29" s="169"/>
    </row>
    <row r="30" spans="1:7" ht="12.75">
      <c r="A30" s="175" t="s">
        <v>11</v>
      </c>
      <c r="B30" s="176"/>
      <c r="C30" s="177">
        <v>15</v>
      </c>
      <c r="D30" s="176" t="s">
        <v>70</v>
      </c>
      <c r="E30" s="178"/>
      <c r="F30" s="307">
        <f>C23-F32</f>
        <v>0</v>
      </c>
      <c r="G30" s="308"/>
    </row>
    <row r="31" spans="1:7" ht="12.75">
      <c r="A31" s="175" t="s">
        <v>71</v>
      </c>
      <c r="B31" s="176"/>
      <c r="C31" s="177">
        <f>C30</f>
        <v>15</v>
      </c>
      <c r="D31" s="176" t="s">
        <v>72</v>
      </c>
      <c r="E31" s="178"/>
      <c r="F31" s="307">
        <f>ROUND(PRODUCT(F30,C31/100),0)</f>
        <v>0</v>
      </c>
      <c r="G31" s="308"/>
    </row>
    <row r="32" spans="1:7" ht="12.75">
      <c r="A32" s="175" t="s">
        <v>11</v>
      </c>
      <c r="B32" s="176"/>
      <c r="C32" s="177">
        <v>0</v>
      </c>
      <c r="D32" s="176" t="s">
        <v>72</v>
      </c>
      <c r="E32" s="178"/>
      <c r="F32" s="307">
        <v>0</v>
      </c>
      <c r="G32" s="308"/>
    </row>
    <row r="33" spans="1:7" ht="12.75">
      <c r="A33" s="175" t="s">
        <v>71</v>
      </c>
      <c r="B33" s="179"/>
      <c r="C33" s="180">
        <f>C32</f>
        <v>0</v>
      </c>
      <c r="D33" s="176" t="s">
        <v>72</v>
      </c>
      <c r="E33" s="153"/>
      <c r="F33" s="307">
        <f>ROUND(PRODUCT(F32,C33/100),0)</f>
        <v>0</v>
      </c>
      <c r="G33" s="308"/>
    </row>
    <row r="34" spans="1:7" s="184" customFormat="1" ht="19.5" customHeight="1" thickBot="1">
      <c r="A34" s="181" t="s">
        <v>73</v>
      </c>
      <c r="B34" s="182"/>
      <c r="C34" s="182"/>
      <c r="D34" s="182"/>
      <c r="E34" s="183"/>
      <c r="F34" s="309">
        <f>ROUND(SUM(F30:F33),0)</f>
        <v>0</v>
      </c>
      <c r="G34" s="310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1"/>
      <c r="C37" s="311"/>
      <c r="D37" s="311"/>
      <c r="E37" s="311"/>
      <c r="F37" s="311"/>
      <c r="G37" s="311"/>
      <c r="H37" s="1" t="s">
        <v>1</v>
      </c>
    </row>
    <row r="38" spans="1:8" ht="12.75" customHeight="1">
      <c r="A38" s="185"/>
      <c r="B38" s="311"/>
      <c r="C38" s="311"/>
      <c r="D38" s="311"/>
      <c r="E38" s="311"/>
      <c r="F38" s="311"/>
      <c r="G38" s="311"/>
      <c r="H38" s="1" t="s">
        <v>1</v>
      </c>
    </row>
    <row r="39" spans="1:8" ht="12.75">
      <c r="A39" s="185"/>
      <c r="B39" s="311"/>
      <c r="C39" s="311"/>
      <c r="D39" s="311"/>
      <c r="E39" s="311"/>
      <c r="F39" s="311"/>
      <c r="G39" s="311"/>
      <c r="H39" s="1" t="s">
        <v>1</v>
      </c>
    </row>
    <row r="40" spans="1:8" ht="12.75">
      <c r="A40" s="185"/>
      <c r="B40" s="311"/>
      <c r="C40" s="311"/>
      <c r="D40" s="311"/>
      <c r="E40" s="311"/>
      <c r="F40" s="311"/>
      <c r="G40" s="311"/>
      <c r="H40" s="1" t="s">
        <v>1</v>
      </c>
    </row>
    <row r="41" spans="1:8" ht="12.75">
      <c r="A41" s="185"/>
      <c r="B41" s="311"/>
      <c r="C41" s="311"/>
      <c r="D41" s="311"/>
      <c r="E41" s="311"/>
      <c r="F41" s="311"/>
      <c r="G41" s="311"/>
      <c r="H41" s="1" t="s">
        <v>1</v>
      </c>
    </row>
    <row r="42" spans="1:8" ht="12.75">
      <c r="A42" s="185"/>
      <c r="B42" s="311"/>
      <c r="C42" s="311"/>
      <c r="D42" s="311"/>
      <c r="E42" s="311"/>
      <c r="F42" s="311"/>
      <c r="G42" s="311"/>
      <c r="H42" s="1" t="s">
        <v>1</v>
      </c>
    </row>
    <row r="43" spans="1:8" ht="12.75">
      <c r="A43" s="185"/>
      <c r="B43" s="311"/>
      <c r="C43" s="311"/>
      <c r="D43" s="311"/>
      <c r="E43" s="311"/>
      <c r="F43" s="311"/>
      <c r="G43" s="311"/>
      <c r="H43" s="1" t="s">
        <v>1</v>
      </c>
    </row>
    <row r="44" spans="1:8" ht="12.75" customHeight="1">
      <c r="A44" s="185"/>
      <c r="B44" s="311"/>
      <c r="C44" s="311"/>
      <c r="D44" s="311"/>
      <c r="E44" s="311"/>
      <c r="F44" s="311"/>
      <c r="G44" s="311"/>
      <c r="H44" s="1" t="s">
        <v>1</v>
      </c>
    </row>
    <row r="45" spans="1:8" ht="12.75" customHeight="1">
      <c r="A45" s="185"/>
      <c r="B45" s="311"/>
      <c r="C45" s="311"/>
      <c r="D45" s="311"/>
      <c r="E45" s="311"/>
      <c r="F45" s="311"/>
      <c r="G45" s="311"/>
      <c r="H45" s="1" t="s">
        <v>1</v>
      </c>
    </row>
    <row r="46" spans="2:7" ht="12.75">
      <c r="B46" s="306"/>
      <c r="C46" s="306"/>
      <c r="D46" s="306"/>
      <c r="E46" s="306"/>
      <c r="F46" s="306"/>
      <c r="G46" s="306"/>
    </row>
    <row r="47" spans="2:7" ht="12.75">
      <c r="B47" s="306"/>
      <c r="C47" s="306"/>
      <c r="D47" s="306"/>
      <c r="E47" s="306"/>
      <c r="F47" s="306"/>
      <c r="G47" s="306"/>
    </row>
    <row r="48" spans="2:7" ht="12.75">
      <c r="B48" s="306"/>
      <c r="C48" s="306"/>
      <c r="D48" s="306"/>
      <c r="E48" s="306"/>
      <c r="F48" s="306"/>
      <c r="G48" s="306"/>
    </row>
    <row r="49" spans="2:7" ht="12.75">
      <c r="B49" s="306"/>
      <c r="C49" s="306"/>
      <c r="D49" s="306"/>
      <c r="E49" s="306"/>
      <c r="F49" s="306"/>
      <c r="G49" s="306"/>
    </row>
    <row r="50" spans="2:7" ht="12.75">
      <c r="B50" s="306"/>
      <c r="C50" s="306"/>
      <c r="D50" s="306"/>
      <c r="E50" s="306"/>
      <c r="F50" s="306"/>
      <c r="G50" s="306"/>
    </row>
    <row r="51" spans="2:7" ht="12.75">
      <c r="B51" s="306"/>
      <c r="C51" s="306"/>
      <c r="D51" s="306"/>
      <c r="E51" s="306"/>
      <c r="F51" s="306"/>
      <c r="G51" s="306"/>
    </row>
  </sheetData>
  <sheetProtection/>
  <mergeCells count="18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E72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17" t="s">
        <v>2</v>
      </c>
      <c r="B1" s="318"/>
      <c r="C1" s="186" t="s">
        <v>105</v>
      </c>
      <c r="D1" s="187"/>
      <c r="E1" s="188"/>
      <c r="F1" s="187"/>
      <c r="G1" s="189" t="s">
        <v>75</v>
      </c>
      <c r="H1" s="190" t="s">
        <v>432</v>
      </c>
      <c r="I1" s="191"/>
    </row>
    <row r="2" spans="1:9" ht="13.5" thickBot="1">
      <c r="A2" s="319" t="s">
        <v>76</v>
      </c>
      <c r="B2" s="320"/>
      <c r="C2" s="192" t="s">
        <v>431</v>
      </c>
      <c r="D2" s="193"/>
      <c r="E2" s="194"/>
      <c r="F2" s="193"/>
      <c r="G2" s="321" t="s">
        <v>433</v>
      </c>
      <c r="H2" s="322"/>
      <c r="I2" s="323"/>
    </row>
    <row r="3" ht="13.5" thickTop="1">
      <c r="F3" s="127"/>
    </row>
    <row r="4" spans="1:9" ht="19.5" customHeight="1">
      <c r="A4" s="195" t="s">
        <v>77</v>
      </c>
      <c r="B4" s="196"/>
      <c r="C4" s="196"/>
      <c r="D4" s="196"/>
      <c r="E4" s="197"/>
      <c r="F4" s="196"/>
      <c r="G4" s="196"/>
      <c r="H4" s="196"/>
      <c r="I4" s="196"/>
    </row>
    <row r="5" ht="13.5" thickBot="1"/>
    <row r="6" spans="1:9" s="127" customFormat="1" ht="13.5" thickBot="1">
      <c r="A6" s="198"/>
      <c r="B6" s="199" t="s">
        <v>78</v>
      </c>
      <c r="C6" s="199"/>
      <c r="D6" s="200"/>
      <c r="E6" s="201" t="s">
        <v>25</v>
      </c>
      <c r="F6" s="202" t="s">
        <v>26</v>
      </c>
      <c r="G6" s="202" t="s">
        <v>27</v>
      </c>
      <c r="H6" s="202" t="s">
        <v>28</v>
      </c>
      <c r="I6" s="203" t="s">
        <v>29</v>
      </c>
    </row>
    <row r="7" spans="1:9" s="127" customFormat="1" ht="13.5" thickBot="1">
      <c r="A7" s="294" t="str">
        <f>'02 A Pol'!B7</f>
        <v>VRN</v>
      </c>
      <c r="B7" s="62" t="str">
        <f>'02 A Pol'!C7</f>
        <v>Vedlejší náklady spojené se stavbou</v>
      </c>
      <c r="D7" s="204"/>
      <c r="E7" s="295">
        <f>'02 A Pol'!BA19</f>
        <v>0</v>
      </c>
      <c r="F7" s="296">
        <f>'02 A Pol'!BB19</f>
        <v>0</v>
      </c>
      <c r="G7" s="296">
        <f>'02 A Pol'!BC19</f>
        <v>0</v>
      </c>
      <c r="H7" s="296">
        <f>'02 A Pol'!BD19</f>
        <v>0</v>
      </c>
      <c r="I7" s="297">
        <f>'02 A Pol'!BE19</f>
        <v>0</v>
      </c>
    </row>
    <row r="8" spans="1:9" s="14" customFormat="1" ht="13.5" thickBot="1">
      <c r="A8" s="205"/>
      <c r="B8" s="206" t="s">
        <v>79</v>
      </c>
      <c r="C8" s="206"/>
      <c r="D8" s="207"/>
      <c r="E8" s="208">
        <f>SUM(E7:E7)</f>
        <v>0</v>
      </c>
      <c r="F8" s="209">
        <f>SUM(F7:F7)</f>
        <v>0</v>
      </c>
      <c r="G8" s="209">
        <f>SUM(G7:G7)</f>
        <v>0</v>
      </c>
      <c r="H8" s="209">
        <f>SUM(H7:H7)</f>
        <v>0</v>
      </c>
      <c r="I8" s="210">
        <f>SUM(I7:I7)</f>
        <v>0</v>
      </c>
    </row>
    <row r="9" spans="1:9" ht="12.75">
      <c r="A9" s="127"/>
      <c r="B9" s="127"/>
      <c r="C9" s="127"/>
      <c r="D9" s="127"/>
      <c r="E9" s="127"/>
      <c r="F9" s="127"/>
      <c r="G9" s="127"/>
      <c r="H9" s="127"/>
      <c r="I9" s="127"/>
    </row>
    <row r="10" spans="1:57" ht="19.5" customHeight="1">
      <c r="A10" s="196" t="s">
        <v>80</v>
      </c>
      <c r="B10" s="196"/>
      <c r="C10" s="196"/>
      <c r="D10" s="196"/>
      <c r="E10" s="196"/>
      <c r="F10" s="196"/>
      <c r="G10" s="211"/>
      <c r="H10" s="196"/>
      <c r="I10" s="196"/>
      <c r="BA10" s="133"/>
      <c r="BB10" s="133"/>
      <c r="BC10" s="133"/>
      <c r="BD10" s="133"/>
      <c r="BE10" s="133"/>
    </row>
    <row r="11" ht="13.5" thickBot="1"/>
    <row r="12" spans="1:9" ht="12.75">
      <c r="A12" s="162" t="s">
        <v>81</v>
      </c>
      <c r="B12" s="163"/>
      <c r="C12" s="163"/>
      <c r="D12" s="212"/>
      <c r="E12" s="213" t="s">
        <v>82</v>
      </c>
      <c r="F12" s="214" t="s">
        <v>12</v>
      </c>
      <c r="G12" s="215" t="s">
        <v>83</v>
      </c>
      <c r="H12" s="216"/>
      <c r="I12" s="217" t="s">
        <v>82</v>
      </c>
    </row>
    <row r="13" spans="1:53" ht="12.75">
      <c r="A13" s="156" t="s">
        <v>458</v>
      </c>
      <c r="B13" s="147"/>
      <c r="C13" s="147"/>
      <c r="D13" s="218"/>
      <c r="E13" s="219"/>
      <c r="F13" s="220"/>
      <c r="G13" s="221">
        <v>0</v>
      </c>
      <c r="H13" s="222"/>
      <c r="I13" s="223">
        <f aca="true" t="shared" si="0" ref="I13:I20">E13+F13*G13/100</f>
        <v>0</v>
      </c>
      <c r="BA13" s="1">
        <v>0</v>
      </c>
    </row>
    <row r="14" spans="1:53" ht="12.75">
      <c r="A14" s="156" t="s">
        <v>459</v>
      </c>
      <c r="B14" s="147"/>
      <c r="C14" s="147"/>
      <c r="D14" s="218"/>
      <c r="E14" s="219"/>
      <c r="F14" s="220"/>
      <c r="G14" s="221">
        <v>0</v>
      </c>
      <c r="H14" s="222"/>
      <c r="I14" s="223">
        <f t="shared" si="0"/>
        <v>0</v>
      </c>
      <c r="BA14" s="1">
        <v>0</v>
      </c>
    </row>
    <row r="15" spans="1:53" ht="12.75">
      <c r="A15" s="156" t="s">
        <v>460</v>
      </c>
      <c r="B15" s="147"/>
      <c r="C15" s="147"/>
      <c r="D15" s="218"/>
      <c r="E15" s="219"/>
      <c r="F15" s="220"/>
      <c r="G15" s="221">
        <v>0</v>
      </c>
      <c r="H15" s="222"/>
      <c r="I15" s="223">
        <f t="shared" si="0"/>
        <v>0</v>
      </c>
      <c r="BA15" s="1">
        <v>0</v>
      </c>
    </row>
    <row r="16" spans="1:53" ht="12.75">
      <c r="A16" s="156" t="s">
        <v>461</v>
      </c>
      <c r="B16" s="147"/>
      <c r="C16" s="147"/>
      <c r="D16" s="218"/>
      <c r="E16" s="219"/>
      <c r="F16" s="220"/>
      <c r="G16" s="221">
        <v>0</v>
      </c>
      <c r="H16" s="222"/>
      <c r="I16" s="223">
        <f t="shared" si="0"/>
        <v>0</v>
      </c>
      <c r="BA16" s="1">
        <v>0</v>
      </c>
    </row>
    <row r="17" spans="1:53" ht="12.75">
      <c r="A17" s="156" t="s">
        <v>462</v>
      </c>
      <c r="B17" s="147"/>
      <c r="C17" s="147"/>
      <c r="D17" s="218"/>
      <c r="E17" s="219"/>
      <c r="F17" s="220"/>
      <c r="G17" s="221">
        <v>0</v>
      </c>
      <c r="H17" s="222"/>
      <c r="I17" s="223">
        <f t="shared" si="0"/>
        <v>0</v>
      </c>
      <c r="BA17" s="1">
        <v>1</v>
      </c>
    </row>
    <row r="18" spans="1:53" ht="12.75">
      <c r="A18" s="156" t="s">
        <v>463</v>
      </c>
      <c r="B18" s="147"/>
      <c r="C18" s="147"/>
      <c r="D18" s="218"/>
      <c r="E18" s="219"/>
      <c r="F18" s="220"/>
      <c r="G18" s="221">
        <v>0</v>
      </c>
      <c r="H18" s="222"/>
      <c r="I18" s="223">
        <f t="shared" si="0"/>
        <v>0</v>
      </c>
      <c r="BA18" s="1">
        <v>1</v>
      </c>
    </row>
    <row r="19" spans="1:53" ht="12.75">
      <c r="A19" s="156" t="s">
        <v>464</v>
      </c>
      <c r="B19" s="147"/>
      <c r="C19" s="147"/>
      <c r="D19" s="218"/>
      <c r="E19" s="219"/>
      <c r="F19" s="220"/>
      <c r="G19" s="221">
        <v>0</v>
      </c>
      <c r="H19" s="222"/>
      <c r="I19" s="223">
        <f t="shared" si="0"/>
        <v>0</v>
      </c>
      <c r="BA19" s="1">
        <v>2</v>
      </c>
    </row>
    <row r="20" spans="1:53" ht="12.75">
      <c r="A20" s="156" t="s">
        <v>465</v>
      </c>
      <c r="B20" s="147"/>
      <c r="C20" s="147"/>
      <c r="D20" s="218"/>
      <c r="E20" s="219"/>
      <c r="F20" s="220"/>
      <c r="G20" s="221">
        <v>0</v>
      </c>
      <c r="H20" s="222"/>
      <c r="I20" s="223">
        <f t="shared" si="0"/>
        <v>0</v>
      </c>
      <c r="BA20" s="1">
        <v>2</v>
      </c>
    </row>
    <row r="21" spans="1:9" ht="13.5" thickBot="1">
      <c r="A21" s="224"/>
      <c r="B21" s="225" t="s">
        <v>84</v>
      </c>
      <c r="C21" s="226"/>
      <c r="D21" s="227"/>
      <c r="E21" s="228"/>
      <c r="F21" s="229"/>
      <c r="G21" s="229"/>
      <c r="H21" s="324">
        <f>SUM(I13:I20)</f>
        <v>0</v>
      </c>
      <c r="I21" s="325"/>
    </row>
    <row r="23" spans="2:9" ht="12.75">
      <c r="B23" s="14"/>
      <c r="F23" s="230"/>
      <c r="G23" s="231"/>
      <c r="H23" s="231"/>
      <c r="I23" s="46"/>
    </row>
    <row r="24" spans="6:9" ht="12.75">
      <c r="F24" s="230"/>
      <c r="G24" s="231"/>
      <c r="H24" s="231"/>
      <c r="I24" s="46"/>
    </row>
    <row r="25" spans="6:9" ht="12.75">
      <c r="F25" s="230"/>
      <c r="G25" s="231"/>
      <c r="H25" s="231"/>
      <c r="I25" s="46"/>
    </row>
    <row r="26" spans="6:9" ht="12.75">
      <c r="F26" s="230"/>
      <c r="G26" s="231"/>
      <c r="H26" s="231"/>
      <c r="I26" s="46"/>
    </row>
    <row r="27" spans="6:9" ht="12.75">
      <c r="F27" s="230"/>
      <c r="G27" s="231"/>
      <c r="H27" s="231"/>
      <c r="I27" s="46"/>
    </row>
    <row r="28" spans="6:9" ht="12.75">
      <c r="F28" s="230"/>
      <c r="G28" s="231"/>
      <c r="H28" s="231"/>
      <c r="I28" s="46"/>
    </row>
    <row r="29" spans="6:9" ht="12.75">
      <c r="F29" s="230"/>
      <c r="G29" s="231"/>
      <c r="H29" s="231"/>
      <c r="I29" s="46"/>
    </row>
    <row r="30" spans="6:9" ht="12.75">
      <c r="F30" s="230"/>
      <c r="G30" s="231"/>
      <c r="H30" s="231"/>
      <c r="I30" s="46"/>
    </row>
    <row r="31" spans="6:9" ht="12.75">
      <c r="F31" s="230"/>
      <c r="G31" s="231"/>
      <c r="H31" s="231"/>
      <c r="I31" s="46"/>
    </row>
    <row r="32" spans="6:9" ht="12.75">
      <c r="F32" s="230"/>
      <c r="G32" s="231"/>
      <c r="H32" s="231"/>
      <c r="I32" s="46"/>
    </row>
    <row r="33" spans="6:9" ht="12.75">
      <c r="F33" s="230"/>
      <c r="G33" s="231"/>
      <c r="H33" s="231"/>
      <c r="I33" s="46"/>
    </row>
    <row r="34" spans="6:9" ht="12.75">
      <c r="F34" s="230"/>
      <c r="G34" s="231"/>
      <c r="H34" s="231"/>
      <c r="I34" s="46"/>
    </row>
    <row r="35" spans="6:9" ht="12.75">
      <c r="F35" s="230"/>
      <c r="G35" s="231"/>
      <c r="H35" s="231"/>
      <c r="I35" s="46"/>
    </row>
    <row r="36" spans="6:9" ht="12.75">
      <c r="F36" s="230"/>
      <c r="G36" s="231"/>
      <c r="H36" s="231"/>
      <c r="I36" s="46"/>
    </row>
    <row r="37" spans="6:9" ht="12.75">
      <c r="F37" s="230"/>
      <c r="G37" s="231"/>
      <c r="H37" s="231"/>
      <c r="I37" s="46"/>
    </row>
    <row r="38" spans="6:9" ht="12.75">
      <c r="F38" s="230"/>
      <c r="G38" s="231"/>
      <c r="H38" s="231"/>
      <c r="I38" s="46"/>
    </row>
    <row r="39" spans="6:9" ht="12.75">
      <c r="F39" s="230"/>
      <c r="G39" s="231"/>
      <c r="H39" s="231"/>
      <c r="I39" s="46"/>
    </row>
    <row r="40" spans="6:9" ht="12.75">
      <c r="F40" s="230"/>
      <c r="G40" s="231"/>
      <c r="H40" s="231"/>
      <c r="I40" s="46"/>
    </row>
    <row r="41" spans="6:9" ht="12.75">
      <c r="F41" s="230"/>
      <c r="G41" s="231"/>
      <c r="H41" s="231"/>
      <c r="I41" s="46"/>
    </row>
    <row r="42" spans="6:9" ht="12.75">
      <c r="F42" s="230"/>
      <c r="G42" s="231"/>
      <c r="H42" s="231"/>
      <c r="I42" s="46"/>
    </row>
    <row r="43" spans="6:9" ht="12.75">
      <c r="F43" s="230"/>
      <c r="G43" s="231"/>
      <c r="H43" s="231"/>
      <c r="I43" s="46"/>
    </row>
    <row r="44" spans="6:9" ht="12.75">
      <c r="F44" s="230"/>
      <c r="G44" s="231"/>
      <c r="H44" s="231"/>
      <c r="I44" s="46"/>
    </row>
    <row r="45" spans="6:9" ht="12.75">
      <c r="F45" s="230"/>
      <c r="G45" s="231"/>
      <c r="H45" s="231"/>
      <c r="I45" s="46"/>
    </row>
    <row r="46" spans="6:9" ht="12.75">
      <c r="F46" s="230"/>
      <c r="G46" s="231"/>
      <c r="H46" s="231"/>
      <c r="I46" s="46"/>
    </row>
    <row r="47" spans="6:9" ht="12.75">
      <c r="F47" s="230"/>
      <c r="G47" s="231"/>
      <c r="H47" s="231"/>
      <c r="I47" s="46"/>
    </row>
    <row r="48" spans="6:9" ht="12.75">
      <c r="F48" s="230"/>
      <c r="G48" s="231"/>
      <c r="H48" s="231"/>
      <c r="I48" s="46"/>
    </row>
    <row r="49" spans="6:9" ht="12.75">
      <c r="F49" s="230"/>
      <c r="G49" s="231"/>
      <c r="H49" s="231"/>
      <c r="I49" s="46"/>
    </row>
    <row r="50" spans="6:9" ht="12.75">
      <c r="F50" s="230"/>
      <c r="G50" s="231"/>
      <c r="H50" s="231"/>
      <c r="I50" s="46"/>
    </row>
    <row r="51" spans="6:9" ht="12.75">
      <c r="F51" s="230"/>
      <c r="G51" s="231"/>
      <c r="H51" s="231"/>
      <c r="I51" s="46"/>
    </row>
    <row r="52" spans="6:9" ht="12.75">
      <c r="F52" s="230"/>
      <c r="G52" s="231"/>
      <c r="H52" s="231"/>
      <c r="I52" s="46"/>
    </row>
    <row r="53" spans="6:9" ht="12.75">
      <c r="F53" s="230"/>
      <c r="G53" s="231"/>
      <c r="H53" s="231"/>
      <c r="I53" s="46"/>
    </row>
    <row r="54" spans="6:9" ht="12.75">
      <c r="F54" s="230"/>
      <c r="G54" s="231"/>
      <c r="H54" s="231"/>
      <c r="I54" s="46"/>
    </row>
    <row r="55" spans="6:9" ht="12.75">
      <c r="F55" s="230"/>
      <c r="G55" s="231"/>
      <c r="H55" s="231"/>
      <c r="I55" s="46"/>
    </row>
    <row r="56" spans="6:9" ht="12.75">
      <c r="F56" s="230"/>
      <c r="G56" s="231"/>
      <c r="H56" s="231"/>
      <c r="I56" s="46"/>
    </row>
    <row r="57" spans="6:9" ht="12.75">
      <c r="F57" s="230"/>
      <c r="G57" s="231"/>
      <c r="H57" s="231"/>
      <c r="I57" s="46"/>
    </row>
    <row r="58" spans="6:9" ht="12.75">
      <c r="F58" s="230"/>
      <c r="G58" s="231"/>
      <c r="H58" s="231"/>
      <c r="I58" s="46"/>
    </row>
    <row r="59" spans="6:9" ht="12.75">
      <c r="F59" s="230"/>
      <c r="G59" s="231"/>
      <c r="H59" s="231"/>
      <c r="I59" s="46"/>
    </row>
    <row r="60" spans="6:9" ht="12.75">
      <c r="F60" s="230"/>
      <c r="G60" s="231"/>
      <c r="H60" s="231"/>
      <c r="I60" s="46"/>
    </row>
    <row r="61" spans="6:9" ht="12.75">
      <c r="F61" s="230"/>
      <c r="G61" s="231"/>
      <c r="H61" s="231"/>
      <c r="I61" s="46"/>
    </row>
    <row r="62" spans="6:9" ht="12.75">
      <c r="F62" s="230"/>
      <c r="G62" s="231"/>
      <c r="H62" s="231"/>
      <c r="I62" s="46"/>
    </row>
    <row r="63" spans="6:9" ht="12.75">
      <c r="F63" s="230"/>
      <c r="G63" s="231"/>
      <c r="H63" s="231"/>
      <c r="I63" s="46"/>
    </row>
    <row r="64" spans="6:9" ht="12.75">
      <c r="F64" s="230"/>
      <c r="G64" s="231"/>
      <c r="H64" s="231"/>
      <c r="I64" s="46"/>
    </row>
    <row r="65" spans="6:9" ht="12.75">
      <c r="F65" s="230"/>
      <c r="G65" s="231"/>
      <c r="H65" s="231"/>
      <c r="I65" s="46"/>
    </row>
    <row r="66" spans="6:9" ht="12.75">
      <c r="F66" s="230"/>
      <c r="G66" s="231"/>
      <c r="H66" s="231"/>
      <c r="I66" s="46"/>
    </row>
    <row r="67" spans="6:9" ht="12.75">
      <c r="F67" s="230"/>
      <c r="G67" s="231"/>
      <c r="H67" s="231"/>
      <c r="I67" s="46"/>
    </row>
    <row r="68" spans="6:9" ht="12.75">
      <c r="F68" s="230"/>
      <c r="G68" s="231"/>
      <c r="H68" s="231"/>
      <c r="I68" s="46"/>
    </row>
    <row r="69" spans="6:9" ht="12.75">
      <c r="F69" s="230"/>
      <c r="G69" s="231"/>
      <c r="H69" s="231"/>
      <c r="I69" s="46"/>
    </row>
    <row r="70" spans="6:9" ht="12.75">
      <c r="F70" s="230"/>
      <c r="G70" s="231"/>
      <c r="H70" s="231"/>
      <c r="I70" s="46"/>
    </row>
    <row r="71" spans="6:9" ht="12.75">
      <c r="F71" s="230"/>
      <c r="G71" s="231"/>
      <c r="H71" s="231"/>
      <c r="I71" s="46"/>
    </row>
    <row r="72" spans="6:9" ht="12.75">
      <c r="F72" s="230"/>
      <c r="G72" s="231"/>
      <c r="H72" s="231"/>
      <c r="I72" s="46"/>
    </row>
  </sheetData>
  <sheetProtection/>
  <mergeCells count="4">
    <mergeCell ref="A1:B1"/>
    <mergeCell ref="A2:B2"/>
    <mergeCell ref="G2:I2"/>
    <mergeCell ref="H21:I2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B92"/>
  <sheetViews>
    <sheetView showGridLines="0" showZeros="0"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1" width="4.375" style="232" customWidth="1"/>
    <col min="2" max="2" width="11.625" style="232" customWidth="1"/>
    <col min="3" max="3" width="40.375" style="232" customWidth="1"/>
    <col min="4" max="4" width="5.625" style="232" customWidth="1"/>
    <col min="5" max="5" width="8.625" style="242" customWidth="1"/>
    <col min="6" max="6" width="9.875" style="232" customWidth="1"/>
    <col min="7" max="7" width="13.875" style="232" customWidth="1"/>
    <col min="8" max="8" width="11.75390625" style="232" hidden="1" customWidth="1"/>
    <col min="9" max="9" width="11.625" style="232" hidden="1" customWidth="1"/>
    <col min="10" max="10" width="11.00390625" style="232" hidden="1" customWidth="1"/>
    <col min="11" max="11" width="10.375" style="232" hidden="1" customWidth="1"/>
    <col min="12" max="12" width="75.375" style="232" customWidth="1"/>
    <col min="13" max="13" width="45.25390625" style="232" customWidth="1"/>
    <col min="14" max="16384" width="9.125" style="232" customWidth="1"/>
  </cols>
  <sheetData>
    <row r="1" spans="1:7" ht="15.75">
      <c r="A1" s="331" t="s">
        <v>102</v>
      </c>
      <c r="B1" s="331"/>
      <c r="C1" s="331"/>
      <c r="D1" s="331"/>
      <c r="E1" s="331"/>
      <c r="F1" s="331"/>
      <c r="G1" s="331"/>
    </row>
    <row r="2" spans="2:7" ht="14.25" customHeight="1" thickBot="1">
      <c r="B2" s="233"/>
      <c r="C2" s="234"/>
      <c r="D2" s="234"/>
      <c r="E2" s="235"/>
      <c r="F2" s="234"/>
      <c r="G2" s="234"/>
    </row>
    <row r="3" spans="1:7" ht="13.5" thickTop="1">
      <c r="A3" s="317" t="s">
        <v>2</v>
      </c>
      <c r="B3" s="318"/>
      <c r="C3" s="186" t="s">
        <v>105</v>
      </c>
      <c r="D3" s="236"/>
      <c r="E3" s="237" t="s">
        <v>85</v>
      </c>
      <c r="F3" s="238" t="str">
        <f>'02 A Rek'!H1</f>
        <v>A</v>
      </c>
      <c r="G3" s="239"/>
    </row>
    <row r="4" spans="1:7" ht="13.5" thickBot="1">
      <c r="A4" s="332" t="s">
        <v>76</v>
      </c>
      <c r="B4" s="320"/>
      <c r="C4" s="192" t="s">
        <v>431</v>
      </c>
      <c r="D4" s="240"/>
      <c r="E4" s="333" t="str">
        <f>'02 A Rek'!G2</f>
        <v>Stavební rozpočet</v>
      </c>
      <c r="F4" s="334"/>
      <c r="G4" s="335"/>
    </row>
    <row r="5" spans="1:7" ht="13.5" thickTop="1">
      <c r="A5" s="241"/>
      <c r="G5" s="243"/>
    </row>
    <row r="6" spans="1:11" ht="27" customHeight="1">
      <c r="A6" s="244" t="s">
        <v>86</v>
      </c>
      <c r="B6" s="245" t="s">
        <v>87</v>
      </c>
      <c r="C6" s="245" t="s">
        <v>88</v>
      </c>
      <c r="D6" s="245" t="s">
        <v>89</v>
      </c>
      <c r="E6" s="246" t="s">
        <v>90</v>
      </c>
      <c r="F6" s="245" t="s">
        <v>91</v>
      </c>
      <c r="G6" s="247" t="s">
        <v>92</v>
      </c>
      <c r="H6" s="248" t="s">
        <v>93</v>
      </c>
      <c r="I6" s="248" t="s">
        <v>94</v>
      </c>
      <c r="J6" s="248" t="s">
        <v>95</v>
      </c>
      <c r="K6" s="248" t="s">
        <v>96</v>
      </c>
    </row>
    <row r="7" spans="1:15" ht="12.75">
      <c r="A7" s="249" t="s">
        <v>97</v>
      </c>
      <c r="B7" s="250" t="s">
        <v>430</v>
      </c>
      <c r="C7" s="251" t="s">
        <v>434</v>
      </c>
      <c r="D7" s="252"/>
      <c r="E7" s="253"/>
      <c r="F7" s="253"/>
      <c r="G7" s="254"/>
      <c r="H7" s="255"/>
      <c r="I7" s="256"/>
      <c r="J7" s="257"/>
      <c r="K7" s="258"/>
      <c r="O7" s="259">
        <v>1</v>
      </c>
    </row>
    <row r="8" spans="1:80" ht="12.75">
      <c r="A8" s="260">
        <v>1</v>
      </c>
      <c r="B8" s="261" t="s">
        <v>436</v>
      </c>
      <c r="C8" s="262" t="s">
        <v>437</v>
      </c>
      <c r="D8" s="263" t="s">
        <v>353</v>
      </c>
      <c r="E8" s="264">
        <v>1</v>
      </c>
      <c r="F8" s="264">
        <v>0</v>
      </c>
      <c r="G8" s="265">
        <f aca="true" t="shared" si="0" ref="G8:G18">E8*F8</f>
        <v>0</v>
      </c>
      <c r="H8" s="266">
        <v>0</v>
      </c>
      <c r="I8" s="267">
        <f aca="true" t="shared" si="1" ref="I8:I18">E8*H8</f>
        <v>0</v>
      </c>
      <c r="J8" s="266">
        <v>0</v>
      </c>
      <c r="K8" s="267">
        <f aca="true" t="shared" si="2" ref="K8:K18">E8*J8</f>
        <v>0</v>
      </c>
      <c r="O8" s="259">
        <v>2</v>
      </c>
      <c r="AA8" s="232">
        <v>1</v>
      </c>
      <c r="AB8" s="232">
        <v>1</v>
      </c>
      <c r="AC8" s="232">
        <v>1</v>
      </c>
      <c r="AZ8" s="232">
        <v>1</v>
      </c>
      <c r="BA8" s="232">
        <f aca="true" t="shared" si="3" ref="BA8:BA18">IF(AZ8=1,G8,0)</f>
        <v>0</v>
      </c>
      <c r="BB8" s="232">
        <f aca="true" t="shared" si="4" ref="BB8:BB18">IF(AZ8=2,G8,0)</f>
        <v>0</v>
      </c>
      <c r="BC8" s="232">
        <f aca="true" t="shared" si="5" ref="BC8:BC18">IF(AZ8=3,G8,0)</f>
        <v>0</v>
      </c>
      <c r="BD8" s="232">
        <f aca="true" t="shared" si="6" ref="BD8:BD18">IF(AZ8=4,G8,0)</f>
        <v>0</v>
      </c>
      <c r="BE8" s="232">
        <f aca="true" t="shared" si="7" ref="BE8:BE18">IF(AZ8=5,G8,0)</f>
        <v>0</v>
      </c>
      <c r="CA8" s="259">
        <v>1</v>
      </c>
      <c r="CB8" s="259">
        <v>1</v>
      </c>
    </row>
    <row r="9" spans="1:80" ht="12.75">
      <c r="A9" s="260">
        <v>2</v>
      </c>
      <c r="B9" s="261" t="s">
        <v>438</v>
      </c>
      <c r="C9" s="262" t="s">
        <v>439</v>
      </c>
      <c r="D9" s="263" t="s">
        <v>353</v>
      </c>
      <c r="E9" s="264">
        <v>1</v>
      </c>
      <c r="F9" s="264">
        <v>0</v>
      </c>
      <c r="G9" s="265">
        <f t="shared" si="0"/>
        <v>0</v>
      </c>
      <c r="H9" s="266">
        <v>0</v>
      </c>
      <c r="I9" s="267">
        <f t="shared" si="1"/>
        <v>0</v>
      </c>
      <c r="J9" s="266">
        <v>0</v>
      </c>
      <c r="K9" s="267">
        <f t="shared" si="2"/>
        <v>0</v>
      </c>
      <c r="O9" s="259">
        <v>2</v>
      </c>
      <c r="AA9" s="232">
        <v>1</v>
      </c>
      <c r="AB9" s="232">
        <v>1</v>
      </c>
      <c r="AC9" s="232">
        <v>1</v>
      </c>
      <c r="AZ9" s="232">
        <v>1</v>
      </c>
      <c r="BA9" s="232">
        <f t="shared" si="3"/>
        <v>0</v>
      </c>
      <c r="BB9" s="232">
        <f t="shared" si="4"/>
        <v>0</v>
      </c>
      <c r="BC9" s="232">
        <f t="shared" si="5"/>
        <v>0</v>
      </c>
      <c r="BD9" s="232">
        <f t="shared" si="6"/>
        <v>0</v>
      </c>
      <c r="BE9" s="232">
        <f t="shared" si="7"/>
        <v>0</v>
      </c>
      <c r="CA9" s="259">
        <v>1</v>
      </c>
      <c r="CB9" s="259">
        <v>1</v>
      </c>
    </row>
    <row r="10" spans="1:80" ht="12.75">
      <c r="A10" s="260">
        <v>3</v>
      </c>
      <c r="B10" s="261" t="s">
        <v>440</v>
      </c>
      <c r="C10" s="262" t="s">
        <v>441</v>
      </c>
      <c r="D10" s="263" t="s">
        <v>353</v>
      </c>
      <c r="E10" s="264">
        <v>1</v>
      </c>
      <c r="F10" s="264">
        <v>0</v>
      </c>
      <c r="G10" s="265">
        <f t="shared" si="0"/>
        <v>0</v>
      </c>
      <c r="H10" s="266">
        <v>0</v>
      </c>
      <c r="I10" s="267">
        <f t="shared" si="1"/>
        <v>0</v>
      </c>
      <c r="J10" s="266">
        <v>0</v>
      </c>
      <c r="K10" s="267">
        <f t="shared" si="2"/>
        <v>0</v>
      </c>
      <c r="O10" s="259">
        <v>2</v>
      </c>
      <c r="AA10" s="232">
        <v>1</v>
      </c>
      <c r="AB10" s="232">
        <v>1</v>
      </c>
      <c r="AC10" s="232">
        <v>1</v>
      </c>
      <c r="AZ10" s="232">
        <v>1</v>
      </c>
      <c r="BA10" s="232">
        <f t="shared" si="3"/>
        <v>0</v>
      </c>
      <c r="BB10" s="232">
        <f t="shared" si="4"/>
        <v>0</v>
      </c>
      <c r="BC10" s="232">
        <f t="shared" si="5"/>
        <v>0</v>
      </c>
      <c r="BD10" s="232">
        <f t="shared" si="6"/>
        <v>0</v>
      </c>
      <c r="BE10" s="232">
        <f t="shared" si="7"/>
        <v>0</v>
      </c>
      <c r="CA10" s="259">
        <v>1</v>
      </c>
      <c r="CB10" s="259">
        <v>1</v>
      </c>
    </row>
    <row r="11" spans="1:80" ht="12.75">
      <c r="A11" s="260">
        <v>4</v>
      </c>
      <c r="B11" s="261" t="s">
        <v>442</v>
      </c>
      <c r="C11" s="262" t="s">
        <v>443</v>
      </c>
      <c r="D11" s="263" t="s">
        <v>353</v>
      </c>
      <c r="E11" s="264">
        <v>1</v>
      </c>
      <c r="F11" s="264">
        <v>0</v>
      </c>
      <c r="G11" s="265">
        <f t="shared" si="0"/>
        <v>0</v>
      </c>
      <c r="H11" s="266">
        <v>0</v>
      </c>
      <c r="I11" s="267">
        <f t="shared" si="1"/>
        <v>0</v>
      </c>
      <c r="J11" s="266"/>
      <c r="K11" s="267">
        <f t="shared" si="2"/>
        <v>0</v>
      </c>
      <c r="O11" s="259">
        <v>2</v>
      </c>
      <c r="AA11" s="232">
        <v>12</v>
      </c>
      <c r="AB11" s="232">
        <v>0</v>
      </c>
      <c r="AC11" s="232">
        <v>1</v>
      </c>
      <c r="AZ11" s="232">
        <v>1</v>
      </c>
      <c r="BA11" s="232">
        <f t="shared" si="3"/>
        <v>0</v>
      </c>
      <c r="BB11" s="232">
        <f t="shared" si="4"/>
        <v>0</v>
      </c>
      <c r="BC11" s="232">
        <f t="shared" si="5"/>
        <v>0</v>
      </c>
      <c r="BD11" s="232">
        <f t="shared" si="6"/>
        <v>0</v>
      </c>
      <c r="BE11" s="232">
        <f t="shared" si="7"/>
        <v>0</v>
      </c>
      <c r="CA11" s="259">
        <v>12</v>
      </c>
      <c r="CB11" s="259">
        <v>0</v>
      </c>
    </row>
    <row r="12" spans="1:80" ht="12.75">
      <c r="A12" s="260">
        <v>5</v>
      </c>
      <c r="B12" s="261" t="s">
        <v>444</v>
      </c>
      <c r="C12" s="262" t="s">
        <v>445</v>
      </c>
      <c r="D12" s="263" t="s">
        <v>353</v>
      </c>
      <c r="E12" s="264">
        <v>1</v>
      </c>
      <c r="F12" s="264">
        <v>0</v>
      </c>
      <c r="G12" s="265">
        <f t="shared" si="0"/>
        <v>0</v>
      </c>
      <c r="H12" s="266">
        <v>0</v>
      </c>
      <c r="I12" s="267">
        <f t="shared" si="1"/>
        <v>0</v>
      </c>
      <c r="J12" s="266"/>
      <c r="K12" s="267">
        <f t="shared" si="2"/>
        <v>0</v>
      </c>
      <c r="O12" s="259">
        <v>2</v>
      </c>
      <c r="AA12" s="232">
        <v>12</v>
      </c>
      <c r="AB12" s="232">
        <v>0</v>
      </c>
      <c r="AC12" s="232">
        <v>2</v>
      </c>
      <c r="AZ12" s="232">
        <v>1</v>
      </c>
      <c r="BA12" s="232">
        <f t="shared" si="3"/>
        <v>0</v>
      </c>
      <c r="BB12" s="232">
        <f t="shared" si="4"/>
        <v>0</v>
      </c>
      <c r="BC12" s="232">
        <f t="shared" si="5"/>
        <v>0</v>
      </c>
      <c r="BD12" s="232">
        <f t="shared" si="6"/>
        <v>0</v>
      </c>
      <c r="BE12" s="232">
        <f t="shared" si="7"/>
        <v>0</v>
      </c>
      <c r="CA12" s="259">
        <v>12</v>
      </c>
      <c r="CB12" s="259">
        <v>0</v>
      </c>
    </row>
    <row r="13" spans="1:80" ht="12.75">
      <c r="A13" s="260">
        <v>6</v>
      </c>
      <c r="B13" s="261" t="s">
        <v>446</v>
      </c>
      <c r="C13" s="262" t="s">
        <v>447</v>
      </c>
      <c r="D13" s="263" t="s">
        <v>353</v>
      </c>
      <c r="E13" s="264">
        <v>1</v>
      </c>
      <c r="F13" s="264">
        <v>0</v>
      </c>
      <c r="G13" s="265">
        <f t="shared" si="0"/>
        <v>0</v>
      </c>
      <c r="H13" s="266">
        <v>0</v>
      </c>
      <c r="I13" s="267">
        <f t="shared" si="1"/>
        <v>0</v>
      </c>
      <c r="J13" s="266"/>
      <c r="K13" s="267">
        <f t="shared" si="2"/>
        <v>0</v>
      </c>
      <c r="O13" s="259">
        <v>2</v>
      </c>
      <c r="AA13" s="232">
        <v>3</v>
      </c>
      <c r="AB13" s="232">
        <v>1</v>
      </c>
      <c r="AC13" s="232" t="s">
        <v>446</v>
      </c>
      <c r="AZ13" s="232">
        <v>1</v>
      </c>
      <c r="BA13" s="232">
        <f t="shared" si="3"/>
        <v>0</v>
      </c>
      <c r="BB13" s="232">
        <f t="shared" si="4"/>
        <v>0</v>
      </c>
      <c r="BC13" s="232">
        <f t="shared" si="5"/>
        <v>0</v>
      </c>
      <c r="BD13" s="232">
        <f t="shared" si="6"/>
        <v>0</v>
      </c>
      <c r="BE13" s="232">
        <f t="shared" si="7"/>
        <v>0</v>
      </c>
      <c r="CA13" s="259">
        <v>3</v>
      </c>
      <c r="CB13" s="259">
        <v>1</v>
      </c>
    </row>
    <row r="14" spans="1:80" ht="12.75">
      <c r="A14" s="260">
        <v>7</v>
      </c>
      <c r="B14" s="261" t="s">
        <v>448</v>
      </c>
      <c r="C14" s="262" t="s">
        <v>449</v>
      </c>
      <c r="D14" s="263" t="s">
        <v>450</v>
      </c>
      <c r="E14" s="264">
        <v>3</v>
      </c>
      <c r="F14" s="264">
        <v>0</v>
      </c>
      <c r="G14" s="265">
        <f t="shared" si="0"/>
        <v>0</v>
      </c>
      <c r="H14" s="266">
        <v>0</v>
      </c>
      <c r="I14" s="267">
        <f t="shared" si="1"/>
        <v>0</v>
      </c>
      <c r="J14" s="266"/>
      <c r="K14" s="267">
        <f t="shared" si="2"/>
        <v>0</v>
      </c>
      <c r="O14" s="259">
        <v>2</v>
      </c>
      <c r="AA14" s="232">
        <v>3</v>
      </c>
      <c r="AB14" s="232">
        <v>1</v>
      </c>
      <c r="AC14" s="232" t="s">
        <v>448</v>
      </c>
      <c r="AZ14" s="232">
        <v>1</v>
      </c>
      <c r="BA14" s="232">
        <f t="shared" si="3"/>
        <v>0</v>
      </c>
      <c r="BB14" s="232">
        <f t="shared" si="4"/>
        <v>0</v>
      </c>
      <c r="BC14" s="232">
        <f t="shared" si="5"/>
        <v>0</v>
      </c>
      <c r="BD14" s="232">
        <f t="shared" si="6"/>
        <v>0</v>
      </c>
      <c r="BE14" s="232">
        <f t="shared" si="7"/>
        <v>0</v>
      </c>
      <c r="CA14" s="259">
        <v>3</v>
      </c>
      <c r="CB14" s="259">
        <v>1</v>
      </c>
    </row>
    <row r="15" spans="1:80" ht="12.75">
      <c r="A15" s="260">
        <v>8</v>
      </c>
      <c r="B15" s="261" t="s">
        <v>451</v>
      </c>
      <c r="C15" s="262" t="s">
        <v>452</v>
      </c>
      <c r="D15" s="263" t="s">
        <v>353</v>
      </c>
      <c r="E15" s="264">
        <v>1</v>
      </c>
      <c r="F15" s="264">
        <v>0</v>
      </c>
      <c r="G15" s="265">
        <f t="shared" si="0"/>
        <v>0</v>
      </c>
      <c r="H15" s="266">
        <v>0</v>
      </c>
      <c r="I15" s="267">
        <f t="shared" si="1"/>
        <v>0</v>
      </c>
      <c r="J15" s="266"/>
      <c r="K15" s="267">
        <f t="shared" si="2"/>
        <v>0</v>
      </c>
      <c r="O15" s="259">
        <v>2</v>
      </c>
      <c r="AA15" s="232">
        <v>3</v>
      </c>
      <c r="AB15" s="232">
        <v>1</v>
      </c>
      <c r="AC15" s="232" t="s">
        <v>451</v>
      </c>
      <c r="AZ15" s="232">
        <v>1</v>
      </c>
      <c r="BA15" s="232">
        <f t="shared" si="3"/>
        <v>0</v>
      </c>
      <c r="BB15" s="232">
        <f t="shared" si="4"/>
        <v>0</v>
      </c>
      <c r="BC15" s="232">
        <f t="shared" si="5"/>
        <v>0</v>
      </c>
      <c r="BD15" s="232">
        <f t="shared" si="6"/>
        <v>0</v>
      </c>
      <c r="BE15" s="232">
        <f t="shared" si="7"/>
        <v>0</v>
      </c>
      <c r="CA15" s="259">
        <v>3</v>
      </c>
      <c r="CB15" s="259">
        <v>1</v>
      </c>
    </row>
    <row r="16" spans="1:80" ht="12.75">
      <c r="A16" s="260">
        <v>9</v>
      </c>
      <c r="B16" s="261" t="s">
        <v>453</v>
      </c>
      <c r="C16" s="262" t="s">
        <v>454</v>
      </c>
      <c r="D16" s="263" t="s">
        <v>353</v>
      </c>
      <c r="E16" s="264">
        <v>1</v>
      </c>
      <c r="F16" s="264">
        <v>0</v>
      </c>
      <c r="G16" s="265">
        <f t="shared" si="0"/>
        <v>0</v>
      </c>
      <c r="H16" s="266">
        <v>0</v>
      </c>
      <c r="I16" s="267">
        <f t="shared" si="1"/>
        <v>0</v>
      </c>
      <c r="J16" s="266"/>
      <c r="K16" s="267">
        <f t="shared" si="2"/>
        <v>0</v>
      </c>
      <c r="O16" s="259">
        <v>2</v>
      </c>
      <c r="AA16" s="232">
        <v>3</v>
      </c>
      <c r="AB16" s="232">
        <v>1</v>
      </c>
      <c r="AC16" s="232" t="s">
        <v>453</v>
      </c>
      <c r="AZ16" s="232">
        <v>1</v>
      </c>
      <c r="BA16" s="232">
        <f t="shared" si="3"/>
        <v>0</v>
      </c>
      <c r="BB16" s="232">
        <f t="shared" si="4"/>
        <v>0</v>
      </c>
      <c r="BC16" s="232">
        <f t="shared" si="5"/>
        <v>0</v>
      </c>
      <c r="BD16" s="232">
        <f t="shared" si="6"/>
        <v>0</v>
      </c>
      <c r="BE16" s="232">
        <f t="shared" si="7"/>
        <v>0</v>
      </c>
      <c r="CA16" s="259">
        <v>3</v>
      </c>
      <c r="CB16" s="259">
        <v>1</v>
      </c>
    </row>
    <row r="17" spans="1:80" ht="22.5">
      <c r="A17" s="260">
        <v>10</v>
      </c>
      <c r="B17" s="261" t="s">
        <v>455</v>
      </c>
      <c r="C17" s="262" t="s">
        <v>478</v>
      </c>
      <c r="D17" s="263" t="s">
        <v>353</v>
      </c>
      <c r="E17" s="264">
        <v>1</v>
      </c>
      <c r="F17" s="264">
        <v>0</v>
      </c>
      <c r="G17" s="265">
        <f t="shared" si="0"/>
        <v>0</v>
      </c>
      <c r="H17" s="266">
        <v>0</v>
      </c>
      <c r="I17" s="267">
        <f t="shared" si="1"/>
        <v>0</v>
      </c>
      <c r="J17" s="266"/>
      <c r="K17" s="267">
        <f t="shared" si="2"/>
        <v>0</v>
      </c>
      <c r="O17" s="259">
        <v>2</v>
      </c>
      <c r="AA17" s="232">
        <v>3</v>
      </c>
      <c r="AB17" s="232">
        <v>1</v>
      </c>
      <c r="AC17" s="232" t="s">
        <v>455</v>
      </c>
      <c r="AZ17" s="232">
        <v>1</v>
      </c>
      <c r="BA17" s="232">
        <f t="shared" si="3"/>
        <v>0</v>
      </c>
      <c r="BB17" s="232">
        <f t="shared" si="4"/>
        <v>0</v>
      </c>
      <c r="BC17" s="232">
        <f t="shared" si="5"/>
        <v>0</v>
      </c>
      <c r="BD17" s="232">
        <f t="shared" si="6"/>
        <v>0</v>
      </c>
      <c r="BE17" s="232">
        <f t="shared" si="7"/>
        <v>0</v>
      </c>
      <c r="CA17" s="259">
        <v>3</v>
      </c>
      <c r="CB17" s="259">
        <v>1</v>
      </c>
    </row>
    <row r="18" spans="1:80" ht="12.75">
      <c r="A18" s="260">
        <v>11</v>
      </c>
      <c r="B18" s="261" t="s">
        <v>456</v>
      </c>
      <c r="C18" s="262" t="s">
        <v>457</v>
      </c>
      <c r="D18" s="263" t="s">
        <v>353</v>
      </c>
      <c r="E18" s="264">
        <v>1</v>
      </c>
      <c r="F18" s="264">
        <v>0</v>
      </c>
      <c r="G18" s="265">
        <f t="shared" si="0"/>
        <v>0</v>
      </c>
      <c r="H18" s="266">
        <v>0</v>
      </c>
      <c r="I18" s="267">
        <f t="shared" si="1"/>
        <v>0</v>
      </c>
      <c r="J18" s="266"/>
      <c r="K18" s="267">
        <f t="shared" si="2"/>
        <v>0</v>
      </c>
      <c r="O18" s="259">
        <v>2</v>
      </c>
      <c r="AA18" s="232">
        <v>3</v>
      </c>
      <c r="AB18" s="232">
        <v>1</v>
      </c>
      <c r="AC18" s="232" t="s">
        <v>456</v>
      </c>
      <c r="AZ18" s="232">
        <v>1</v>
      </c>
      <c r="BA18" s="232">
        <f t="shared" si="3"/>
        <v>0</v>
      </c>
      <c r="BB18" s="232">
        <f t="shared" si="4"/>
        <v>0</v>
      </c>
      <c r="BC18" s="232">
        <f t="shared" si="5"/>
        <v>0</v>
      </c>
      <c r="BD18" s="232">
        <f t="shared" si="6"/>
        <v>0</v>
      </c>
      <c r="BE18" s="232">
        <f t="shared" si="7"/>
        <v>0</v>
      </c>
      <c r="CA18" s="259">
        <v>3</v>
      </c>
      <c r="CB18" s="259">
        <v>1</v>
      </c>
    </row>
    <row r="19" spans="1:57" ht="12.75">
      <c r="A19" s="278"/>
      <c r="B19" s="279" t="s">
        <v>100</v>
      </c>
      <c r="C19" s="280" t="s">
        <v>435</v>
      </c>
      <c r="D19" s="281"/>
      <c r="E19" s="282"/>
      <c r="F19" s="283"/>
      <c r="G19" s="284">
        <f>SUM(G7:G18)</f>
        <v>0</v>
      </c>
      <c r="H19" s="285"/>
      <c r="I19" s="286">
        <f>SUM(I7:I18)</f>
        <v>0</v>
      </c>
      <c r="J19" s="285"/>
      <c r="K19" s="286">
        <f>SUM(K7:K18)</f>
        <v>0</v>
      </c>
      <c r="O19" s="259">
        <v>4</v>
      </c>
      <c r="BA19" s="287">
        <f>SUM(BA7:BA18)</f>
        <v>0</v>
      </c>
      <c r="BB19" s="287">
        <f>SUM(BB7:BB18)</f>
        <v>0</v>
      </c>
      <c r="BC19" s="287">
        <f>SUM(BC7:BC18)</f>
        <v>0</v>
      </c>
      <c r="BD19" s="287">
        <f>SUM(BD7:BD18)</f>
        <v>0</v>
      </c>
      <c r="BE19" s="287">
        <f>SUM(BE7:BE18)</f>
        <v>0</v>
      </c>
    </row>
    <row r="20" ht="12.75">
      <c r="E20" s="232"/>
    </row>
    <row r="21" ht="12.75">
      <c r="E21" s="232"/>
    </row>
    <row r="22" ht="12.75">
      <c r="E22" s="232"/>
    </row>
    <row r="23" ht="12.75">
      <c r="E23" s="232"/>
    </row>
    <row r="24" ht="12.75">
      <c r="E24" s="232"/>
    </row>
    <row r="25" ht="12.75">
      <c r="E25" s="232"/>
    </row>
    <row r="26" ht="12.75">
      <c r="E26" s="232"/>
    </row>
    <row r="27" ht="12.75">
      <c r="E27" s="232"/>
    </row>
    <row r="28" ht="12.75">
      <c r="E28" s="232"/>
    </row>
    <row r="29" ht="12.75">
      <c r="E29" s="232"/>
    </row>
    <row r="30" ht="12.75">
      <c r="E30" s="232"/>
    </row>
    <row r="31" ht="12.75">
      <c r="E31" s="232"/>
    </row>
    <row r="32" ht="12.75">
      <c r="E32" s="232"/>
    </row>
    <row r="33" ht="12.75">
      <c r="E33" s="232"/>
    </row>
    <row r="34" ht="12.75">
      <c r="E34" s="232"/>
    </row>
    <row r="35" ht="12.75">
      <c r="E35" s="232"/>
    </row>
    <row r="36" ht="12.75">
      <c r="E36" s="232"/>
    </row>
    <row r="37" ht="12.75">
      <c r="E37" s="232"/>
    </row>
    <row r="38" ht="12.75">
      <c r="E38" s="232"/>
    </row>
    <row r="39" ht="12.75">
      <c r="E39" s="232"/>
    </row>
    <row r="40" ht="12.75">
      <c r="E40" s="232"/>
    </row>
    <row r="41" ht="12.75">
      <c r="E41" s="232"/>
    </row>
    <row r="42" ht="12.75">
      <c r="E42" s="232"/>
    </row>
    <row r="43" spans="1:7" ht="12.75">
      <c r="A43" s="277"/>
      <c r="B43" s="277"/>
      <c r="C43" s="277"/>
      <c r="D43" s="277"/>
      <c r="E43" s="277"/>
      <c r="F43" s="277"/>
      <c r="G43" s="277"/>
    </row>
    <row r="44" spans="1:7" ht="12.75">
      <c r="A44" s="277"/>
      <c r="B44" s="277"/>
      <c r="C44" s="277"/>
      <c r="D44" s="277"/>
      <c r="E44" s="277"/>
      <c r="F44" s="277"/>
      <c r="G44" s="277"/>
    </row>
    <row r="45" spans="1:7" ht="12.75">
      <c r="A45" s="277"/>
      <c r="B45" s="277"/>
      <c r="C45" s="277"/>
      <c r="D45" s="277"/>
      <c r="E45" s="277"/>
      <c r="F45" s="277"/>
      <c r="G45" s="277"/>
    </row>
    <row r="46" spans="1:7" ht="12.75">
      <c r="A46" s="277"/>
      <c r="B46" s="277"/>
      <c r="C46" s="277"/>
      <c r="D46" s="277"/>
      <c r="E46" s="277"/>
      <c r="F46" s="277"/>
      <c r="G46" s="277"/>
    </row>
    <row r="47" ht="12.75">
      <c r="E47" s="232"/>
    </row>
    <row r="48" ht="12.75">
      <c r="E48" s="232"/>
    </row>
    <row r="49" ht="12.75">
      <c r="E49" s="232"/>
    </row>
    <row r="50" ht="12.75">
      <c r="E50" s="232"/>
    </row>
    <row r="51" ht="12.75">
      <c r="E51" s="232"/>
    </row>
    <row r="52" ht="12.75">
      <c r="E52" s="232"/>
    </row>
    <row r="53" ht="12.75">
      <c r="E53" s="232"/>
    </row>
    <row r="54" ht="12.75">
      <c r="E54" s="232"/>
    </row>
    <row r="55" ht="12.75">
      <c r="E55" s="232"/>
    </row>
    <row r="56" ht="12.75">
      <c r="E56" s="232"/>
    </row>
    <row r="57" ht="12.75">
      <c r="E57" s="232"/>
    </row>
    <row r="58" ht="12.75">
      <c r="E58" s="232"/>
    </row>
    <row r="59" ht="12.75">
      <c r="E59" s="232"/>
    </row>
    <row r="60" ht="12.75">
      <c r="E60" s="232"/>
    </row>
    <row r="61" ht="12.75">
      <c r="E61" s="232"/>
    </row>
    <row r="62" ht="12.75">
      <c r="E62" s="232"/>
    </row>
    <row r="63" ht="12.75">
      <c r="E63" s="232"/>
    </row>
    <row r="64" ht="12.75">
      <c r="E64" s="232"/>
    </row>
    <row r="65" ht="12.75">
      <c r="E65" s="232"/>
    </row>
    <row r="66" ht="12.75">
      <c r="E66" s="232"/>
    </row>
    <row r="67" ht="12.75">
      <c r="E67" s="232"/>
    </row>
    <row r="68" ht="12.75">
      <c r="E68" s="232"/>
    </row>
    <row r="69" ht="12.75">
      <c r="E69" s="232"/>
    </row>
    <row r="70" ht="12.75">
      <c r="E70" s="232"/>
    </row>
    <row r="71" ht="12.75">
      <c r="E71" s="232"/>
    </row>
    <row r="72" ht="12.75">
      <c r="E72" s="232"/>
    </row>
    <row r="73" ht="12.75">
      <c r="E73" s="232"/>
    </row>
    <row r="74" ht="12.75">
      <c r="E74" s="232"/>
    </row>
    <row r="75" ht="12.75">
      <c r="E75" s="232"/>
    </row>
    <row r="76" ht="12.75">
      <c r="E76" s="232"/>
    </row>
    <row r="77" ht="12.75">
      <c r="E77" s="232"/>
    </row>
    <row r="78" spans="1:2" ht="12.75">
      <c r="A78" s="288"/>
      <c r="B78" s="288"/>
    </row>
    <row r="79" spans="1:7" ht="12.75">
      <c r="A79" s="277"/>
      <c r="B79" s="277"/>
      <c r="C79" s="289"/>
      <c r="D79" s="289"/>
      <c r="E79" s="290"/>
      <c r="F79" s="289"/>
      <c r="G79" s="291"/>
    </row>
    <row r="80" spans="1:7" ht="12.75">
      <c r="A80" s="292"/>
      <c r="B80" s="292"/>
      <c r="C80" s="277"/>
      <c r="D80" s="277"/>
      <c r="E80" s="293"/>
      <c r="F80" s="277"/>
      <c r="G80" s="277"/>
    </row>
    <row r="81" spans="1:7" ht="12.75">
      <c r="A81" s="277"/>
      <c r="B81" s="277"/>
      <c r="C81" s="277"/>
      <c r="D81" s="277"/>
      <c r="E81" s="293"/>
      <c r="F81" s="277"/>
      <c r="G81" s="277"/>
    </row>
    <row r="82" spans="1:7" ht="12.75">
      <c r="A82" s="277"/>
      <c r="B82" s="277"/>
      <c r="C82" s="277"/>
      <c r="D82" s="277"/>
      <c r="E82" s="293"/>
      <c r="F82" s="277"/>
      <c r="G82" s="277"/>
    </row>
    <row r="83" spans="1:7" ht="12.75">
      <c r="A83" s="277"/>
      <c r="B83" s="277"/>
      <c r="C83" s="277"/>
      <c r="D83" s="277"/>
      <c r="E83" s="293"/>
      <c r="F83" s="277"/>
      <c r="G83" s="277"/>
    </row>
    <row r="84" spans="1:7" ht="12.75">
      <c r="A84" s="277"/>
      <c r="B84" s="277"/>
      <c r="C84" s="277"/>
      <c r="D84" s="277"/>
      <c r="E84" s="293"/>
      <c r="F84" s="277"/>
      <c r="G84" s="277"/>
    </row>
    <row r="85" spans="1:7" ht="12.75">
      <c r="A85" s="277"/>
      <c r="B85" s="277"/>
      <c r="C85" s="277"/>
      <c r="D85" s="277"/>
      <c r="E85" s="293"/>
      <c r="F85" s="277"/>
      <c r="G85" s="277"/>
    </row>
    <row r="86" spans="1:7" ht="12.75">
      <c r="A86" s="277"/>
      <c r="B86" s="277"/>
      <c r="C86" s="277"/>
      <c r="D86" s="277"/>
      <c r="E86" s="293"/>
      <c r="F86" s="277"/>
      <c r="G86" s="277"/>
    </row>
    <row r="87" spans="1:7" ht="12.75">
      <c r="A87" s="277"/>
      <c r="B87" s="277"/>
      <c r="C87" s="277"/>
      <c r="D87" s="277"/>
      <c r="E87" s="293"/>
      <c r="F87" s="277"/>
      <c r="G87" s="277"/>
    </row>
    <row r="88" spans="1:7" ht="12.75">
      <c r="A88" s="277"/>
      <c r="B88" s="277"/>
      <c r="C88" s="277"/>
      <c r="D88" s="277"/>
      <c r="E88" s="293"/>
      <c r="F88" s="277"/>
      <c r="G88" s="277"/>
    </row>
    <row r="89" spans="1:7" ht="12.75">
      <c r="A89" s="277"/>
      <c r="B89" s="277"/>
      <c r="C89" s="277"/>
      <c r="D89" s="277"/>
      <c r="E89" s="293"/>
      <c r="F89" s="277"/>
      <c r="G89" s="277"/>
    </row>
    <row r="90" spans="1:7" ht="12.75">
      <c r="A90" s="277"/>
      <c r="B90" s="277"/>
      <c r="C90" s="277"/>
      <c r="D90" s="277"/>
      <c r="E90" s="293"/>
      <c r="F90" s="277"/>
      <c r="G90" s="277"/>
    </row>
    <row r="91" spans="1:7" ht="12.75">
      <c r="A91" s="277"/>
      <c r="B91" s="277"/>
      <c r="C91" s="277"/>
      <c r="D91" s="277"/>
      <c r="E91" s="293"/>
      <c r="F91" s="277"/>
      <c r="G91" s="277"/>
    </row>
    <row r="92" spans="1:7" ht="12.75">
      <c r="A92" s="277"/>
      <c r="B92" s="277"/>
      <c r="C92" s="277"/>
      <c r="D92" s="277"/>
      <c r="E92" s="293"/>
      <c r="F92" s="277"/>
      <c r="G92" s="277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lenovo</cp:lastModifiedBy>
  <cp:lastPrinted>2017-12-06T09:33:53Z</cp:lastPrinted>
  <dcterms:created xsi:type="dcterms:W3CDTF">2017-12-04T16:16:00Z</dcterms:created>
  <dcterms:modified xsi:type="dcterms:W3CDTF">2017-12-06T09:35:37Z</dcterms:modified>
  <cp:category/>
  <cp:version/>
  <cp:contentType/>
  <cp:contentStatus/>
</cp:coreProperties>
</file>