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02" sheetId="3" r:id="rId3"/>
    <sheet name="VRN" sheetId="4" r:id="rId4"/>
  </sheets>
  <definedNames/>
  <calcPr fullCalcOnLoad="1"/>
</workbook>
</file>

<file path=xl/sharedStrings.xml><?xml version="1.0" encoding="utf-8"?>
<sst xmlns="http://schemas.openxmlformats.org/spreadsheetml/2006/main" count="562" uniqueCount="233">
  <si>
    <t>Soupis objektů s DPH</t>
  </si>
  <si>
    <t>Stavba:LV02 - Rekonstrukce přístupových komunikací U lazebníka 19, 21, Krnov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</si>
  <si>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</si>
  <si>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</si>
  <si>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</si>
  <si>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</si>
  <si>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</si>
  <si>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</si>
  <si>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</si>
  <si>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</si>
  <si>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</si>
  <si>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</si>
  <si>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</si>
  <si>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</si>
  <si>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Firma</t>
  </si>
  <si>
    <t>Příloha k formuláři pro ocenění nabídky</t>
  </si>
  <si>
    <t>Stavba</t>
  </si>
  <si>
    <t>číslo a název SO</t>
  </si>
  <si>
    <t>číslo a název rozpočtu:</t>
  </si>
  <si>
    <t>LV02</t>
  </si>
  <si>
    <t>Rekonstrukce přístupových komunikací U lazebníka 19, 21, Krnov</t>
  </si>
  <si>
    <t>SO 101</t>
  </si>
  <si>
    <t>Příjezdová komunikace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</si>
  <si>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</si>
  <si>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</si>
  <si>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</si>
  <si>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</si>
  <si>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</si>
  <si>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</si>
  <si>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</si>
  <si>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</si>
  <si>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</si>
  <si>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</si>
  <si>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</si>
  <si>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</si>
  <si>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</si>
  <si>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</si>
  <si>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</si>
  <si>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</si>
  <si>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</si>
  <si>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</si>
  <si>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</si>
  <si>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</si>
  <si>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</si>
  <si>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</si>
  <si>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</si>
  <si>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014102</t>
  </si>
  <si>
    <t/>
  </si>
  <si>
    <t>POPLATKY ZA SKLÁDKU</t>
  </si>
  <si>
    <t xml:space="preserve">T         </t>
  </si>
  <si>
    <t>viz. položka č. 13137 + položka č. 132737 - položka č. 17411 - položka č. 17511:
(3,07+89,90-42,614-49,475)*2=1,762 [D]
viz. položka 96687 - vybourání stav. uličních vpustí 2 ks 
0,45*0,45*1,5*2*2,4=1,458 [C]
viz. položka 113157:350,20*0,2*2,4=168,096 [E]
viz. položka č. 113544:87,50*0,15*0,25*2,4=7,875 [F]
viz. položka č. 113727:4,238*2,4=10,171 [G]
viz. položka č. 113327:87,55*2,4=210,120 [H]
Celkem: D+C+E+F+G+H=399,482 [I]</t>
  </si>
  <si>
    <t>zahrnuje veškeré poplatky provozovateli skládky související s uložením odpadu na skládce.</t>
  </si>
  <si>
    <t>Zemní práce</t>
  </si>
  <si>
    <t>2017_OTSKP-SPK</t>
  </si>
  <si>
    <t>113157</t>
  </si>
  <si>
    <t>ODSTRANĚNÍ KRYTU ZPEVNĚNÝCH PLOCH Z BETONU, ODVOZ DO 16KM</t>
  </si>
  <si>
    <t xml:space="preserve">M3        </t>
  </si>
  <si>
    <t>Odstranění stav. betonového krytu komunikace a zpevněné plochy v tl. 200 mm
350,20*0,2=70,040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</si>
  <si>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</si>
  <si>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113727</t>
  </si>
  <si>
    <t>FRÉZOVÁNÍ ZPEVNĚNÝCH PLOCH ASFALTOVÝCH, ODVOZ DO 16KM</t>
  </si>
  <si>
    <t>Frézování stav. asfalt. krytu v tl. 50 mm
56,50*0,05=2,825 [A]
+ frézování stav. krytu pro lokání výsprávky - 50 % plochy v tl. 50 mm
56,50*0,5*0,05=1,413 [B]
Celkem: A+B=4,238 [C]</t>
  </si>
  <si>
    <t>131737</t>
  </si>
  <si>
    <t>HLOUBENÍ JAM ZAPAŽ I NEPAŽ TŘ. I, ODVOZ DO 16KM</t>
  </si>
  <si>
    <t>Výkop jam pro  vpustě:
UV1:0,9*0,9*(1,745+0,15)=1,535 [C]
UV2:0,9*0,9*(1,745+0,15)=1,535 [D]
Celkem: C+D=3,070 [E]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</si>
  <si>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</si>
  <si>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113544</t>
  </si>
  <si>
    <t>ODSTRANĚNÍ OBRUB Z KRAJNÍKŮ, ODVOZ DO 5KM</t>
  </si>
  <si>
    <t xml:space="preserve">M         </t>
  </si>
  <si>
    <t>Odstranění stav silničních obrub kolem zpevněné plochy (150/250/1000 mm)
87,50=87,500 [A]</t>
  </si>
  <si>
    <t>113327</t>
  </si>
  <si>
    <t>ODSTRAN PODKL ZPEVNĚNÝCH PLOCH Z KAMENIVA NESTMEL, ODVOZ DO 16KM</t>
  </si>
  <si>
    <t>Odstranění stav. kce. komunikace 
350,20*0,25=87,550 [A]</t>
  </si>
  <si>
    <t>17411</t>
  </si>
  <si>
    <t>ZÁSYP JAM A RÝH ZEMINOU SE ZHUTNĚNÍM</t>
  </si>
  <si>
    <t>Obsyp objektů (vpustí) vhodnou zeminou z výkopku.
Předpokládá se využítí 20% zeminy z výkopků.
viz. položka č. 131737:3,070*0,2=0,614 [A]
Zásypvýkopu po uložení chrániček:
Výkop pro uložení chráničky CETIN:(8+4)*1,0*1=12,000 [D]
Výkop pro uložení chráníčky VO:30*1,0*1=30,000 [E]
Celkem: A+D+E=42,614 [F]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</si>
  <si>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</si>
  <si>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132737</t>
  </si>
  <si>
    <t>HLOUBENÍ RÝH ŠÍŘ DO 2M PAŽ I NEPAŽ TŘ. I, ODVOZ DO 16KM</t>
  </si>
  <si>
    <t>Výkop rýhy pro osazení obrubníků
(průměrná kubatůra 0,2m3/1bm)
- silniční obrubník:87,50*0,2=17,500 [A]
- chodníkový obrubník:5*0,2=1,000 [B]
Výkop pro napojovací potrubí ul. vpustí (předpokládaná délka 3,5 m)
Výkop rýhy pro napojení ul. vpustí šířky 0,8m a hl. 1,5m 
0,8*1,5*3,5*2=8,400 [C]
Výkop pro uložení chráničky CETIN:(8+4)*1,5*1=18,000 [D]
Výkop pro uložení chráníčky VO:30*1,5*1=45,000 [E]
Celkem: A+B+C+D+E=89,900 [F]</t>
  </si>
  <si>
    <t>17511</t>
  </si>
  <si>
    <t>OBSYP POTRUBÍ A OBJEKTŮ SE ZHUTNĚNÍM</t>
  </si>
  <si>
    <t>Obsyp sdilničních obrub - předpokládá se 0,25 m3/bm
87,50*0,25=21,875 [A]
Obsyp chodníkových obrub - předpokládá se 0,20 m3/bm
5*0,2=1,000 [B]
Obsyp potrubí napojení vpustí na kanalizaci  
zásyp potrubí po konstrukci komunikace (vhodnou zeminou z výkopku nebo štěrkodrtí fr. 0/32 mm - (cena zahrnuje i případný nakůp a manipulaci se ŠD)
3,5*1,0*0,8*2=5,600 [F]
Obsyp chráničky Cetin a VO písekm do výšky 0,5 m od dna výkopu
Výkop pro uložení chráničky CETIN:(8+4)*0,5*1=6,000 [D]
Výkop pro uložení chráníčky VO:30*0,5*1=15,000 [E]
Celkem: A+B+F+D+E=49,475 [G]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</si>
  <si>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</si>
  <si>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</si>
  <si>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</si>
  <si>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 xml:space="preserve">M2        </t>
  </si>
  <si>
    <t>399,50=399,500 [A]</t>
  </si>
  <si>
    <t>položka zahrnuje úpravu pláně včetně vyrovnání výškových rozdílů. Míru zhutnění určuje projekt.</t>
  </si>
  <si>
    <t>18241</t>
  </si>
  <si>
    <t>ZALOŽENÍ TRÁVNÍKU RUČNÍM VÝSEVEM</t>
  </si>
  <si>
    <t>Osetí travního pásu kolm obrub v šířce 0,5 m
87,50*0,5=43,750 [A]</t>
  </si>
  <si>
    <t>Zahrnuje dodání předepsané travní směsi, její výsev na ornici, zalévání, první pokosení, to vše bez ohledu na sklon terénu</t>
  </si>
  <si>
    <t>Vodorovné konstrukce</t>
  </si>
  <si>
    <t>45152</t>
  </si>
  <si>
    <t>PODKLADNÍ A VÝPLŇOVÉ VRSTVY Z KAMENIVA DRCENÉHO</t>
  </si>
  <si>
    <t>Lože pod potrubí napojení kanalizačních vpustí: 
zásyp potrubí kanalizačních vpustí do výšky 200 mm nad troubu  DN 150 
zásyp + podsyp ze štěrkopísku 
0,5*0,8*3,5*2=2,800 [A]</t>
  </si>
  <si>
    <t>položka zahrnuje dodávku předepsaného kameniva, mimostaveništní a vnitrostaveništní dopravu a jeho uložení
není-li v zadávací dokumentaci uvedeno jinak, jedná se o nakupovaný materiál</t>
  </si>
  <si>
    <t>Komunikace</t>
  </si>
  <si>
    <t>56333</t>
  </si>
  <si>
    <t>VOZOVKOVÉ VRSTVY ZE ŠTĚRKODRTI TL. DO 150MM</t>
  </si>
  <si>
    <t>Podsyp ze štěrkodrti ŠDA (ŠDA  0/32.GE.ČSN 736126)  .............................tl. 150mm          70 Mpa
Podsyp ze štěrkodrti ŠDB (ŠDB  0/63.GE.ČSN 736126)  .............................tl. 150mm         45 Mpa
379,95*2=759,900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</si>
  <si>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</si>
  <si>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572221</t>
  </si>
  <si>
    <t>SPOJOVACÍ POSTŘIK Z ASFALTU DO 1,0KG/M2</t>
  </si>
  <si>
    <t>Postřik živičný spojovací asf. 0,5 - 0,7 kg/m2 
379,95=379,950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</si>
  <si>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</si>
  <si>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572211</t>
  </si>
  <si>
    <t>SPOJOVACÍ POSTŘIK Z ASFALTU DO 0,5KG/M2</t>
  </si>
  <si>
    <t>Postřik živičný spojovací asf. 0,3 - 0,5 kg/m2 
379,95=379,950 [A]
Spojovací postřik po Frézování stav. asfalt. krytu v tl. 50 mm
56,50=56,500 [C]
+spojovací postřik pro frézování stav. krytu pro lokání výsprávky - 50 % plochy v tl. 50 mm
56,50*0,5=28,250 [B]
Celkem: A+C+B=464,700 [D]</t>
  </si>
  <si>
    <t>574A34</t>
  </si>
  <si>
    <t>ASFALTOVÝ BETON PRO OBRUSNÉ VRSTVY ACO 11+, 11S TL. 40MM</t>
  </si>
  <si>
    <t>Obrusná vrstva ACO 11+ (ACO 11  50/70;  ČSN EN 13108-1)........ .......tl. 40mm
379,95=379,950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</si>
  <si>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</si>
  <si>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574C66</t>
  </si>
  <si>
    <t>ASFALTOVÝ BETON PRO LOŽNÍ VRSTVY ACL 16+, 16S TL. 70MM</t>
  </si>
  <si>
    <t>Podkladní vrstva ACL 16+ (50/70;  ČSN EN 13108-1)...............................tl. 70mm       100 MPa       
379,95=379,950 [A]</t>
  </si>
  <si>
    <t>56334</t>
  </si>
  <si>
    <t>VOZOVKOVÉ VRSTVY ZE ŠTĚRKODRTI TL. DO 200MM</t>
  </si>
  <si>
    <t>Podkladní vrstva chodníků:
Podsyp ze štěrkodrti (ŠDB  0/63.GN.ČSN 736126)  ..............tl. 200 mm
20,50=20,500 [A]</t>
  </si>
  <si>
    <t>582611</t>
  </si>
  <si>
    <t>KRYTY Z BETON DLAŽDIC SE ZÁMKEM ŠEDÝCH TL 60MM DO LOŽE Z KAM</t>
  </si>
  <si>
    <t>Zpevněná plocha před vchodem do domu č..p. 19:
+5% ztrátné
18,95*1,05=19,898 [A]</t>
  </si>
  <si>
    <t>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</si>
  <si>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582617</t>
  </si>
  <si>
    <t>KRYTY Z BETON DLAŽDIC SE ZÁMKEM ŠEDÝCH RELIÉF TL 60MM DO LOŽE Z KAM</t>
  </si>
  <si>
    <t>Varovný pás + 5% ztrátné
1,45*1,05=1,523 [A]</t>
  </si>
  <si>
    <t>5774CG</t>
  </si>
  <si>
    <t>VRSTVY PRO OBNOVU A OPRAVY Z ASF BETONU ACL 16S, 16+</t>
  </si>
  <si>
    <t>vyspravení stav. krytu pro lokání výsprávky - 50 % plochy v průměrné tl. 50 mm
56,50*0,5*0,05=1,413 [B]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</si>
  <si>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
-nezahrnuje očištění podkladu po veřejném provozu</t>
  </si>
  <si>
    <t>574A44</t>
  </si>
  <si>
    <t>ASFALTOVÝ BETON PRO OBRUSNÉ VRSTVY ACO 11+, 11S TL. 50MM</t>
  </si>
  <si>
    <t>Kryt odfrézované plochy
56,50=56,500 [A]</t>
  </si>
  <si>
    <t>Potrubí</t>
  </si>
  <si>
    <t>89922</t>
  </si>
  <si>
    <t>VÝŠKOVÁ ÚPRAVA MŘÍŽÍ</t>
  </si>
  <si>
    <t xml:space="preserve">KUS       </t>
  </si>
  <si>
    <t>Výšková úprava stav. ul vpustí
2=2,000 [A]</t>
  </si>
  <si>
    <t>- položka výškové úpravy zahrnuje všechny nutné práce a materiály pro zvýšení nebo snížení zařízení (včetně nutné úpravy stávajícího povrchu vozovky nebo chodníku).</t>
  </si>
  <si>
    <t>89711</t>
  </si>
  <si>
    <t>VPUSŤ KANALIZAČNÍ ULIČNÍ KOMPLETNÍ MONOLIT BETON</t>
  </si>
  <si>
    <t>Posunutí stav. uličních vpustí směrem k obrubě chodníku:
UV1 a UV2
2=2,000 [A]</t>
  </si>
  <si>
    <t>položka zahrnuje:
- mříže s rámem, koše na bahno,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zřízení  všech  požadovaných  otvorů, kapes, výklenků, prostupů, dutin, drážek a pod., vč. ztížení práce a úprav  kolem nich,
- nátěry zabraňující soudržnost betonu a bednění,
- výplň, těsnění  a tmelení spar a spojů,
- opatření  povrchů  betonu  izolací  proti zemní vlhkosti v částech, kde přijdou do styku se zeminou nebo kamenivem,
- předepsané podkladní konstrukce</t>
  </si>
  <si>
    <t>87433</t>
  </si>
  <si>
    <t>POTRUBÍ Z TRUB PLASTOVÝCH ODPADNÍCH DN DO 150MM</t>
  </si>
  <si>
    <t>napojovací potrubí posunutých vpustí DN 150 (dl. 3,50m)
2*3,5*1,05=7,350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</si>
  <si>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zkoušky vodotěsnosti a televizní prohlídku</t>
  </si>
  <si>
    <t>89921</t>
  </si>
  <si>
    <t>VÝŠKOVÁ ÚPRAVA POKLOPŮ</t>
  </si>
  <si>
    <t>2=2,000 [A]</t>
  </si>
  <si>
    <t>87627</t>
  </si>
  <si>
    <t>CHRÁNIČKY Z TRUB PLASTOVÝCH DN DO 100MM</t>
  </si>
  <si>
    <t>Výkop pro uložení chráničky CETIN:(8+4)=12,000 [D]
Výkop pro uložení chráníčky VO:30=30,000 [E]
Celkem: D+E=42,000 [F]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</si>
  <si>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</si>
  <si>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Ostatní konstrukce a práce</t>
  </si>
  <si>
    <t>917224</t>
  </si>
  <si>
    <t>SILNIČNÍ A CHODNÍKOVÉ OBRUBY Z BETONOVÝCH OBRUBNÍKŮ ŠÍŘ 150MM</t>
  </si>
  <si>
    <t>Silniční obruba 150/250/1000 do beton lože tl. 100 mm, s boční opěrou (beton dle ČSN EN 206-1 C 12/15)
+ 5% ZTRÁTNÉ
87,50*1,05=91,875 [A]</t>
  </si>
  <si>
    <t>Položka zahrnuje:
dodání a pokládku betonových obrubníků o rozměrech předepsaných zadávací dokumentací
betonové lože i boční betonovou opěrku.</t>
  </si>
  <si>
    <t>917223</t>
  </si>
  <si>
    <t>SILNIČNÍ A CHODNÍKOVÉ OBRUBY Z BETONOVÝCH OBRUBNÍKŮ ŠÍŘ 100MM</t>
  </si>
  <si>
    <t>Chodníkové obruby 100/250/1000 do beton lože tl. 100 mm, s boční opěrou (beton dle ČSN EN 206-1 C12/15)
+5% ZTRÁTNÉ
5*1,05=5,250 [A]</t>
  </si>
  <si>
    <t>919112</t>
  </si>
  <si>
    <t>ŘEZÁNÍ ASFALTOVÉHO KRYTU VOZOVEK TL DO 100MM</t>
  </si>
  <si>
    <t>39,40=39,400 [A]</t>
  </si>
  <si>
    <t>položka zahrnuje řezání vozovkové vrstvy v předepsané tloušťce, včetně spotřeby vody</t>
  </si>
  <si>
    <t>91772</t>
  </si>
  <si>
    <t>OBRUBA Z DLAŽEBNÍCH KOSTEK DROBNÝCH</t>
  </si>
  <si>
    <t>Dvojřádek z dlažebních kostek podél silničních obrub v šířce 200 mm.
+5% ztrátné
87,50*2*1,05=183,750 [A]</t>
  </si>
  <si>
    <t>Položka zahrnuje:
dodání a pokládku jedné řady dlažebních kostek o rozměrech předepsaných zadávací dokumentací
betonové lože i boční betonovou opěrku.</t>
  </si>
  <si>
    <t>93131</t>
  </si>
  <si>
    <t>TĚSNĚNÍ DILATAČ SPAR ASF ZÁLIVKOU</t>
  </si>
  <si>
    <t>Výplň výmsetch napojení (zařezání asfalt. krytu):
39,40*0,02*0,1=0,079 [D]
Výplň spár mezi obrubou a přídlažbou
87,50*0,02*0,15=0,263 [B]
Celkem: D+B=0,342 [E]</t>
  </si>
  <si>
    <t>položka zahrnuje dodávku a osazení předepsaného materiálu, očištění ploch spáry před úpravou, očištění okolí spáry po úpravě
nezahrnuje těsnící profil</t>
  </si>
  <si>
    <t>93808</t>
  </si>
  <si>
    <t>OČIŠTĚNÍ VOZOVEK ZAMETENÍM</t>
  </si>
  <si>
    <t>1515,50*2=3 031,000 [A]</t>
  </si>
  <si>
    <t>položka zahrnuje očištění předepsaným způsobem včetně odklizení vzniklého odpadu (odvoz a uložení na vzdálenost do 15 km)</t>
  </si>
  <si>
    <t>96687</t>
  </si>
  <si>
    <t>VYBOURÁNÍ ULIČNÍCH VPUSTÍ KOMPLETNÍCH</t>
  </si>
  <si>
    <t>Vybourání stav. vpustí pro posunutí blíže k chodníku:
- cena zahrnuje - vybourání vpustí, očištění dílů (případná náhrada poškozených), odvoz vybpuraných vpustí a jejich dočasné uskladnění pro zpětný dovoz (předpokádaná vzdálenost 2km)
- do ceny jsou započítány i náklady na odovz a uložení poškozených částí vpustí na skládku nebo na reycklační dvůr s oprávněním (včetně všech poplatků) odvoz. vzdálenost 15 km.
2=2,000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</si>
  <si>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položka zahrnuje veškeré další práce plynoucí z technologického předpisu a z platných předpisů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</si>
  <si>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</si>
  <si>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</si>
  <si>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</si>
  <si>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</si>
  <si>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</si>
  <si>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</si>
  <si>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</si>
  <si>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102</t>
  </si>
  <si>
    <t>Chodník</t>
  </si>
  <si>
    <t>viz. položka 113157:1,43*2,4=3,432 [E]
viz. položka č. 113167:15,70*2,4=37,680 [F]
viz. položka č. 113327:26,50*2,4=63,600 [G]
Celkem: E+F+G=104,712 [H]</t>
  </si>
  <si>
    <t>Odstranění stav. betonového krytu komunikace a zpevněné plochy v tl. 200 mm
7,15*0,2=1,430 [A]</t>
  </si>
  <si>
    <t>Odstranění stav. kce chodníků:
132,50*0,2=26,500 [A]</t>
  </si>
  <si>
    <t>Výkop rýhy pro osazení obrubníků
(průměrná kubatůra 0,2m3/1bm)
- chodníkový obrubník:175,10*0,2=35,020 [B]</t>
  </si>
  <si>
    <t>Obsyp chodníkových obrub - předpokládá se 0,20 m3/bm
175,1*0,2=35,020 [B]</t>
  </si>
  <si>
    <t>132,50=132,500 [A]</t>
  </si>
  <si>
    <t>Osetí travního pásu kolm obrub v šířce 0,5 m
175,10*0,5=87,550 [A]</t>
  </si>
  <si>
    <t>113167</t>
  </si>
  <si>
    <t>ODSTRANĚNÍ KRYTU ZPEVNĚNÝCH PLOCH ZE SILNIČNÍCH DÍLCŮ, ODVOZ DO 16KM</t>
  </si>
  <si>
    <t>Odstranění stav. panelů z povrchu chodníku:
78,50*1*0,2=15,700 [A]</t>
  </si>
  <si>
    <t>Podkladní vrstva chodníků:
Podsyp ze štěrkodrti (ŠDB  0/63.GN.ČSN 736126)  ..............tl. 200 mm
132,50=132,500 [A]</t>
  </si>
  <si>
    <t>Kryt chodníku:
+5% ztrátné
130,75*1,05=137,288 [A]</t>
  </si>
  <si>
    <t>Varovný pás + 5% ztrátné
1,75*1,05=1,838 [A]</t>
  </si>
  <si>
    <t>Chodníkové obruby 100/250/1000 do beton lože tl. 100 mm, s boční opěrou (beton dle ČSN EN 206-1 C12/15)
+5% ZTRÁTNÉ
175,10*1,05=183,855 [A]</t>
  </si>
  <si>
    <t>VRN</t>
  </si>
  <si>
    <t>Vedlejší rozpočtové náklady</t>
  </si>
  <si>
    <t>02620</t>
  </si>
  <si>
    <t>ZKOUŠENÍ KONSTRUKCÍ A PRACÍ NEZÁVISLOU ZKUŠEBNOU</t>
  </si>
  <si>
    <t xml:space="preserve">KČ        </t>
  </si>
  <si>
    <t>Zkouška na asfaltech a chodnících :
(dynamická, statická, jádorvý asfalt. vrt apod.)
2=2,000 [A]</t>
  </si>
  <si>
    <t>zahrnuje veškeré náklady spojené s objednatelem požadovanými zkouškami
Zkoušení konstrukcí a prací nezávislou zkušebnou:
- zahrnuje veškeré náklady spojené s objednatelem požadovanými zkouškami, tj. provedení jádrových vývrtů o průměru 100 mm v nové vrstvě vozovky z asfaltového betonu a pracemi zkušebny pro ověření tloušťky obrusné vsrtvy, míry zhutnění, mezerovitost akontroly spojení vrstvy s podkladem.
- cena zahrnuje i náklady na statické zkoušky</t>
  </si>
  <si>
    <t>02730</t>
  </si>
  <si>
    <t>POMOC PRÁCE ZŘÍZ NEBO ZAJIŠŤ OCHRANU INŽENÝRSKÝCH SÍTÍ</t>
  </si>
  <si>
    <t>Náklady na vytýčení inženýrských sítí na staveništi jejich správci, s případným provedením průzkumných sond:1=1,000 [A]</t>
  </si>
  <si>
    <t>zahrnuje veškeré náklady spojené s objednatelem požadovanými zařízeními</t>
  </si>
  <si>
    <t>02911</t>
  </si>
  <si>
    <t>OSTATNÍ POŽADAVKY - GEODETICKÉ ZAMĚŘENÍ</t>
  </si>
  <si>
    <t xml:space="preserve">SOUBOR    </t>
  </si>
  <si>
    <t>Vytyčení stavby geodetem s oprávněním:
1=1,000 [A]</t>
  </si>
  <si>
    <t>zahrnuje veškeré náklady spojené s objednatelem požadovanými pracemi</t>
  </si>
  <si>
    <t>02944</t>
  </si>
  <si>
    <t>OSTAT POŽADAVKY - DOKUMENTACE SKUTEČ PROVEDENÍ V DIGIT FORMĚ</t>
  </si>
  <si>
    <t>1=1,000 [A]</t>
  </si>
  <si>
    <t>zahrnuje veškeré náklady spojené s objednatelem požadovanými pracemi
Průzkumné, geodetické a projektové,  práce po výstavbě,zaměření skutečného provedení stavby, vyhotovení dokumentace skutečného provedení stavby (3x tištěné + 1 x ele. na CD).</t>
  </si>
  <si>
    <t>02946</t>
  </si>
  <si>
    <t>OSTAT POŽADAVKY - FOTODOKUMENTACE</t>
  </si>
  <si>
    <t>Průběžná fotodokumenatce hlavních činností a nákladů (po dnech):1=1,000 [A]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</si>
  <si>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</si>
  <si>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</si>
  <si>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</si>
  <si>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
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
Odstranění objektů zařízení staveniště včetně přípojek energií a jejich odvoz. Položka zahrnuje i náklady na úpravu povrchů po odstranění zařízení staveniště a úklid ploch, na kterých bylo zařízení staveniště provozováno.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</si>
</sst>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101'!I140</f>
      </c>
      <c r="D11" s="12">
        <f>'SO 101'!P140</f>
      </c>
      <c r="E11" s="12">
        <f>C11+D11</f>
      </c>
    </row>
    <row r="12" spans="1:5" ht="12.75" customHeight="1">
      <c r="A12" s="7" t="s">
        <v>190</v>
      </c>
      <c r="B12" s="7" t="s">
        <v>191</v>
      </c>
      <c r="C12" s="12">
        <f>'SO 102'!I71</f>
      </c>
      <c r="D12" s="12">
        <f>'SO 102'!P71</f>
      </c>
      <c r="E12" s="12">
        <f>C12+D12</f>
      </c>
    </row>
    <row r="13" spans="1:5" ht="12.75" customHeight="1">
      <c r="A13" s="7" t="s">
        <v>206</v>
      </c>
      <c r="B13" s="7" t="s">
        <v>207</v>
      </c>
      <c r="C13" s="12">
        <f>VRN!I41</f>
      </c>
      <c r="D13" s="12">
        <f>VRN!P41</f>
      </c>
      <c r="E13" s="12">
        <f>C13+D13</f>
      </c>
    </row>
  </sheetData>
  <sheetProtection password="C410" sheet="1" objects="1" scenarios="1" formatColumns="0"/>
  <hyperlinks>
    <hyperlink ref="A11" location="#'SO 101'!A1" tooltip="Odkaz na stranku objektu [SO 101]" display="SO 101"/>
    <hyperlink ref="A12" location="#'SO 102'!A1" tooltip="Odkaz na stranku objektu [SO 102]" display="SO 102"/>
    <hyperlink ref="A13" location="#'VRN'!A1" tooltip="Odkaz na stranku objektu [VRN]" display="VRN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399.482</v>
      </c>
      <c r="H12" s="13"/>
      <c r="I12" s="12">
        <f>ROUND((H12*G12),2)</f>
      </c>
      <c r="O12">
        <f>rekapitulace!H8</f>
      </c>
      <c r="P12">
        <f>O12/100*I12</f>
      </c>
    </row>
    <row r="13" ht="409.5">
      <c r="E13" s="14" t="s">
        <v>50</v>
      </c>
    </row>
    <row r="14" ht="153">
      <c r="E14" s="14" t="s">
        <v>51</v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24</v>
      </c>
      <c r="D17" s="8"/>
      <c r="E17" s="8" t="s">
        <v>52</v>
      </c>
      <c r="F17" s="8"/>
      <c r="G17" s="10"/>
      <c r="H17" s="8"/>
      <c r="I17" s="10"/>
    </row>
    <row r="18" spans="1:16" ht="12.75">
      <c r="A18" s="7">
        <v>1</v>
      </c>
      <c r="B18" s="7" t="s">
        <v>53</v>
      </c>
      <c r="C18" s="7" t="s">
        <v>54</v>
      </c>
      <c r="D18" s="7" t="s">
        <v>47</v>
      </c>
      <c r="E18" s="7" t="s">
        <v>55</v>
      </c>
      <c r="F18" s="7" t="s">
        <v>56</v>
      </c>
      <c r="G18" s="9">
        <v>70.04</v>
      </c>
      <c r="H18" s="13"/>
      <c r="I18" s="12">
        <f>ROUND((H18*G18),2)</f>
      </c>
      <c r="O18">
        <f>rekapitulace!H8</f>
      </c>
      <c r="P18">
        <f>O18/100*I18</f>
      </c>
    </row>
    <row r="19" ht="165.75">
      <c r="E19" s="14" t="s">
        <v>57</v>
      </c>
    </row>
    <row r="20" ht="409.5">
      <c r="E20" s="14" t="s">
        <v>58</v>
      </c>
    </row>
    <row r="21" spans="1:16" ht="12.75">
      <c r="A21" s="7">
        <v>2</v>
      </c>
      <c r="B21" s="7" t="s">
        <v>53</v>
      </c>
      <c r="C21" s="7" t="s">
        <v>59</v>
      </c>
      <c r="D21" s="7" t="s">
        <v>47</v>
      </c>
      <c r="E21" s="7" t="s">
        <v>60</v>
      </c>
      <c r="F21" s="7" t="s">
        <v>56</v>
      </c>
      <c r="G21" s="9">
        <v>4.238</v>
      </c>
      <c r="H21" s="13"/>
      <c r="I21" s="12">
        <f>ROUND((H21*G21),2)</f>
      </c>
      <c r="O21">
        <f>rekapitulace!H8</f>
      </c>
      <c r="P21">
        <f>O21/100*I21</f>
      </c>
    </row>
    <row r="22" ht="293.25">
      <c r="E22" s="14" t="s">
        <v>61</v>
      </c>
    </row>
    <row r="23" ht="409.5">
      <c r="E23" s="14" t="s">
        <v>58</v>
      </c>
    </row>
    <row r="24" spans="1:16" ht="12.75">
      <c r="A24" s="7">
        <v>2</v>
      </c>
      <c r="B24" s="7" t="s">
        <v>45</v>
      </c>
      <c r="C24" s="7" t="s">
        <v>62</v>
      </c>
      <c r="D24" s="7" t="s">
        <v>47</v>
      </c>
      <c r="E24" s="7" t="s">
        <v>63</v>
      </c>
      <c r="F24" s="7" t="s">
        <v>56</v>
      </c>
      <c r="G24" s="9">
        <v>3.07</v>
      </c>
      <c r="H24" s="13"/>
      <c r="I24" s="12">
        <f>ROUND((H24*G24),2)</f>
      </c>
      <c r="O24">
        <f>rekapitulace!H8</f>
      </c>
      <c r="P24">
        <f>O24/100*I24</f>
      </c>
    </row>
    <row r="25" ht="178.5">
      <c r="E25" s="14" t="s">
        <v>64</v>
      </c>
    </row>
    <row r="26" ht="409.5">
      <c r="E26" s="14" t="s">
        <v>65</v>
      </c>
    </row>
    <row r="27" spans="1:16" ht="12.75">
      <c r="A27" s="7">
        <v>3</v>
      </c>
      <c r="B27" s="7" t="s">
        <v>53</v>
      </c>
      <c r="C27" s="7" t="s">
        <v>66</v>
      </c>
      <c r="D27" s="7" t="s">
        <v>47</v>
      </c>
      <c r="E27" s="7" t="s">
        <v>67</v>
      </c>
      <c r="F27" s="7" t="s">
        <v>68</v>
      </c>
      <c r="G27" s="9">
        <v>87.5</v>
      </c>
      <c r="H27" s="13"/>
      <c r="I27" s="12">
        <f>ROUND((H27*G27),2)</f>
      </c>
      <c r="O27">
        <f>rekapitulace!H8</f>
      </c>
      <c r="P27">
        <f>O27/100*I27</f>
      </c>
    </row>
    <row r="28" ht="140.25">
      <c r="E28" s="14" t="s">
        <v>69</v>
      </c>
    </row>
    <row r="29" ht="409.5">
      <c r="E29" s="14" t="s">
        <v>58</v>
      </c>
    </row>
    <row r="30" spans="1:16" ht="12.75">
      <c r="A30" s="7">
        <v>3</v>
      </c>
      <c r="B30" s="7" t="s">
        <v>45</v>
      </c>
      <c r="C30" s="7" t="s">
        <v>70</v>
      </c>
      <c r="D30" s="7" t="s">
        <v>47</v>
      </c>
      <c r="E30" s="7" t="s">
        <v>71</v>
      </c>
      <c r="F30" s="7" t="s">
        <v>56</v>
      </c>
      <c r="G30" s="9">
        <v>87.55</v>
      </c>
      <c r="H30" s="13"/>
      <c r="I30" s="12">
        <f>ROUND((H30*G30),2)</f>
      </c>
      <c r="O30">
        <f>rekapitulace!H8</f>
      </c>
      <c r="P30">
        <f>O30/100*I30</f>
      </c>
    </row>
    <row r="31" ht="102">
      <c r="E31" s="14" t="s">
        <v>72</v>
      </c>
    </row>
    <row r="32" ht="409.5">
      <c r="E32" s="14" t="s">
        <v>58</v>
      </c>
    </row>
    <row r="33" spans="1:16" ht="12.75">
      <c r="A33" s="7">
        <v>4</v>
      </c>
      <c r="B33" s="7" t="s">
        <v>45</v>
      </c>
      <c r="C33" s="7" t="s">
        <v>73</v>
      </c>
      <c r="D33" s="7" t="s">
        <v>47</v>
      </c>
      <c r="E33" s="7" t="s">
        <v>74</v>
      </c>
      <c r="F33" s="7" t="s">
        <v>56</v>
      </c>
      <c r="G33" s="9">
        <v>42.614</v>
      </c>
      <c r="H33" s="13"/>
      <c r="I33" s="12">
        <f>ROUND((H33*G33),2)</f>
      </c>
      <c r="O33">
        <f>rekapitulace!H8</f>
      </c>
      <c r="P33">
        <f>O33/100*I33</f>
      </c>
    </row>
    <row r="34" ht="409.5">
      <c r="E34" s="14" t="s">
        <v>75</v>
      </c>
    </row>
    <row r="35" ht="409.5">
      <c r="E35" s="14" t="s">
        <v>76</v>
      </c>
    </row>
    <row r="36" spans="1:16" ht="12.75">
      <c r="A36" s="7">
        <v>7</v>
      </c>
      <c r="B36" s="7" t="s">
        <v>45</v>
      </c>
      <c r="C36" s="7" t="s">
        <v>77</v>
      </c>
      <c r="D36" s="7" t="s">
        <v>47</v>
      </c>
      <c r="E36" s="7" t="s">
        <v>78</v>
      </c>
      <c r="F36" s="7" t="s">
        <v>56</v>
      </c>
      <c r="G36" s="9">
        <v>89.9</v>
      </c>
      <c r="H36" s="13"/>
      <c r="I36" s="12">
        <f>ROUND((H36*G36),2)</f>
      </c>
      <c r="O36">
        <f>rekapitulace!H8</f>
      </c>
      <c r="P36">
        <f>O36/100*I36</f>
      </c>
    </row>
    <row r="37" ht="409.5">
      <c r="E37" s="14" t="s">
        <v>79</v>
      </c>
    </row>
    <row r="38" ht="409.5">
      <c r="E38" s="14" t="s">
        <v>65</v>
      </c>
    </row>
    <row r="39" spans="1:16" ht="12.75">
      <c r="A39" s="7">
        <v>8</v>
      </c>
      <c r="B39" s="7" t="s">
        <v>45</v>
      </c>
      <c r="C39" s="7" t="s">
        <v>80</v>
      </c>
      <c r="D39" s="7" t="s">
        <v>47</v>
      </c>
      <c r="E39" s="7" t="s">
        <v>81</v>
      </c>
      <c r="F39" s="7" t="s">
        <v>56</v>
      </c>
      <c r="G39" s="9">
        <v>49.475</v>
      </c>
      <c r="H39" s="13"/>
      <c r="I39" s="12">
        <f>ROUND((H39*G39),2)</f>
      </c>
      <c r="O39">
        <f>rekapitulace!H8</f>
      </c>
      <c r="P39">
        <f>O39/100*I39</f>
      </c>
    </row>
    <row r="40" ht="409.5">
      <c r="E40" s="14" t="s">
        <v>82</v>
      </c>
    </row>
    <row r="41" ht="409.5">
      <c r="E41" s="14" t="s">
        <v>83</v>
      </c>
    </row>
    <row r="42" spans="1:16" ht="12.75">
      <c r="A42" s="7">
        <v>9</v>
      </c>
      <c r="B42" s="7" t="s">
        <v>45</v>
      </c>
      <c r="C42" s="7" t="s">
        <v>84</v>
      </c>
      <c r="D42" s="7" t="s">
        <v>47</v>
      </c>
      <c r="E42" s="7" t="s">
        <v>85</v>
      </c>
      <c r="F42" s="7" t="s">
        <v>86</v>
      </c>
      <c r="G42" s="9">
        <v>399.5</v>
      </c>
      <c r="H42" s="13"/>
      <c r="I42" s="12">
        <f>ROUND((H42*G42),2)</f>
      </c>
      <c r="O42">
        <f>rekapitulace!H8</f>
      </c>
      <c r="P42">
        <f>O42/100*I42</f>
      </c>
    </row>
    <row r="43" ht="38.25">
      <c r="E43" s="14" t="s">
        <v>87</v>
      </c>
    </row>
    <row r="44" ht="153">
      <c r="E44" s="14" t="s">
        <v>88</v>
      </c>
    </row>
    <row r="45" spans="1:16" ht="12.75">
      <c r="A45" s="7">
        <v>10</v>
      </c>
      <c r="B45" s="7" t="s">
        <v>45</v>
      </c>
      <c r="C45" s="7" t="s">
        <v>89</v>
      </c>
      <c r="D45" s="7" t="s">
        <v>47</v>
      </c>
      <c r="E45" s="7" t="s">
        <v>90</v>
      </c>
      <c r="F45" s="7" t="s">
        <v>86</v>
      </c>
      <c r="G45" s="9">
        <v>43.75</v>
      </c>
      <c r="H45" s="13"/>
      <c r="I45" s="12">
        <f>ROUND((H45*G45),2)</f>
      </c>
      <c r="O45">
        <f>rekapitulace!H8</f>
      </c>
      <c r="P45">
        <f>O45/100*I45</f>
      </c>
    </row>
    <row r="46" ht="127.5">
      <c r="E46" s="14" t="s">
        <v>91</v>
      </c>
    </row>
    <row r="47" ht="178.5">
      <c r="E47" s="14" t="s">
        <v>92</v>
      </c>
    </row>
    <row r="48" spans="1:16" ht="12.75" customHeight="1">
      <c r="A48" s="15"/>
      <c r="B48" s="15"/>
      <c r="C48" s="15" t="s">
        <v>24</v>
      </c>
      <c r="D48" s="15"/>
      <c r="E48" s="15" t="s">
        <v>52</v>
      </c>
      <c r="F48" s="15"/>
      <c r="G48" s="15"/>
      <c r="H48" s="15"/>
      <c r="I48" s="15">
        <f>SUM(I18:I47)</f>
      </c>
      <c r="P48">
        <f>ROUND(SUM(P18:P47),2)</f>
      </c>
    </row>
    <row r="50" spans="1:9" ht="12.75" customHeight="1">
      <c r="A50" s="8"/>
      <c r="B50" s="8"/>
      <c r="C50" s="8" t="s">
        <v>37</v>
      </c>
      <c r="D50" s="8"/>
      <c r="E50" s="8" t="s">
        <v>93</v>
      </c>
      <c r="F50" s="8"/>
      <c r="G50" s="10"/>
      <c r="H50" s="8"/>
      <c r="I50" s="10"/>
    </row>
    <row r="51" spans="1:16" ht="12.75">
      <c r="A51" s="7">
        <v>42</v>
      </c>
      <c r="B51" s="7" t="s">
        <v>53</v>
      </c>
      <c r="C51" s="7" t="s">
        <v>94</v>
      </c>
      <c r="D51" s="7" t="s">
        <v>47</v>
      </c>
      <c r="E51" s="7" t="s">
        <v>95</v>
      </c>
      <c r="F51" s="7" t="s">
        <v>56</v>
      </c>
      <c r="G51" s="9">
        <v>2.8</v>
      </c>
      <c r="H51" s="13"/>
      <c r="I51" s="12">
        <f>ROUND((H51*G51),2)</f>
      </c>
      <c r="O51">
        <f>rekapitulace!H8</f>
      </c>
      <c r="P51">
        <f>O51/100*I51</f>
      </c>
    </row>
    <row r="52" ht="293.25">
      <c r="E52" s="14" t="s">
        <v>96</v>
      </c>
    </row>
    <row r="53" ht="306">
      <c r="E53" s="14" t="s">
        <v>97</v>
      </c>
    </row>
    <row r="54" spans="1:16" ht="12.75" customHeight="1">
      <c r="A54" s="15"/>
      <c r="B54" s="15"/>
      <c r="C54" s="15" t="s">
        <v>37</v>
      </c>
      <c r="D54" s="15"/>
      <c r="E54" s="15" t="s">
        <v>93</v>
      </c>
      <c r="F54" s="15"/>
      <c r="G54" s="15"/>
      <c r="H54" s="15"/>
      <c r="I54" s="15">
        <f>SUM(I51:I53)</f>
      </c>
      <c r="P54">
        <f>ROUND(SUM(P51:P53),2)</f>
      </c>
    </row>
    <row r="56" spans="1:9" ht="12.75" customHeight="1">
      <c r="A56" s="8"/>
      <c r="B56" s="8"/>
      <c r="C56" s="8" t="s">
        <v>38</v>
      </c>
      <c r="D56" s="8"/>
      <c r="E56" s="8" t="s">
        <v>98</v>
      </c>
      <c r="F56" s="8"/>
      <c r="G56" s="10"/>
      <c r="H56" s="8"/>
      <c r="I56" s="10"/>
    </row>
    <row r="57" spans="1:16" ht="12.75">
      <c r="A57" s="7">
        <v>11</v>
      </c>
      <c r="B57" s="7" t="s">
        <v>53</v>
      </c>
      <c r="C57" s="7" t="s">
        <v>99</v>
      </c>
      <c r="D57" s="7" t="s">
        <v>47</v>
      </c>
      <c r="E57" s="7" t="s">
        <v>100</v>
      </c>
      <c r="F57" s="7" t="s">
        <v>86</v>
      </c>
      <c r="G57" s="9">
        <v>759.9</v>
      </c>
      <c r="H57" s="13"/>
      <c r="I57" s="12">
        <f>ROUND((H57*G57),2)</f>
      </c>
      <c r="O57">
        <f>rekapitulace!H8</f>
      </c>
      <c r="P57">
        <f>O57/100*I57</f>
      </c>
    </row>
    <row r="58" ht="344.25">
      <c r="E58" s="14" t="s">
        <v>101</v>
      </c>
    </row>
    <row r="59" ht="318.75">
      <c r="E59" s="14" t="s">
        <v>102</v>
      </c>
    </row>
    <row r="60" spans="1:16" ht="12.75">
      <c r="A60" s="7">
        <v>12</v>
      </c>
      <c r="B60" s="7" t="s">
        <v>53</v>
      </c>
      <c r="C60" s="7" t="s">
        <v>103</v>
      </c>
      <c r="D60" s="7" t="s">
        <v>47</v>
      </c>
      <c r="E60" s="7" t="s">
        <v>104</v>
      </c>
      <c r="F60" s="7" t="s">
        <v>86</v>
      </c>
      <c r="G60" s="9">
        <v>379.95</v>
      </c>
      <c r="H60" s="13"/>
      <c r="I60" s="12">
        <f>ROUND((H60*G60),2)</f>
      </c>
      <c r="O60">
        <f>rekapitulace!H8</f>
      </c>
      <c r="P60">
        <f>O60/100*I60</f>
      </c>
    </row>
    <row r="61" ht="114.75">
      <c r="E61" s="14" t="s">
        <v>105</v>
      </c>
    </row>
    <row r="62" ht="357">
      <c r="E62" s="14" t="s">
        <v>106</v>
      </c>
    </row>
    <row r="63" spans="1:16" ht="12.75">
      <c r="A63" s="7">
        <v>13</v>
      </c>
      <c r="B63" s="7" t="s">
        <v>53</v>
      </c>
      <c r="C63" s="7" t="s">
        <v>107</v>
      </c>
      <c r="D63" s="7" t="s">
        <v>47</v>
      </c>
      <c r="E63" s="7" t="s">
        <v>108</v>
      </c>
      <c r="F63" s="7" t="s">
        <v>86</v>
      </c>
      <c r="G63" s="9">
        <v>464.7</v>
      </c>
      <c r="H63" s="13"/>
      <c r="I63" s="12">
        <f>ROUND((H63*G63),2)</f>
      </c>
      <c r="O63">
        <f>rekapitulace!H8</f>
      </c>
      <c r="P63">
        <f>O63/100*I63</f>
      </c>
    </row>
    <row r="64" ht="409.5">
      <c r="E64" s="14" t="s">
        <v>109</v>
      </c>
    </row>
    <row r="65" ht="357">
      <c r="E65" s="14" t="s">
        <v>106</v>
      </c>
    </row>
    <row r="66" spans="1:16" ht="12.75">
      <c r="A66" s="7">
        <v>14</v>
      </c>
      <c r="B66" s="7" t="s">
        <v>53</v>
      </c>
      <c r="C66" s="7" t="s">
        <v>110</v>
      </c>
      <c r="D66" s="7" t="s">
        <v>47</v>
      </c>
      <c r="E66" s="7" t="s">
        <v>111</v>
      </c>
      <c r="F66" s="7" t="s">
        <v>86</v>
      </c>
      <c r="G66" s="9">
        <v>379.95</v>
      </c>
      <c r="H66" s="13"/>
      <c r="I66" s="12">
        <f>ROUND((H66*G66),2)</f>
      </c>
      <c r="O66">
        <f>rekapitulace!H8</f>
      </c>
      <c r="P66">
        <f>O66/100*I66</f>
      </c>
    </row>
    <row r="67" ht="165.75">
      <c r="E67" s="14" t="s">
        <v>112</v>
      </c>
    </row>
    <row r="68" ht="409.5">
      <c r="E68" s="14" t="s">
        <v>113</v>
      </c>
    </row>
    <row r="69" spans="1:16" ht="12.75">
      <c r="A69" s="7">
        <v>15</v>
      </c>
      <c r="B69" s="7" t="s">
        <v>53</v>
      </c>
      <c r="C69" s="7" t="s">
        <v>114</v>
      </c>
      <c r="D69" s="7" t="s">
        <v>47</v>
      </c>
      <c r="E69" s="7" t="s">
        <v>115</v>
      </c>
      <c r="F69" s="7" t="s">
        <v>86</v>
      </c>
      <c r="G69" s="9">
        <v>379.95</v>
      </c>
      <c r="H69" s="13"/>
      <c r="I69" s="12">
        <f>ROUND((H69*G69),2)</f>
      </c>
      <c r="O69">
        <f>rekapitulace!H8</f>
      </c>
      <c r="P69">
        <f>O69/100*I69</f>
      </c>
    </row>
    <row r="70" ht="191.25">
      <c r="E70" s="14" t="s">
        <v>116</v>
      </c>
    </row>
    <row r="71" ht="409.5">
      <c r="E71" s="14" t="s">
        <v>113</v>
      </c>
    </row>
    <row r="72" spans="1:16" ht="12.75">
      <c r="A72" s="7">
        <v>16</v>
      </c>
      <c r="B72" s="7" t="s">
        <v>53</v>
      </c>
      <c r="C72" s="7" t="s">
        <v>117</v>
      </c>
      <c r="D72" s="7" t="s">
        <v>47</v>
      </c>
      <c r="E72" s="7" t="s">
        <v>118</v>
      </c>
      <c r="F72" s="7" t="s">
        <v>86</v>
      </c>
      <c r="G72" s="9">
        <v>20.5</v>
      </c>
      <c r="H72" s="13"/>
      <c r="I72" s="12">
        <f>ROUND((H72*G72),2)</f>
      </c>
      <c r="O72">
        <f>rekapitulace!H8</f>
      </c>
      <c r="P72">
        <f>O72/100*I72</f>
      </c>
    </row>
    <row r="73" ht="178.5">
      <c r="E73" s="14" t="s">
        <v>119</v>
      </c>
    </row>
    <row r="74" ht="318.75">
      <c r="E74" s="14" t="s">
        <v>102</v>
      </c>
    </row>
    <row r="75" spans="1:16" ht="12.75">
      <c r="A75" s="7">
        <v>17</v>
      </c>
      <c r="B75" s="7" t="s">
        <v>53</v>
      </c>
      <c r="C75" s="7" t="s">
        <v>120</v>
      </c>
      <c r="D75" s="7" t="s">
        <v>47</v>
      </c>
      <c r="E75" s="7" t="s">
        <v>121</v>
      </c>
      <c r="F75" s="7" t="s">
        <v>86</v>
      </c>
      <c r="G75" s="9">
        <v>19.898</v>
      </c>
      <c r="H75" s="13"/>
      <c r="I75" s="12">
        <f>ROUND((H75*G75),2)</f>
      </c>
      <c r="O75">
        <f>rekapitulace!H8</f>
      </c>
      <c r="P75">
        <f>O75/100*I75</f>
      </c>
    </row>
    <row r="76" ht="140.25">
      <c r="E76" s="14" t="s">
        <v>122</v>
      </c>
    </row>
    <row r="77" ht="409.5">
      <c r="E77" s="14" t="s">
        <v>123</v>
      </c>
    </row>
    <row r="78" spans="1:16" ht="12.75">
      <c r="A78" s="7">
        <v>18</v>
      </c>
      <c r="B78" s="7" t="s">
        <v>53</v>
      </c>
      <c r="C78" s="7" t="s">
        <v>124</v>
      </c>
      <c r="D78" s="7" t="s">
        <v>47</v>
      </c>
      <c r="E78" s="7" t="s">
        <v>125</v>
      </c>
      <c r="F78" s="7" t="s">
        <v>86</v>
      </c>
      <c r="G78" s="9">
        <v>1.523</v>
      </c>
      <c r="H78" s="13"/>
      <c r="I78" s="12">
        <f>ROUND((H78*G78),2)</f>
      </c>
      <c r="O78">
        <f>rekapitulace!H8</f>
      </c>
      <c r="P78">
        <f>O78/100*I78</f>
      </c>
    </row>
    <row r="79" ht="76.5">
      <c r="E79" s="14" t="s">
        <v>126</v>
      </c>
    </row>
    <row r="80" ht="409.5">
      <c r="E80" s="14" t="s">
        <v>123</v>
      </c>
    </row>
    <row r="81" spans="1:16" ht="12.75">
      <c r="A81" s="7">
        <v>19</v>
      </c>
      <c r="B81" s="7" t="s">
        <v>53</v>
      </c>
      <c r="C81" s="7" t="s">
        <v>127</v>
      </c>
      <c r="D81" s="7" t="s">
        <v>47</v>
      </c>
      <c r="E81" s="7" t="s">
        <v>128</v>
      </c>
      <c r="F81" s="7" t="s">
        <v>56</v>
      </c>
      <c r="G81" s="9">
        <v>1.413</v>
      </c>
      <c r="H81" s="13"/>
      <c r="I81" s="12">
        <f>ROUND((H81*G81),2)</f>
      </c>
      <c r="O81">
        <f>rekapitulace!H8</f>
      </c>
      <c r="P81">
        <f>O81/100*I81</f>
      </c>
    </row>
    <row r="82" ht="153">
      <c r="E82" s="14" t="s">
        <v>129</v>
      </c>
    </row>
    <row r="83" ht="409.5">
      <c r="E83" s="14" t="s">
        <v>130</v>
      </c>
    </row>
    <row r="84" spans="1:16" ht="12.75">
      <c r="A84" s="7">
        <v>20</v>
      </c>
      <c r="B84" s="7" t="s">
        <v>53</v>
      </c>
      <c r="C84" s="7" t="s">
        <v>131</v>
      </c>
      <c r="D84" s="7" t="s">
        <v>47</v>
      </c>
      <c r="E84" s="7" t="s">
        <v>132</v>
      </c>
      <c r="F84" s="7" t="s">
        <v>86</v>
      </c>
      <c r="G84" s="9">
        <v>56.5</v>
      </c>
      <c r="H84" s="13"/>
      <c r="I84" s="12">
        <f>ROUND((H84*G84),2)</f>
      </c>
      <c r="O84">
        <f>rekapitulace!H8</f>
      </c>
      <c r="P84">
        <f>O84/100*I84</f>
      </c>
    </row>
    <row r="85" ht="63.75">
      <c r="E85" s="14" t="s">
        <v>133</v>
      </c>
    </row>
    <row r="86" ht="409.5">
      <c r="E86" s="14" t="s">
        <v>113</v>
      </c>
    </row>
    <row r="87" spans="1:16" ht="12.75" customHeight="1">
      <c r="A87" s="15"/>
      <c r="B87" s="15"/>
      <c r="C87" s="15" t="s">
        <v>38</v>
      </c>
      <c r="D87" s="15"/>
      <c r="E87" s="15" t="s">
        <v>98</v>
      </c>
      <c r="F87" s="15"/>
      <c r="G87" s="15"/>
      <c r="H87" s="15"/>
      <c r="I87" s="15">
        <f>SUM(I57:I86)</f>
      </c>
      <c r="P87">
        <f>ROUND(SUM(P57:P86),2)</f>
      </c>
    </row>
    <row r="89" spans="1:9" ht="12.75" customHeight="1">
      <c r="A89" s="8"/>
      <c r="B89" s="8"/>
      <c r="C89" s="8" t="s">
        <v>41</v>
      </c>
      <c r="D89" s="8"/>
      <c r="E89" s="8" t="s">
        <v>134</v>
      </c>
      <c r="F89" s="8"/>
      <c r="G89" s="10"/>
      <c r="H89" s="8"/>
      <c r="I89" s="10"/>
    </row>
    <row r="90" spans="1:16" ht="12.75">
      <c r="A90" s="7">
        <v>22</v>
      </c>
      <c r="B90" s="7" t="s">
        <v>45</v>
      </c>
      <c r="C90" s="7" t="s">
        <v>135</v>
      </c>
      <c r="D90" s="7" t="s">
        <v>47</v>
      </c>
      <c r="E90" s="7" t="s">
        <v>136</v>
      </c>
      <c r="F90" s="7" t="s">
        <v>137</v>
      </c>
      <c r="G90" s="9">
        <v>2</v>
      </c>
      <c r="H90" s="13"/>
      <c r="I90" s="12">
        <f>ROUND((H90*G90),2)</f>
      </c>
      <c r="O90">
        <f>rekapitulace!H8</f>
      </c>
      <c r="P90">
        <f>O90/100*I90</f>
      </c>
    </row>
    <row r="91" ht="76.5">
      <c r="E91" s="14" t="s">
        <v>138</v>
      </c>
    </row>
    <row r="92" ht="280.5">
      <c r="E92" s="14" t="s">
        <v>139</v>
      </c>
    </row>
    <row r="93" spans="1:16" ht="12.75">
      <c r="A93" s="7">
        <v>38</v>
      </c>
      <c r="B93" s="7" t="s">
        <v>53</v>
      </c>
      <c r="C93" s="7" t="s">
        <v>140</v>
      </c>
      <c r="D93" s="7" t="s">
        <v>47</v>
      </c>
      <c r="E93" s="7" t="s">
        <v>141</v>
      </c>
      <c r="F93" s="7" t="s">
        <v>137</v>
      </c>
      <c r="G93" s="9">
        <v>2</v>
      </c>
      <c r="H93" s="13"/>
      <c r="I93" s="12">
        <f>ROUND((H93*G93),2)</f>
      </c>
      <c r="O93">
        <f>rekapitulace!H8</f>
      </c>
      <c r="P93">
        <f>O93/100*I93</f>
      </c>
    </row>
    <row r="94" ht="140.25">
      <c r="E94" s="14" t="s">
        <v>142</v>
      </c>
    </row>
    <row r="95" ht="409.5">
      <c r="E95" s="14" t="s">
        <v>143</v>
      </c>
    </row>
    <row r="96" spans="1:16" ht="12.75">
      <c r="A96" s="7">
        <v>43</v>
      </c>
      <c r="B96" s="7" t="s">
        <v>53</v>
      </c>
      <c r="C96" s="7" t="s">
        <v>144</v>
      </c>
      <c r="D96" s="7" t="s">
        <v>47</v>
      </c>
      <c r="E96" s="7" t="s">
        <v>145</v>
      </c>
      <c r="F96" s="7" t="s">
        <v>68</v>
      </c>
      <c r="G96" s="9">
        <v>7.35</v>
      </c>
      <c r="H96" s="13"/>
      <c r="I96" s="12">
        <f>ROUND((H96*G96),2)</f>
      </c>
      <c r="O96">
        <f>rekapitulace!H8</f>
      </c>
      <c r="P96">
        <f>O96/100*I96</f>
      </c>
    </row>
    <row r="97" ht="127.5">
      <c r="E97" s="14" t="s">
        <v>146</v>
      </c>
    </row>
    <row r="98" ht="409.5">
      <c r="E98" s="14" t="s">
        <v>147</v>
      </c>
    </row>
    <row r="99" spans="1:16" ht="12.75">
      <c r="A99" s="7">
        <v>44</v>
      </c>
      <c r="B99" s="7" t="s">
        <v>53</v>
      </c>
      <c r="C99" s="7" t="s">
        <v>148</v>
      </c>
      <c r="D99" s="7" t="s">
        <v>47</v>
      </c>
      <c r="E99" s="7" t="s">
        <v>149</v>
      </c>
      <c r="F99" s="7" t="s">
        <v>137</v>
      </c>
      <c r="G99" s="9">
        <v>2</v>
      </c>
      <c r="H99" s="13"/>
      <c r="I99" s="12">
        <f>ROUND((H99*G99),2)</f>
      </c>
      <c r="O99">
        <f>rekapitulace!H8</f>
      </c>
      <c r="P99">
        <f>O99/100*I99</f>
      </c>
    </row>
    <row r="100" ht="25.5">
      <c r="E100" s="14" t="s">
        <v>150</v>
      </c>
    </row>
    <row r="101" ht="280.5">
      <c r="E101" s="14" t="s">
        <v>139</v>
      </c>
    </row>
    <row r="102" spans="1:16" ht="12.75">
      <c r="A102" s="7">
        <v>45</v>
      </c>
      <c r="B102" s="7" t="s">
        <v>53</v>
      </c>
      <c r="C102" s="7" t="s">
        <v>151</v>
      </c>
      <c r="D102" s="7" t="s">
        <v>47</v>
      </c>
      <c r="E102" s="7" t="s">
        <v>152</v>
      </c>
      <c r="F102" s="7" t="s">
        <v>68</v>
      </c>
      <c r="G102" s="9">
        <v>42</v>
      </c>
      <c r="H102" s="13"/>
      <c r="I102" s="12">
        <f>ROUND((H102*G102),2)</f>
      </c>
      <c r="O102">
        <f>rekapitulace!H8</f>
      </c>
      <c r="P102">
        <f>O102/100*I102</f>
      </c>
    </row>
    <row r="103" ht="178.5">
      <c r="E103" s="14" t="s">
        <v>153</v>
      </c>
    </row>
    <row r="104" ht="409.5">
      <c r="E104" s="14" t="s">
        <v>154</v>
      </c>
    </row>
    <row r="105" spans="1:16" ht="12.75" customHeight="1">
      <c r="A105" s="15"/>
      <c r="B105" s="15"/>
      <c r="C105" s="15" t="s">
        <v>41</v>
      </c>
      <c r="D105" s="15"/>
      <c r="E105" s="15" t="s">
        <v>134</v>
      </c>
      <c r="F105" s="15"/>
      <c r="G105" s="15"/>
      <c r="H105" s="15"/>
      <c r="I105" s="15">
        <f>SUM(I90:I104)</f>
      </c>
      <c r="P105">
        <f>ROUND(SUM(P90:P104),2)</f>
      </c>
    </row>
    <row r="107" spans="1:9" ht="12.75" customHeight="1">
      <c r="A107" s="8"/>
      <c r="B107" s="8"/>
      <c r="C107" s="8" t="s">
        <v>42</v>
      </c>
      <c r="D107" s="8"/>
      <c r="E107" s="8" t="s">
        <v>155</v>
      </c>
      <c r="F107" s="8"/>
      <c r="G107" s="10"/>
      <c r="H107" s="8"/>
      <c r="I107" s="10"/>
    </row>
    <row r="108" spans="1:16" ht="12.75">
      <c r="A108" s="7">
        <v>18</v>
      </c>
      <c r="B108" s="7" t="s">
        <v>53</v>
      </c>
      <c r="C108" s="7" t="s">
        <v>156</v>
      </c>
      <c r="D108" s="7" t="s">
        <v>47</v>
      </c>
      <c r="E108" s="7" t="s">
        <v>157</v>
      </c>
      <c r="F108" s="7" t="s">
        <v>68</v>
      </c>
      <c r="G108" s="9">
        <v>91.875</v>
      </c>
      <c r="H108" s="13"/>
      <c r="I108" s="12">
        <f>ROUND((H108*G108),2)</f>
      </c>
      <c r="O108">
        <f>rekapitulace!H8</f>
      </c>
      <c r="P108">
        <f>O108/100*I108</f>
      </c>
    </row>
    <row r="109" ht="229.5">
      <c r="E109" s="14" t="s">
        <v>158</v>
      </c>
    </row>
    <row r="110" ht="255">
      <c r="E110" s="14" t="s">
        <v>159</v>
      </c>
    </row>
    <row r="111" spans="1:16" ht="12.75">
      <c r="A111" s="7">
        <v>19</v>
      </c>
      <c r="B111" s="7" t="s">
        <v>53</v>
      </c>
      <c r="C111" s="7" t="s">
        <v>160</v>
      </c>
      <c r="D111" s="7" t="s">
        <v>47</v>
      </c>
      <c r="E111" s="7" t="s">
        <v>161</v>
      </c>
      <c r="F111" s="7" t="s">
        <v>68</v>
      </c>
      <c r="G111" s="9">
        <v>5.25</v>
      </c>
      <c r="H111" s="13"/>
      <c r="I111" s="12">
        <f>ROUND((H111*G111),2)</f>
      </c>
      <c r="O111">
        <f>rekapitulace!H8</f>
      </c>
      <c r="P111">
        <f>O111/100*I111</f>
      </c>
    </row>
    <row r="112" ht="216.75">
      <c r="E112" s="14" t="s">
        <v>162</v>
      </c>
    </row>
    <row r="113" ht="255">
      <c r="E113" s="14" t="s">
        <v>159</v>
      </c>
    </row>
    <row r="114" spans="1:16" ht="12.75">
      <c r="A114" s="7">
        <v>21</v>
      </c>
      <c r="B114" s="7" t="s">
        <v>53</v>
      </c>
      <c r="C114" s="7" t="s">
        <v>163</v>
      </c>
      <c r="D114" s="7" t="s">
        <v>47</v>
      </c>
      <c r="E114" s="7" t="s">
        <v>164</v>
      </c>
      <c r="F114" s="7" t="s">
        <v>68</v>
      </c>
      <c r="G114" s="9">
        <v>39.4</v>
      </c>
      <c r="H114" s="13"/>
      <c r="I114" s="12">
        <f>ROUND((H114*G114),2)</f>
      </c>
      <c r="O114">
        <f>rekapitulace!H8</f>
      </c>
      <c r="P114">
        <f>O114/100*I114</f>
      </c>
    </row>
    <row r="115" ht="25.5">
      <c r="E115" s="14" t="s">
        <v>165</v>
      </c>
    </row>
    <row r="116" ht="140.25">
      <c r="E116" s="14" t="s">
        <v>166</v>
      </c>
    </row>
    <row r="117" spans="1:16" ht="12.75">
      <c r="A117" s="7">
        <v>22</v>
      </c>
      <c r="B117" s="7" t="s">
        <v>53</v>
      </c>
      <c r="C117" s="7" t="s">
        <v>167</v>
      </c>
      <c r="D117" s="7" t="s">
        <v>47</v>
      </c>
      <c r="E117" s="7" t="s">
        <v>168</v>
      </c>
      <c r="F117" s="7" t="s">
        <v>68</v>
      </c>
      <c r="G117" s="9">
        <v>183.75</v>
      </c>
      <c r="H117" s="13"/>
      <c r="I117" s="12">
        <f>ROUND((H117*G117),2)</f>
      </c>
      <c r="O117">
        <f>rekapitulace!H8</f>
      </c>
      <c r="P117">
        <f>O117/100*I117</f>
      </c>
    </row>
    <row r="118" ht="178.5">
      <c r="E118" s="14" t="s">
        <v>169</v>
      </c>
    </row>
    <row r="119" ht="267.75">
      <c r="E119" s="14" t="s">
        <v>170</v>
      </c>
    </row>
    <row r="120" spans="1:16" ht="12.75">
      <c r="A120" s="7">
        <v>29</v>
      </c>
      <c r="B120" s="7" t="s">
        <v>45</v>
      </c>
      <c r="C120" s="7" t="s">
        <v>171</v>
      </c>
      <c r="D120" s="7" t="s">
        <v>47</v>
      </c>
      <c r="E120" s="7" t="s">
        <v>172</v>
      </c>
      <c r="F120" s="7" t="s">
        <v>56</v>
      </c>
      <c r="G120" s="9">
        <v>0.342</v>
      </c>
      <c r="H120" s="13"/>
      <c r="I120" s="12">
        <f>ROUND((H120*G120),2)</f>
      </c>
      <c r="O120">
        <f>rekapitulace!H8</f>
      </c>
      <c r="P120">
        <f>O120/100*I120</f>
      </c>
    </row>
    <row r="121" ht="242.25">
      <c r="E121" s="14" t="s">
        <v>173</v>
      </c>
    </row>
    <row r="122" ht="242.25">
      <c r="E122" s="14" t="s">
        <v>174</v>
      </c>
    </row>
    <row r="123" spans="1:16" ht="12.75">
      <c r="A123" s="7">
        <v>31</v>
      </c>
      <c r="B123" s="7" t="s">
        <v>45</v>
      </c>
      <c r="C123" s="7" t="s">
        <v>175</v>
      </c>
      <c r="D123" s="7" t="s">
        <v>47</v>
      </c>
      <c r="E123" s="7" t="s">
        <v>176</v>
      </c>
      <c r="F123" s="7" t="s">
        <v>86</v>
      </c>
      <c r="G123" s="9">
        <v>3031</v>
      </c>
      <c r="H123" s="13"/>
      <c r="I123" s="12">
        <f>ROUND((H123*G123),2)</f>
      </c>
      <c r="O123">
        <f>rekapitulace!H8</f>
      </c>
      <c r="P123">
        <f>O123/100*I123</f>
      </c>
    </row>
    <row r="124" ht="51">
      <c r="E124" s="14" t="s">
        <v>177</v>
      </c>
    </row>
    <row r="125" ht="191.25">
      <c r="E125" s="14" t="s">
        <v>178</v>
      </c>
    </row>
    <row r="126" spans="1:16" ht="12.75">
      <c r="A126" s="7">
        <v>39</v>
      </c>
      <c r="B126" s="7" t="s">
        <v>53</v>
      </c>
      <c r="C126" s="7" t="s">
        <v>179</v>
      </c>
      <c r="D126" s="7" t="s">
        <v>47</v>
      </c>
      <c r="E126" s="7" t="s">
        <v>180</v>
      </c>
      <c r="F126" s="7" t="s">
        <v>137</v>
      </c>
      <c r="G126" s="9">
        <v>2</v>
      </c>
      <c r="H126" s="13"/>
      <c r="I126" s="12">
        <f>ROUND((H126*G126),2)</f>
      </c>
      <c r="O126">
        <f>rekapitulace!H8</f>
      </c>
      <c r="P126">
        <f>O126/100*I126</f>
      </c>
    </row>
    <row r="127" ht="409.5">
      <c r="E127" s="14" t="s">
        <v>181</v>
      </c>
    </row>
    <row r="128" ht="409.5">
      <c r="E128" s="14" t="s">
        <v>182</v>
      </c>
    </row>
    <row r="129" spans="1:16" ht="12.75" customHeight="1">
      <c r="A129" s="15"/>
      <c r="B129" s="15"/>
      <c r="C129" s="15" t="s">
        <v>42</v>
      </c>
      <c r="D129" s="15"/>
      <c r="E129" s="15" t="s">
        <v>155</v>
      </c>
      <c r="F129" s="15"/>
      <c r="G129" s="15"/>
      <c r="H129" s="15"/>
      <c r="I129" s="15">
        <f>SUM(I108:I128)</f>
      </c>
      <c r="P129">
        <f>ROUND(SUM(P108:P128),2)</f>
      </c>
    </row>
    <row r="131" spans="1:16" ht="12.75" customHeight="1">
      <c r="A131" s="15"/>
      <c r="B131" s="15"/>
      <c r="C131" s="15"/>
      <c r="D131" s="15"/>
      <c r="E131" s="15" t="s">
        <v>183</v>
      </c>
      <c r="F131" s="15"/>
      <c r="G131" s="15"/>
      <c r="H131" s="15"/>
      <c r="I131" s="15">
        <f>+I15+I48+I54+I87+I105+I129</f>
      </c>
      <c r="P131">
        <f>+P15+P48+P54+P87+P105+P129</f>
      </c>
    </row>
    <row r="133" spans="1:9" ht="12.75" customHeight="1">
      <c r="A133" s="8" t="s">
        <v>184</v>
      </c>
      <c r="B133" s="8"/>
      <c r="C133" s="8"/>
      <c r="D133" s="8"/>
      <c r="E133" s="8"/>
      <c r="F133" s="8"/>
      <c r="G133" s="8"/>
      <c r="H133" s="8"/>
      <c r="I133" s="8"/>
    </row>
    <row r="134" spans="1:9" ht="12.75" customHeight="1">
      <c r="A134" s="8"/>
      <c r="B134" s="8"/>
      <c r="C134" s="8"/>
      <c r="D134" s="8"/>
      <c r="E134" s="8" t="s">
        <v>185</v>
      </c>
      <c r="F134" s="8"/>
      <c r="G134" s="8"/>
      <c r="H134" s="8"/>
      <c r="I134" s="8"/>
    </row>
    <row r="135" spans="1:16" ht="12.75" customHeight="1">
      <c r="A135" s="15"/>
      <c r="B135" s="15"/>
      <c r="C135" s="15"/>
      <c r="D135" s="15"/>
      <c r="E135" s="15" t="s">
        <v>186</v>
      </c>
      <c r="F135" s="15"/>
      <c r="G135" s="15"/>
      <c r="H135" s="15"/>
      <c r="I135" s="15">
        <v>0</v>
      </c>
      <c r="P135">
        <v>0</v>
      </c>
    </row>
    <row r="136" spans="1:9" ht="12.75" customHeight="1">
      <c r="A136" s="15"/>
      <c r="B136" s="15"/>
      <c r="C136" s="15"/>
      <c r="D136" s="15"/>
      <c r="E136" s="15" t="s">
        <v>187</v>
      </c>
      <c r="F136" s="15"/>
      <c r="G136" s="15"/>
      <c r="H136" s="15"/>
      <c r="I136" s="15"/>
    </row>
    <row r="137" spans="1:16" ht="12.75" customHeight="1">
      <c r="A137" s="15"/>
      <c r="B137" s="15"/>
      <c r="C137" s="15"/>
      <c r="D137" s="15"/>
      <c r="E137" s="15" t="s">
        <v>188</v>
      </c>
      <c r="F137" s="15"/>
      <c r="G137" s="15"/>
      <c r="H137" s="15"/>
      <c r="I137" s="15">
        <v>0</v>
      </c>
      <c r="P137">
        <v>0</v>
      </c>
    </row>
    <row r="138" spans="1:16" ht="12.75" customHeight="1">
      <c r="A138" s="15"/>
      <c r="B138" s="15"/>
      <c r="C138" s="15"/>
      <c r="D138" s="15"/>
      <c r="E138" s="15" t="s">
        <v>189</v>
      </c>
      <c r="F138" s="15"/>
      <c r="G138" s="15"/>
      <c r="H138" s="15"/>
      <c r="I138" s="15">
        <f>I135+I137</f>
      </c>
      <c r="P138">
        <f>P135+P137</f>
      </c>
    </row>
    <row r="140" spans="1:16" ht="12.75" customHeight="1">
      <c r="A140" s="15"/>
      <c r="B140" s="15"/>
      <c r="C140" s="15"/>
      <c r="D140" s="15"/>
      <c r="E140" s="15" t="s">
        <v>189</v>
      </c>
      <c r="F140" s="15"/>
      <c r="G140" s="15"/>
      <c r="H140" s="15"/>
      <c r="I140" s="15">
        <f>I131+I138</f>
      </c>
      <c r="P140">
        <f>P131+P138</f>
      </c>
    </row>
  </sheetData>
  <sheetProtection password="C410"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190</v>
      </c>
      <c r="D5" s="5"/>
      <c r="E5" s="5" t="s">
        <v>191</v>
      </c>
    </row>
    <row r="6" spans="1:5" ht="12.75" customHeight="1">
      <c r="A6" t="s">
        <v>18</v>
      </c>
      <c r="C6" s="5" t="s">
        <v>190</v>
      </c>
      <c r="D6" s="5"/>
      <c r="E6" s="5" t="s">
        <v>191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104.712</v>
      </c>
      <c r="H12" s="13"/>
      <c r="I12" s="12">
        <f>ROUND((H12*G12),2)</f>
      </c>
      <c r="O12">
        <f>rekapitulace!H8</f>
      </c>
      <c r="P12">
        <f>O12/100*I12</f>
      </c>
    </row>
    <row r="13" ht="280.5">
      <c r="E13" s="14" t="s">
        <v>192</v>
      </c>
    </row>
    <row r="14" ht="153">
      <c r="E14" s="14" t="s">
        <v>51</v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24</v>
      </c>
      <c r="D17" s="8"/>
      <c r="E17" s="8" t="s">
        <v>52</v>
      </c>
      <c r="F17" s="8"/>
      <c r="G17" s="10"/>
      <c r="H17" s="8"/>
      <c r="I17" s="10"/>
    </row>
    <row r="18" spans="1:16" ht="12.75">
      <c r="A18" s="7">
        <v>1</v>
      </c>
      <c r="B18" s="7" t="s">
        <v>53</v>
      </c>
      <c r="C18" s="7" t="s">
        <v>54</v>
      </c>
      <c r="D18" s="7" t="s">
        <v>47</v>
      </c>
      <c r="E18" s="7" t="s">
        <v>55</v>
      </c>
      <c r="F18" s="7" t="s">
        <v>56</v>
      </c>
      <c r="G18" s="9">
        <v>1.43</v>
      </c>
      <c r="H18" s="13"/>
      <c r="I18" s="12">
        <f>ROUND((H18*G18),2)</f>
      </c>
      <c r="O18">
        <f>rekapitulace!H8</f>
      </c>
      <c r="P18">
        <f>O18/100*I18</f>
      </c>
    </row>
    <row r="19" ht="153">
      <c r="E19" s="14" t="s">
        <v>193</v>
      </c>
    </row>
    <row r="20" ht="409.5">
      <c r="E20" s="14" t="s">
        <v>58</v>
      </c>
    </row>
    <row r="21" spans="1:16" ht="12.75">
      <c r="A21" s="7">
        <v>3</v>
      </c>
      <c r="B21" s="7" t="s">
        <v>45</v>
      </c>
      <c r="C21" s="7" t="s">
        <v>70</v>
      </c>
      <c r="D21" s="7" t="s">
        <v>47</v>
      </c>
      <c r="E21" s="7" t="s">
        <v>71</v>
      </c>
      <c r="F21" s="7" t="s">
        <v>56</v>
      </c>
      <c r="G21" s="9">
        <v>26.5</v>
      </c>
      <c r="H21" s="13"/>
      <c r="I21" s="12">
        <f>ROUND((H21*G21),2)</f>
      </c>
      <c r="O21">
        <f>rekapitulace!H8</f>
      </c>
      <c r="P21">
        <f>O21/100*I21</f>
      </c>
    </row>
    <row r="22" ht="89.25">
      <c r="E22" s="14" t="s">
        <v>194</v>
      </c>
    </row>
    <row r="23" ht="409.5">
      <c r="E23" s="14" t="s">
        <v>58</v>
      </c>
    </row>
    <row r="24" spans="1:16" ht="12.75">
      <c r="A24" s="7">
        <v>7</v>
      </c>
      <c r="B24" s="7" t="s">
        <v>45</v>
      </c>
      <c r="C24" s="7" t="s">
        <v>77</v>
      </c>
      <c r="D24" s="7" t="s">
        <v>47</v>
      </c>
      <c r="E24" s="7" t="s">
        <v>78</v>
      </c>
      <c r="F24" s="7" t="s">
        <v>56</v>
      </c>
      <c r="G24" s="9">
        <v>35.02</v>
      </c>
      <c r="H24" s="13"/>
      <c r="I24" s="12">
        <f>ROUND((H24*G24),2)</f>
      </c>
      <c r="O24">
        <f>rekapitulace!H8</f>
      </c>
      <c r="P24">
        <f>O24/100*I24</f>
      </c>
    </row>
    <row r="25" ht="191.25">
      <c r="E25" s="14" t="s">
        <v>195</v>
      </c>
    </row>
    <row r="26" ht="409.5">
      <c r="E26" s="14" t="s">
        <v>65</v>
      </c>
    </row>
    <row r="27" spans="1:16" ht="12.75">
      <c r="A27" s="7">
        <v>8</v>
      </c>
      <c r="B27" s="7" t="s">
        <v>45</v>
      </c>
      <c r="C27" s="7" t="s">
        <v>80</v>
      </c>
      <c r="D27" s="7" t="s">
        <v>47</v>
      </c>
      <c r="E27" s="7" t="s">
        <v>81</v>
      </c>
      <c r="F27" s="7" t="s">
        <v>56</v>
      </c>
      <c r="G27" s="9">
        <v>35.02</v>
      </c>
      <c r="H27" s="13"/>
      <c r="I27" s="12">
        <f>ROUND((H27*G27),2)</f>
      </c>
      <c r="O27">
        <f>rekapitulace!H8</f>
      </c>
      <c r="P27">
        <f>O27/100*I27</f>
      </c>
    </row>
    <row r="28" ht="140.25">
      <c r="E28" s="14" t="s">
        <v>196</v>
      </c>
    </row>
    <row r="29" ht="409.5">
      <c r="E29" s="14" t="s">
        <v>83</v>
      </c>
    </row>
    <row r="30" spans="1:16" ht="12.75">
      <c r="A30" s="7">
        <v>9</v>
      </c>
      <c r="B30" s="7" t="s">
        <v>45</v>
      </c>
      <c r="C30" s="7" t="s">
        <v>84</v>
      </c>
      <c r="D30" s="7" t="s">
        <v>47</v>
      </c>
      <c r="E30" s="7" t="s">
        <v>85</v>
      </c>
      <c r="F30" s="7" t="s">
        <v>86</v>
      </c>
      <c r="G30" s="9">
        <v>132.5</v>
      </c>
      <c r="H30" s="13"/>
      <c r="I30" s="12">
        <f>ROUND((H30*G30),2)</f>
      </c>
      <c r="O30">
        <f>rekapitulace!H8</f>
      </c>
      <c r="P30">
        <f>O30/100*I30</f>
      </c>
    </row>
    <row r="31" ht="38.25">
      <c r="E31" s="14" t="s">
        <v>197</v>
      </c>
    </row>
    <row r="32" ht="153">
      <c r="E32" s="14" t="s">
        <v>88</v>
      </c>
    </row>
    <row r="33" spans="1:16" ht="12.75">
      <c r="A33" s="7">
        <v>10</v>
      </c>
      <c r="B33" s="7" t="s">
        <v>45</v>
      </c>
      <c r="C33" s="7" t="s">
        <v>89</v>
      </c>
      <c r="D33" s="7" t="s">
        <v>47</v>
      </c>
      <c r="E33" s="7" t="s">
        <v>90</v>
      </c>
      <c r="F33" s="7" t="s">
        <v>86</v>
      </c>
      <c r="G33" s="9">
        <v>87.55</v>
      </c>
      <c r="H33" s="13"/>
      <c r="I33" s="12">
        <f>ROUND((H33*G33),2)</f>
      </c>
      <c r="O33">
        <f>rekapitulace!H8</f>
      </c>
      <c r="P33">
        <f>O33/100*I33</f>
      </c>
    </row>
    <row r="34" ht="127.5">
      <c r="E34" s="14" t="s">
        <v>198</v>
      </c>
    </row>
    <row r="35" ht="178.5">
      <c r="E35" s="14" t="s">
        <v>92</v>
      </c>
    </row>
    <row r="36" spans="1:16" ht="12.75">
      <c r="A36" s="7">
        <v>45</v>
      </c>
      <c r="B36" s="7" t="s">
        <v>53</v>
      </c>
      <c r="C36" s="7" t="s">
        <v>199</v>
      </c>
      <c r="D36" s="7" t="s">
        <v>47</v>
      </c>
      <c r="E36" s="7" t="s">
        <v>200</v>
      </c>
      <c r="F36" s="7" t="s">
        <v>56</v>
      </c>
      <c r="G36" s="9">
        <v>15.7</v>
      </c>
      <c r="H36" s="13"/>
      <c r="I36" s="12">
        <f>ROUND((H36*G36),2)</f>
      </c>
      <c r="O36">
        <f>rekapitulace!H8</f>
      </c>
      <c r="P36">
        <f>O36/100*I36</f>
      </c>
    </row>
    <row r="37" ht="102">
      <c r="E37" s="14" t="s">
        <v>201</v>
      </c>
    </row>
    <row r="38" ht="409.5">
      <c r="E38" s="14" t="s">
        <v>58</v>
      </c>
    </row>
    <row r="39" spans="1:16" ht="12.75" customHeight="1">
      <c r="A39" s="15"/>
      <c r="B39" s="15"/>
      <c r="C39" s="15" t="s">
        <v>24</v>
      </c>
      <c r="D39" s="15"/>
      <c r="E39" s="15" t="s">
        <v>52</v>
      </c>
      <c r="F39" s="15"/>
      <c r="G39" s="15"/>
      <c r="H39" s="15"/>
      <c r="I39" s="15">
        <f>SUM(I18:I38)</f>
      </c>
      <c r="P39">
        <f>ROUND(SUM(P18:P38),2)</f>
      </c>
    </row>
    <row r="41" spans="1:9" ht="12.75" customHeight="1">
      <c r="A41" s="8"/>
      <c r="B41" s="8"/>
      <c r="C41" s="8" t="s">
        <v>38</v>
      </c>
      <c r="D41" s="8"/>
      <c r="E41" s="8" t="s">
        <v>98</v>
      </c>
      <c r="F41" s="8"/>
      <c r="G41" s="10"/>
      <c r="H41" s="8"/>
      <c r="I41" s="10"/>
    </row>
    <row r="42" spans="1:16" ht="12.75">
      <c r="A42" s="7">
        <v>16</v>
      </c>
      <c r="B42" s="7" t="s">
        <v>53</v>
      </c>
      <c r="C42" s="7" t="s">
        <v>117</v>
      </c>
      <c r="D42" s="7" t="s">
        <v>47</v>
      </c>
      <c r="E42" s="7" t="s">
        <v>118</v>
      </c>
      <c r="F42" s="7" t="s">
        <v>86</v>
      </c>
      <c r="G42" s="9">
        <v>132.5</v>
      </c>
      <c r="H42" s="13"/>
      <c r="I42" s="12">
        <f>ROUND((H42*G42),2)</f>
      </c>
      <c r="O42">
        <f>rekapitulace!H8</f>
      </c>
      <c r="P42">
        <f>O42/100*I42</f>
      </c>
    </row>
    <row r="43" ht="191.25">
      <c r="E43" s="14" t="s">
        <v>202</v>
      </c>
    </row>
    <row r="44" ht="318.75">
      <c r="E44" s="14" t="s">
        <v>102</v>
      </c>
    </row>
    <row r="45" spans="1:16" ht="12.75">
      <c r="A45" s="7">
        <v>17</v>
      </c>
      <c r="B45" s="7" t="s">
        <v>53</v>
      </c>
      <c r="C45" s="7" t="s">
        <v>120</v>
      </c>
      <c r="D45" s="7" t="s">
        <v>47</v>
      </c>
      <c r="E45" s="7" t="s">
        <v>121</v>
      </c>
      <c r="F45" s="7" t="s">
        <v>86</v>
      </c>
      <c r="G45" s="9">
        <v>137.288</v>
      </c>
      <c r="H45" s="13"/>
      <c r="I45" s="12">
        <f>ROUND((H45*G45),2)</f>
      </c>
      <c r="O45">
        <f>rekapitulace!H8</f>
      </c>
      <c r="P45">
        <f>O45/100*I45</f>
      </c>
    </row>
    <row r="46" ht="89.25">
      <c r="E46" s="14" t="s">
        <v>203</v>
      </c>
    </row>
    <row r="47" ht="409.5">
      <c r="E47" s="14" t="s">
        <v>123</v>
      </c>
    </row>
    <row r="48" spans="1:16" ht="12.75">
      <c r="A48" s="7">
        <v>18</v>
      </c>
      <c r="B48" s="7" t="s">
        <v>53</v>
      </c>
      <c r="C48" s="7" t="s">
        <v>124</v>
      </c>
      <c r="D48" s="7" t="s">
        <v>47</v>
      </c>
      <c r="E48" s="7" t="s">
        <v>125</v>
      </c>
      <c r="F48" s="7" t="s">
        <v>86</v>
      </c>
      <c r="G48" s="9">
        <v>1.838</v>
      </c>
      <c r="H48" s="13"/>
      <c r="I48" s="12">
        <f>ROUND((H48*G48),2)</f>
      </c>
      <c r="O48">
        <f>rekapitulace!H8</f>
      </c>
      <c r="P48">
        <f>O48/100*I48</f>
      </c>
    </row>
    <row r="49" ht="76.5">
      <c r="E49" s="14" t="s">
        <v>204</v>
      </c>
    </row>
    <row r="50" ht="409.5">
      <c r="E50" s="14" t="s">
        <v>123</v>
      </c>
    </row>
    <row r="51" spans="1:16" ht="12.75" customHeight="1">
      <c r="A51" s="15"/>
      <c r="B51" s="15"/>
      <c r="C51" s="15" t="s">
        <v>38</v>
      </c>
      <c r="D51" s="15"/>
      <c r="E51" s="15" t="s">
        <v>98</v>
      </c>
      <c r="F51" s="15"/>
      <c r="G51" s="15"/>
      <c r="H51" s="15"/>
      <c r="I51" s="15">
        <f>SUM(I42:I50)</f>
      </c>
      <c r="P51">
        <f>ROUND(SUM(P42:P50),2)</f>
      </c>
    </row>
    <row r="53" spans="1:9" ht="12.75" customHeight="1">
      <c r="A53" s="8"/>
      <c r="B53" s="8"/>
      <c r="C53" s="8" t="s">
        <v>42</v>
      </c>
      <c r="D53" s="8"/>
      <c r="E53" s="8" t="s">
        <v>155</v>
      </c>
      <c r="F53" s="8"/>
      <c r="G53" s="10"/>
      <c r="H53" s="8"/>
      <c r="I53" s="10"/>
    </row>
    <row r="54" spans="1:16" ht="12.75">
      <c r="A54" s="7">
        <v>19</v>
      </c>
      <c r="B54" s="7" t="s">
        <v>53</v>
      </c>
      <c r="C54" s="7" t="s">
        <v>160</v>
      </c>
      <c r="D54" s="7" t="s">
        <v>47</v>
      </c>
      <c r="E54" s="7" t="s">
        <v>161</v>
      </c>
      <c r="F54" s="7" t="s">
        <v>68</v>
      </c>
      <c r="G54" s="9">
        <v>183.855</v>
      </c>
      <c r="H54" s="13"/>
      <c r="I54" s="12">
        <f>ROUND((H54*G54),2)</f>
      </c>
      <c r="O54">
        <f>rekapitulace!H8</f>
      </c>
      <c r="P54">
        <f>O54/100*I54</f>
      </c>
    </row>
    <row r="55" ht="229.5">
      <c r="E55" s="14" t="s">
        <v>205</v>
      </c>
    </row>
    <row r="56" ht="255">
      <c r="E56" s="14" t="s">
        <v>159</v>
      </c>
    </row>
    <row r="57" spans="1:16" ht="12.75">
      <c r="A57" s="7">
        <v>31</v>
      </c>
      <c r="B57" s="7" t="s">
        <v>45</v>
      </c>
      <c r="C57" s="7" t="s">
        <v>175</v>
      </c>
      <c r="D57" s="7" t="s">
        <v>47</v>
      </c>
      <c r="E57" s="7" t="s">
        <v>176</v>
      </c>
      <c r="F57" s="7" t="s">
        <v>86</v>
      </c>
      <c r="G57" s="9">
        <v>132.5</v>
      </c>
      <c r="H57" s="13"/>
      <c r="I57" s="12">
        <f>ROUND((H57*G57),2)</f>
      </c>
      <c r="O57">
        <f>rekapitulace!H8</f>
      </c>
      <c r="P57">
        <f>O57/100*I57</f>
      </c>
    </row>
    <row r="58" ht="38.25">
      <c r="E58" s="14" t="s">
        <v>197</v>
      </c>
    </row>
    <row r="59" ht="191.25">
      <c r="E59" s="14" t="s">
        <v>178</v>
      </c>
    </row>
    <row r="60" spans="1:16" ht="12.75" customHeight="1">
      <c r="A60" s="15"/>
      <c r="B60" s="15"/>
      <c r="C60" s="15" t="s">
        <v>42</v>
      </c>
      <c r="D60" s="15"/>
      <c r="E60" s="15" t="s">
        <v>155</v>
      </c>
      <c r="F60" s="15"/>
      <c r="G60" s="15"/>
      <c r="H60" s="15"/>
      <c r="I60" s="15">
        <f>SUM(I54:I59)</f>
      </c>
      <c r="P60">
        <f>ROUND(SUM(P54:P59),2)</f>
      </c>
    </row>
    <row r="62" spans="1:16" ht="12.75" customHeight="1">
      <c r="A62" s="15"/>
      <c r="B62" s="15"/>
      <c r="C62" s="15"/>
      <c r="D62" s="15"/>
      <c r="E62" s="15" t="s">
        <v>183</v>
      </c>
      <c r="F62" s="15"/>
      <c r="G62" s="15"/>
      <c r="H62" s="15"/>
      <c r="I62" s="15">
        <f>+I15+I39+I51+I60</f>
      </c>
      <c r="P62">
        <f>+P15+P39+P51+P60</f>
      </c>
    </row>
    <row r="64" spans="1:9" ht="12.75" customHeight="1">
      <c r="A64" s="8" t="s">
        <v>184</v>
      </c>
      <c r="B64" s="8"/>
      <c r="C64" s="8"/>
      <c r="D64" s="8"/>
      <c r="E64" s="8"/>
      <c r="F64" s="8"/>
      <c r="G64" s="8"/>
      <c r="H64" s="8"/>
      <c r="I64" s="8"/>
    </row>
    <row r="65" spans="1:9" ht="12.75" customHeight="1">
      <c r="A65" s="8"/>
      <c r="B65" s="8"/>
      <c r="C65" s="8"/>
      <c r="D65" s="8"/>
      <c r="E65" s="8" t="s">
        <v>185</v>
      </c>
      <c r="F65" s="8"/>
      <c r="G65" s="8"/>
      <c r="H65" s="8"/>
      <c r="I65" s="8"/>
    </row>
    <row r="66" spans="1:16" ht="12.75" customHeight="1">
      <c r="A66" s="15"/>
      <c r="B66" s="15"/>
      <c r="C66" s="15"/>
      <c r="D66" s="15"/>
      <c r="E66" s="15" t="s">
        <v>186</v>
      </c>
      <c r="F66" s="15"/>
      <c r="G66" s="15"/>
      <c r="H66" s="15"/>
      <c r="I66" s="15">
        <v>0</v>
      </c>
      <c r="P66">
        <v>0</v>
      </c>
    </row>
    <row r="67" spans="1:9" ht="12.75" customHeight="1">
      <c r="A67" s="15"/>
      <c r="B67" s="15"/>
      <c r="C67" s="15"/>
      <c r="D67" s="15"/>
      <c r="E67" s="15" t="s">
        <v>187</v>
      </c>
      <c r="F67" s="15"/>
      <c r="G67" s="15"/>
      <c r="H67" s="15"/>
      <c r="I67" s="15"/>
    </row>
    <row r="68" spans="1:16" ht="12.75" customHeight="1">
      <c r="A68" s="15"/>
      <c r="B68" s="15"/>
      <c r="C68" s="15"/>
      <c r="D68" s="15"/>
      <c r="E68" s="15" t="s">
        <v>188</v>
      </c>
      <c r="F68" s="15"/>
      <c r="G68" s="15"/>
      <c r="H68" s="15"/>
      <c r="I68" s="15">
        <v>0</v>
      </c>
      <c r="P68">
        <v>0</v>
      </c>
    </row>
    <row r="69" spans="1:16" ht="12.75" customHeight="1">
      <c r="A69" s="15"/>
      <c r="B69" s="15"/>
      <c r="C69" s="15"/>
      <c r="D69" s="15"/>
      <c r="E69" s="15" t="s">
        <v>189</v>
      </c>
      <c r="F69" s="15"/>
      <c r="G69" s="15"/>
      <c r="H69" s="15"/>
      <c r="I69" s="15">
        <f>I66+I68</f>
      </c>
      <c r="P69">
        <f>P66+P68</f>
      </c>
    </row>
    <row r="71" spans="1:16" ht="12.75" customHeight="1">
      <c r="A71" s="15"/>
      <c r="B71" s="15"/>
      <c r="C71" s="15"/>
      <c r="D71" s="15"/>
      <c r="E71" s="15" t="s">
        <v>189</v>
      </c>
      <c r="F71" s="15"/>
      <c r="G71" s="15"/>
      <c r="H71" s="15"/>
      <c r="I71" s="15">
        <f>I62+I69</f>
      </c>
      <c r="P71">
        <f>P62+P69</f>
      </c>
    </row>
  </sheetData>
  <sheetProtection password="C410"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206</v>
      </c>
      <c r="D5" s="5"/>
      <c r="E5" s="5" t="s">
        <v>207</v>
      </c>
    </row>
    <row r="6" spans="1:5" ht="12.75" customHeight="1">
      <c r="A6" t="s">
        <v>18</v>
      </c>
      <c r="C6" s="5" t="s">
        <v>206</v>
      </c>
      <c r="D6" s="5"/>
      <c r="E6" s="5" t="s">
        <v>207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208</v>
      </c>
      <c r="D12" s="7" t="s">
        <v>47</v>
      </c>
      <c r="E12" s="7" t="s">
        <v>209</v>
      </c>
      <c r="F12" s="7" t="s">
        <v>210</v>
      </c>
      <c r="G12" s="9">
        <v>2</v>
      </c>
      <c r="H12" s="13"/>
      <c r="I12" s="12">
        <f>ROUND((H12*G12),2)</f>
      </c>
      <c r="O12">
        <f>rekapitulace!H8</f>
      </c>
      <c r="P12">
        <f>O12/100*I12</f>
      </c>
    </row>
    <row r="13" ht="178.5">
      <c r="E13" s="14" t="s">
        <v>211</v>
      </c>
    </row>
    <row r="14" ht="409.5">
      <c r="E14" s="14" t="s">
        <v>212</v>
      </c>
    </row>
    <row r="15" spans="1:16" ht="12.75">
      <c r="A15" s="7">
        <v>3</v>
      </c>
      <c r="B15" s="7" t="s">
        <v>45</v>
      </c>
      <c r="C15" s="7" t="s">
        <v>213</v>
      </c>
      <c r="D15" s="7" t="s">
        <v>47</v>
      </c>
      <c r="E15" s="7" t="s">
        <v>214</v>
      </c>
      <c r="F15" s="7" t="s">
        <v>210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216.75">
      <c r="E16" s="14" t="s">
        <v>215</v>
      </c>
    </row>
    <row r="17" ht="114.75">
      <c r="E17" s="14" t="s">
        <v>216</v>
      </c>
    </row>
    <row r="18" spans="1:16" ht="12.75">
      <c r="A18" s="7">
        <v>4</v>
      </c>
      <c r="B18" s="7" t="s">
        <v>45</v>
      </c>
      <c r="C18" s="7" t="s">
        <v>217</v>
      </c>
      <c r="D18" s="7" t="s">
        <v>47</v>
      </c>
      <c r="E18" s="7" t="s">
        <v>218</v>
      </c>
      <c r="F18" s="7" t="s">
        <v>219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102">
      <c r="E19" s="14" t="s">
        <v>220</v>
      </c>
    </row>
    <row r="20" ht="114.75">
      <c r="E20" s="14" t="s">
        <v>221</v>
      </c>
    </row>
    <row r="21" spans="1:16" ht="12.75">
      <c r="A21" s="7">
        <v>5</v>
      </c>
      <c r="B21" s="7" t="s">
        <v>45</v>
      </c>
      <c r="C21" s="7" t="s">
        <v>222</v>
      </c>
      <c r="D21" s="7" t="s">
        <v>47</v>
      </c>
      <c r="E21" s="7" t="s">
        <v>223</v>
      </c>
      <c r="F21" s="7" t="s">
        <v>210</v>
      </c>
      <c r="G21" s="9">
        <v>1</v>
      </c>
      <c r="H21" s="13"/>
      <c r="I21" s="12">
        <f>ROUND((H21*G21),2)</f>
      </c>
      <c r="O21">
        <f>rekapitulace!H8</f>
      </c>
      <c r="P21">
        <f>O21/100*I21</f>
      </c>
    </row>
    <row r="22" ht="25.5">
      <c r="E22" s="14" t="s">
        <v>224</v>
      </c>
    </row>
    <row r="23" ht="408">
      <c r="E23" s="14" t="s">
        <v>225</v>
      </c>
    </row>
    <row r="24" spans="1:16" ht="12.75">
      <c r="A24" s="7">
        <v>6</v>
      </c>
      <c r="B24" s="7" t="s">
        <v>45</v>
      </c>
      <c r="C24" s="7" t="s">
        <v>226</v>
      </c>
      <c r="D24" s="7" t="s">
        <v>47</v>
      </c>
      <c r="E24" s="7" t="s">
        <v>227</v>
      </c>
      <c r="F24" s="7" t="s">
        <v>210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114.75">
      <c r="E25" s="14" t="s">
        <v>228</v>
      </c>
    </row>
    <row r="26" ht="408">
      <c r="E26" s="14" t="s">
        <v>229</v>
      </c>
    </row>
    <row r="27" spans="1:16" ht="12.75">
      <c r="A27" s="7">
        <v>8</v>
      </c>
      <c r="B27" s="7" t="s">
        <v>45</v>
      </c>
      <c r="C27" s="7" t="s">
        <v>230</v>
      </c>
      <c r="D27" s="7" t="s">
        <v>47</v>
      </c>
      <c r="E27" s="7" t="s">
        <v>231</v>
      </c>
      <c r="F27" s="7" t="s">
        <v>210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ht="25.5">
      <c r="E28" s="14" t="s">
        <v>224</v>
      </c>
    </row>
    <row r="29" ht="409.5">
      <c r="E29" s="14" t="s">
        <v>232</v>
      </c>
    </row>
    <row r="30" spans="1:16" ht="12.75" customHeight="1">
      <c r="A30" s="15"/>
      <c r="B30" s="15"/>
      <c r="C30" s="15" t="s">
        <v>44</v>
      </c>
      <c r="D30" s="15"/>
      <c r="E30" s="15" t="s">
        <v>43</v>
      </c>
      <c r="F30" s="15"/>
      <c r="G30" s="15"/>
      <c r="H30" s="15"/>
      <c r="I30" s="15">
        <f>SUM(I12:I29)</f>
      </c>
      <c r="P30">
        <f>ROUND(SUM(P12:P29),2)</f>
      </c>
    </row>
    <row r="32" spans="1:16" ht="12.75" customHeight="1">
      <c r="A32" s="15"/>
      <c r="B32" s="15"/>
      <c r="C32" s="15"/>
      <c r="D32" s="15"/>
      <c r="E32" s="15" t="s">
        <v>183</v>
      </c>
      <c r="F32" s="15"/>
      <c r="G32" s="15"/>
      <c r="H32" s="15"/>
      <c r="I32" s="15">
        <f>+I30</f>
      </c>
      <c r="P32">
        <f>+P30</f>
      </c>
    </row>
    <row r="34" spans="1:9" ht="12.75" customHeight="1">
      <c r="A34" s="8" t="s">
        <v>184</v>
      </c>
      <c r="B34" s="8"/>
      <c r="C34" s="8"/>
      <c r="D34" s="8"/>
      <c r="E34" s="8"/>
      <c r="F34" s="8"/>
      <c r="G34" s="8"/>
      <c r="H34" s="8"/>
      <c r="I34" s="8"/>
    </row>
    <row r="35" spans="1:9" ht="12.75" customHeight="1">
      <c r="A35" s="8"/>
      <c r="B35" s="8"/>
      <c r="C35" s="8"/>
      <c r="D35" s="8"/>
      <c r="E35" s="8" t="s">
        <v>185</v>
      </c>
      <c r="F35" s="8"/>
      <c r="G35" s="8"/>
      <c r="H35" s="8"/>
      <c r="I35" s="8"/>
    </row>
    <row r="36" spans="1:16" ht="12.75" customHeight="1">
      <c r="A36" s="15"/>
      <c r="B36" s="15"/>
      <c r="C36" s="15"/>
      <c r="D36" s="15"/>
      <c r="E36" s="15" t="s">
        <v>186</v>
      </c>
      <c r="F36" s="15"/>
      <c r="G36" s="15"/>
      <c r="H36" s="15"/>
      <c r="I36" s="15">
        <v>0</v>
      </c>
      <c r="P36">
        <v>0</v>
      </c>
    </row>
    <row r="37" spans="1:9" ht="12.75" customHeight="1">
      <c r="A37" s="15"/>
      <c r="B37" s="15"/>
      <c r="C37" s="15"/>
      <c r="D37" s="15"/>
      <c r="E37" s="15" t="s">
        <v>187</v>
      </c>
      <c r="F37" s="15"/>
      <c r="G37" s="15"/>
      <c r="H37" s="15"/>
      <c r="I37" s="15"/>
    </row>
    <row r="38" spans="1:16" ht="12.75" customHeight="1">
      <c r="A38" s="15"/>
      <c r="B38" s="15"/>
      <c r="C38" s="15"/>
      <c r="D38" s="15"/>
      <c r="E38" s="15" t="s">
        <v>188</v>
      </c>
      <c r="F38" s="15"/>
      <c r="G38" s="15"/>
      <c r="H38" s="15"/>
      <c r="I38" s="15">
        <v>0</v>
      </c>
      <c r="P38">
        <v>0</v>
      </c>
    </row>
    <row r="39" spans="1:16" ht="12.75" customHeight="1">
      <c r="A39" s="15"/>
      <c r="B39" s="15"/>
      <c r="C39" s="15"/>
      <c r="D39" s="15"/>
      <c r="E39" s="15" t="s">
        <v>189</v>
      </c>
      <c r="F39" s="15"/>
      <c r="G39" s="15"/>
      <c r="H39" s="15"/>
      <c r="I39" s="15">
        <f>I36+I38</f>
      </c>
      <c r="P39">
        <f>P36+P38</f>
      </c>
    </row>
    <row r="41" spans="1:16" ht="12.75" customHeight="1">
      <c r="A41" s="15"/>
      <c r="B41" s="15"/>
      <c r="C41" s="15"/>
      <c r="D41" s="15"/>
      <c r="E41" s="15" t="s">
        <v>189</v>
      </c>
      <c r="F41" s="15"/>
      <c r="G41" s="15"/>
      <c r="H41" s="15"/>
      <c r="I41" s="15">
        <f>I32+I39</f>
      </c>
      <c r="P41">
        <f>P32+P39</f>
      </c>
    </row>
  </sheetData>
  <sheetProtection password="C410" sheet="1" objects="1" scenarios="1"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