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01 00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0001 Pol'!$A$1:$W$122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Q8" i="12" s="1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4" i="12"/>
  <c r="I24" i="12"/>
  <c r="I23" i="12" s="1"/>
  <c r="K24" i="12"/>
  <c r="M24" i="12"/>
  <c r="O24" i="12"/>
  <c r="Q24" i="12"/>
  <c r="Q23" i="12" s="1"/>
  <c r="V24" i="12"/>
  <c r="G25" i="12"/>
  <c r="G23" i="12" s="1"/>
  <c r="I50" i="1" s="1"/>
  <c r="I25" i="12"/>
  <c r="K25" i="12"/>
  <c r="O25" i="12"/>
  <c r="O23" i="12" s="1"/>
  <c r="Q25" i="12"/>
  <c r="V25" i="12"/>
  <c r="G26" i="12"/>
  <c r="I51" i="1" s="1"/>
  <c r="G27" i="12"/>
  <c r="M27" i="12" s="1"/>
  <c r="M26" i="12" s="1"/>
  <c r="I27" i="12"/>
  <c r="I26" i="12" s="1"/>
  <c r="K27" i="12"/>
  <c r="K26" i="12" s="1"/>
  <c r="O27" i="12"/>
  <c r="O26" i="12" s="1"/>
  <c r="Q27" i="12"/>
  <c r="Q26" i="12" s="1"/>
  <c r="V27" i="12"/>
  <c r="V26" i="12" s="1"/>
  <c r="V28" i="12"/>
  <c r="G29" i="12"/>
  <c r="G28" i="12" s="1"/>
  <c r="I52" i="1" s="1"/>
  <c r="I29" i="12"/>
  <c r="I28" i="12" s="1"/>
  <c r="K29" i="12"/>
  <c r="K28" i="12" s="1"/>
  <c r="O29" i="12"/>
  <c r="O28" i="12" s="1"/>
  <c r="Q29" i="12"/>
  <c r="Q28" i="12" s="1"/>
  <c r="V29" i="12"/>
  <c r="G32" i="12"/>
  <c r="I32" i="12"/>
  <c r="I31" i="12" s="1"/>
  <c r="K32" i="12"/>
  <c r="M32" i="12"/>
  <c r="O32" i="12"/>
  <c r="Q32" i="12"/>
  <c r="V32" i="12"/>
  <c r="G35" i="12"/>
  <c r="G31" i="12" s="1"/>
  <c r="I53" i="1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2" i="12"/>
  <c r="I42" i="12"/>
  <c r="K42" i="12"/>
  <c r="M42" i="12"/>
  <c r="O42" i="12"/>
  <c r="Q42" i="12"/>
  <c r="V42" i="12"/>
  <c r="G44" i="12"/>
  <c r="G43" i="12" s="1"/>
  <c r="I54" i="1" s="1"/>
  <c r="I44" i="12"/>
  <c r="I43" i="12" s="1"/>
  <c r="K44" i="12"/>
  <c r="K43" i="12" s="1"/>
  <c r="O44" i="12"/>
  <c r="O43" i="12" s="1"/>
  <c r="Q44" i="12"/>
  <c r="Q43" i="12" s="1"/>
  <c r="V44" i="12"/>
  <c r="V43" i="12" s="1"/>
  <c r="I45" i="12"/>
  <c r="G46" i="12"/>
  <c r="G45" i="12" s="1"/>
  <c r="I55" i="1" s="1"/>
  <c r="I46" i="12"/>
  <c r="K46" i="12"/>
  <c r="K45" i="12" s="1"/>
  <c r="O46" i="12"/>
  <c r="O45" i="12" s="1"/>
  <c r="Q46" i="12"/>
  <c r="Q45" i="12" s="1"/>
  <c r="V46" i="12"/>
  <c r="V45" i="12" s="1"/>
  <c r="G48" i="12"/>
  <c r="G47" i="12" s="1"/>
  <c r="I56" i="1" s="1"/>
  <c r="I48" i="12"/>
  <c r="I47" i="12" s="1"/>
  <c r="K48" i="12"/>
  <c r="K47" i="12" s="1"/>
  <c r="O48" i="12"/>
  <c r="O47" i="12" s="1"/>
  <c r="Q48" i="12"/>
  <c r="Q47" i="12" s="1"/>
  <c r="V48" i="12"/>
  <c r="V47" i="12" s="1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V58" i="12"/>
  <c r="G59" i="12"/>
  <c r="I59" i="12"/>
  <c r="K59" i="12"/>
  <c r="K58" i="12" s="1"/>
  <c r="M59" i="12"/>
  <c r="O59" i="12"/>
  <c r="O58" i="12" s="1"/>
  <c r="Q59" i="12"/>
  <c r="V59" i="12"/>
  <c r="G60" i="12"/>
  <c r="M60" i="12" s="1"/>
  <c r="I60" i="12"/>
  <c r="K60" i="12"/>
  <c r="O60" i="12"/>
  <c r="Q60" i="12"/>
  <c r="V60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70" i="12"/>
  <c r="I70" i="12"/>
  <c r="K70" i="12"/>
  <c r="M70" i="12"/>
  <c r="O70" i="12"/>
  <c r="Q70" i="12"/>
  <c r="V70" i="12"/>
  <c r="G72" i="12"/>
  <c r="M72" i="12" s="1"/>
  <c r="I72" i="12"/>
  <c r="K72" i="12"/>
  <c r="O72" i="12"/>
  <c r="Q72" i="12"/>
  <c r="V72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I80" i="12"/>
  <c r="K80" i="12"/>
  <c r="M80" i="12"/>
  <c r="O80" i="12"/>
  <c r="Q80" i="12"/>
  <c r="Q79" i="12" s="1"/>
  <c r="V80" i="12"/>
  <c r="G85" i="12"/>
  <c r="M85" i="12" s="1"/>
  <c r="I85" i="12"/>
  <c r="K85" i="12"/>
  <c r="K79" i="12" s="1"/>
  <c r="O85" i="12"/>
  <c r="Q85" i="12"/>
  <c r="V85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M96" i="12" s="1"/>
  <c r="I97" i="12"/>
  <c r="I96" i="12" s="1"/>
  <c r="K97" i="12"/>
  <c r="K96" i="12" s="1"/>
  <c r="O97" i="12"/>
  <c r="O96" i="12" s="1"/>
  <c r="Q97" i="12"/>
  <c r="Q96" i="12" s="1"/>
  <c r="V97" i="12"/>
  <c r="V96" i="12" s="1"/>
  <c r="O98" i="12"/>
  <c r="G99" i="12"/>
  <c r="I99" i="12"/>
  <c r="I98" i="12" s="1"/>
  <c r="K99" i="12"/>
  <c r="M99" i="12"/>
  <c r="O99" i="12"/>
  <c r="Q99" i="12"/>
  <c r="V99" i="12"/>
  <c r="G110" i="12"/>
  <c r="M110" i="12" s="1"/>
  <c r="I110" i="12"/>
  <c r="K110" i="12"/>
  <c r="K98" i="12" s="1"/>
  <c r="O110" i="12"/>
  <c r="Q110" i="12"/>
  <c r="V110" i="12"/>
  <c r="V98" i="12" s="1"/>
  <c r="I111" i="12"/>
  <c r="G112" i="12"/>
  <c r="G111" i="12" s="1"/>
  <c r="I64" i="1" s="1"/>
  <c r="I18" i="1" s="1"/>
  <c r="I112" i="12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I117" i="12"/>
  <c r="K117" i="12"/>
  <c r="M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F42" i="1"/>
  <c r="G42" i="1"/>
  <c r="H42" i="1"/>
  <c r="I42" i="1"/>
  <c r="J42" i="1"/>
  <c r="J41" i="1"/>
  <c r="J40" i="1"/>
  <c r="J39" i="1"/>
  <c r="G98" i="12" l="1"/>
  <c r="I63" i="1" s="1"/>
  <c r="G96" i="12"/>
  <c r="I62" i="1" s="1"/>
  <c r="M29" i="12"/>
  <c r="M28" i="12" s="1"/>
  <c r="Q113" i="12"/>
  <c r="O79" i="12"/>
  <c r="O113" i="12"/>
  <c r="O69" i="12"/>
  <c r="G69" i="12"/>
  <c r="I60" i="1" s="1"/>
  <c r="G58" i="12"/>
  <c r="I58" i="1" s="1"/>
  <c r="O49" i="12"/>
  <c r="G49" i="12"/>
  <c r="I57" i="1" s="1"/>
  <c r="M35" i="12"/>
  <c r="V31" i="12"/>
  <c r="K31" i="12"/>
  <c r="M25" i="12"/>
  <c r="V23" i="12"/>
  <c r="K23" i="12"/>
  <c r="V8" i="12"/>
  <c r="I8" i="12"/>
  <c r="K62" i="12"/>
  <c r="Q31" i="12"/>
  <c r="G8" i="12"/>
  <c r="I49" i="1" s="1"/>
  <c r="I79" i="12"/>
  <c r="V62" i="12"/>
  <c r="V113" i="12"/>
  <c r="V79" i="12"/>
  <c r="K69" i="12"/>
  <c r="Q62" i="12"/>
  <c r="I62" i="12"/>
  <c r="V49" i="12"/>
  <c r="K49" i="12"/>
  <c r="M46" i="12"/>
  <c r="M45" i="12" s="1"/>
  <c r="O31" i="12"/>
  <c r="O8" i="12"/>
  <c r="K113" i="12"/>
  <c r="I113" i="12"/>
  <c r="Q98" i="12"/>
  <c r="G79" i="12"/>
  <c r="I61" i="1" s="1"/>
  <c r="I17" i="1" s="1"/>
  <c r="V69" i="12"/>
  <c r="Q69" i="12"/>
  <c r="I69" i="12"/>
  <c r="O62" i="12"/>
  <c r="G62" i="12"/>
  <c r="I59" i="1" s="1"/>
  <c r="Q58" i="12"/>
  <c r="I58" i="12"/>
  <c r="Q49" i="12"/>
  <c r="I49" i="12"/>
  <c r="M31" i="12"/>
  <c r="M23" i="12"/>
  <c r="K8" i="12"/>
  <c r="M113" i="12"/>
  <c r="M79" i="12"/>
  <c r="M62" i="12"/>
  <c r="M98" i="12"/>
  <c r="M69" i="12"/>
  <c r="M58" i="12"/>
  <c r="M49" i="12"/>
  <c r="G113" i="12"/>
  <c r="I65" i="1" s="1"/>
  <c r="I16" i="1" s="1"/>
  <c r="M112" i="12"/>
  <c r="M111" i="12" s="1"/>
  <c r="M48" i="12"/>
  <c r="M47" i="12" s="1"/>
  <c r="M44" i="12"/>
  <c r="M43" i="12" s="1"/>
  <c r="M9" i="12"/>
  <c r="M8" i="12" s="1"/>
  <c r="J28" i="1"/>
  <c r="J26" i="1"/>
  <c r="G38" i="1"/>
  <c r="F38" i="1"/>
  <c r="H32" i="1"/>
  <c r="J23" i="1"/>
  <c r="J24" i="1"/>
  <c r="J25" i="1"/>
  <c r="J27" i="1"/>
  <c r="E24" i="1"/>
  <c r="E26" i="1"/>
  <c r="I66" i="1" l="1"/>
  <c r="J65" i="1" s="1"/>
  <c r="I21" i="1"/>
  <c r="G25" i="1" s="1"/>
  <c r="G26" i="1" s="1"/>
  <c r="G29" i="1" s="1"/>
  <c r="J58" i="1"/>
  <c r="J53" i="1"/>
  <c r="J57" i="1"/>
  <c r="J51" i="1"/>
  <c r="J52" i="1"/>
  <c r="J59" i="1"/>
  <c r="J56" i="1" l="1"/>
  <c r="J63" i="1"/>
  <c r="J50" i="1"/>
  <c r="J55" i="1"/>
  <c r="J61" i="1"/>
  <c r="J62" i="1"/>
  <c r="J64" i="1"/>
  <c r="J60" i="1"/>
  <c r="J49" i="1"/>
  <c r="J54" i="1"/>
  <c r="J66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<sst xmlns="http://schemas.openxmlformats.org/spreadsheetml/2006/main" count="643" uniqueCount="280">
  <si>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</si>
  <si>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</si>
  <si>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</si>
  <si>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</si>
  <si>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</si>
  <si>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</si>
  <si>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</si>
  <si>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</si>
  <si>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</si>
  <si>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</si>
  <si>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</si>
  <si>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</si>
  <si>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</si>
  <si>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</si>
  <si>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</si>
  <si>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</si>
  <si>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</si>
  <si>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</si>
  <si>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</si>
  <si>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</si>
  <si>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</si>
  <si>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</si>
  <si>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</si>
  <si>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</si>
  <si>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</si>
  <si>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</si>
  <si>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</si>
  <si>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</si>
  <si>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</si>
  <si>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</si>
  <si>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</si>
  <si>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</si>
  <si>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</si>
  <si>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</si>
  <si>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</si>
  <si>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</si>
  <si>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</si>
  <si>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</si>
  <si>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</si>
  <si>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</si>
  <si>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</si>
  <si>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</si>
  <si>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0001</t>
  </si>
  <si>
    <t>Stavební práce</t>
  </si>
  <si>
    <t>01</t>
  </si>
  <si>
    <t>Provozovna kadeřnictví</t>
  </si>
  <si>
    <t>Objekt:</t>
  </si>
  <si>
    <t>Rozpočet:</t>
  </si>
  <si>
    <t>SA218004</t>
  </si>
  <si>
    <t>PROVOZOVNA KADEŘNICTVÍ, KRNOV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</si>
  <si>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</si>
  <si>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</si>
  <si>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</si>
  <si>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</si>
  <si>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</si>
  <si>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</si>
  <si>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</si>
  <si>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</si>
  <si>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</si>
  <si>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</si>
  <si>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</si>
  <si>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</si>
  <si>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</si>
  <si>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</si>
  <si>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</si>
  <si>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</si>
  <si>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</si>
  <si>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</si>
  <si>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</si>
  <si>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</si>
  <si>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</si>
  <si>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</si>
  <si>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</si>
  <si>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</si>
  <si>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</si>
  <si>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</si>
  <si>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</si>
  <si>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</si>
  <si>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</si>
  <si>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</si>
  <si>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</si>
  <si>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</si>
  <si>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</si>
  <si>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</si>
  <si>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</si>
  <si>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</si>
  <si>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</si>
  <si>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</si>
  <si>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</si>
  <si>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</si>
  <si>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</si>
  <si>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</si>
  <si>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</si>
  <si>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</si>
  <si>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</si>
  <si>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</si>
  <si>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</si>
  <si>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</si>
  <si>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</si>
  <si>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</si>
  <si>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</si>
  <si>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</si>
  <si>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</si>
  <si>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</si>
  <si>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</si>
  <si>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</si>
  <si>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</si>
  <si>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</si>
  <si>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</si>
  <si>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</si>
  <si>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</si>
  <si>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</si>
  <si>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</si>
  <si>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</si>
  <si>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</si>
  <si>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</si>
  <si>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</si>
  <si>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</si>
  <si>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342261112</t>
  </si>
  <si>
    <t>Příčka sádrokarton. ocel.kce, 1x oplášť. tl.100 mm, desky standard tl.12,5 mm, izol. minerál tl.6 cm</t>
  </si>
  <si>
    <t>m2</t>
  </si>
  <si>
    <t>RTS 18/ I</t>
  </si>
  <si>
    <t>POL1_</t>
  </si>
  <si>
    <t>1,45*2,93*2</t>
  </si>
  <si>
    <t>VV</t>
  </si>
  <si>
    <t>-0,7*2*2</t>
  </si>
  <si>
    <t>342261213</t>
  </si>
  <si>
    <t>Příčka sádrokarton. ocel.kce, 2x oplášť. tl.150 mm, desky standard tl. 12,5 mm, izol. minerál tl. 8 cm</t>
  </si>
  <si>
    <t>(3,15+0,97+4,05+3,4)*2,93</t>
  </si>
  <si>
    <t>-0,9*2</t>
  </si>
  <si>
    <t>342262112</t>
  </si>
  <si>
    <t>Příčka sádrokart. dvoj. oc. kce, 2x opl. tl.205 mm, desky standard tl.12,5 mm, izol. minerál tl.2x6 cm</t>
  </si>
  <si>
    <t>2,53*3,23</t>
  </si>
  <si>
    <t>342266111</t>
  </si>
  <si>
    <t>Obklad stěn sádrokartonem na ocelovou konstrukci, desky standard impreg. tl. 12,5 mm, bez izolace</t>
  </si>
  <si>
    <t>(8,695-2,53)*3,23</t>
  </si>
  <si>
    <t>instalace : 1,45*0,8</t>
  </si>
  <si>
    <t>3422601</t>
  </si>
  <si>
    <t>D+M výdřevy pro osazení zrcadel a kotvení</t>
  </si>
  <si>
    <t>Vlastní</t>
  </si>
  <si>
    <t>Indiv</t>
  </si>
  <si>
    <t>6,21*3,23</t>
  </si>
  <si>
    <t>2,49*4,55</t>
  </si>
  <si>
    <t>642942111</t>
  </si>
  <si>
    <t>Osazení zárubní dveřních ocelových, pl. do 2,5 m2, včetně dodávky zárubně  70 x 197 x 11 cm</t>
  </si>
  <si>
    <t>kus</t>
  </si>
  <si>
    <t>Osazení zárubní dveřních ocelových, pl. do 2,5 m2, včetně dodávky zárubně  90 x 197 x 16 cm</t>
  </si>
  <si>
    <t>941955002</t>
  </si>
  <si>
    <t>Lešení lehké pomocné, výška podlahy do 1,9 m</t>
  </si>
  <si>
    <t>952901111</t>
  </si>
  <si>
    <t>Vyčištění budov o výšce podlaží do 4 m</t>
  </si>
  <si>
    <t>47,3+32,5+16,3+1,3+2,2+1,3+5,7</t>
  </si>
  <si>
    <t>962031116</t>
  </si>
  <si>
    <t>Bourání příček z cihel pálených plných tl. 140 mm</t>
  </si>
  <si>
    <t>1,45*2,1+0,75*2,1</t>
  </si>
  <si>
    <t>3,4*2,93+1*2,93</t>
  </si>
  <si>
    <t>962036112</t>
  </si>
  <si>
    <t>DMTZ SDK příčky, 1x kov.kce., 1x opláštěné 12,5 mm</t>
  </si>
  <si>
    <t>2,95*2,93</t>
  </si>
  <si>
    <t>962084131</t>
  </si>
  <si>
    <t>Bourání příček deskových,sádrokartonových tl.10 cm</t>
  </si>
  <si>
    <t>dř příčky : 5,55*2,93+4,05*2,4+1,275*2,4+1*2,4</t>
  </si>
  <si>
    <t>963016211</t>
  </si>
  <si>
    <t>DMTZ podhledu SDK z kazet 600x600 mm, kov.rošt</t>
  </si>
  <si>
    <t>47,3+32,5+5,7</t>
  </si>
  <si>
    <t>965081713</t>
  </si>
  <si>
    <t>Bourání dlažeb keramických tl.10 mm, nad 1 m2</t>
  </si>
  <si>
    <t>96001</t>
  </si>
  <si>
    <t>Kontrolní sonda stupně u výlohy pro stanovení možnosti odbourání</t>
  </si>
  <si>
    <t>999281105</t>
  </si>
  <si>
    <t>Přesun hmot pro opravy a údržbu do výšky 6 m</t>
  </si>
  <si>
    <t>t</t>
  </si>
  <si>
    <t>RTS 17/ II</t>
  </si>
  <si>
    <t>POL7_</t>
  </si>
  <si>
    <t>720001</t>
  </si>
  <si>
    <t>D+M vnitřního vodovodu, kanazace a kompletace ZP</t>
  </si>
  <si>
    <t>kpl</t>
  </si>
  <si>
    <t>728001</t>
  </si>
  <si>
    <t>766661112</t>
  </si>
  <si>
    <t>Montáž dveří do zárubně,otevíravých 1kř.do 0,8 m</t>
  </si>
  <si>
    <t>766661122</t>
  </si>
  <si>
    <t>Montáž dveří do zárubně,otevíravých 1kř.nad 0,8 m</t>
  </si>
  <si>
    <t>766001</t>
  </si>
  <si>
    <t>D+M dveřní kování (klika, štítek, zámek)</t>
  </si>
  <si>
    <t>766002</t>
  </si>
  <si>
    <t>D+M kuchyňské linky dl.2m</t>
  </si>
  <si>
    <t>766003</t>
  </si>
  <si>
    <t>Úprava horní části výlohy - nové ventilační křídlo</t>
  </si>
  <si>
    <t>61160156</t>
  </si>
  <si>
    <t>Dveře vnitřní hladké plné 1 kříd. 70x197 lak A</t>
  </si>
  <si>
    <t>SPCM</t>
  </si>
  <si>
    <t>POL3_</t>
  </si>
  <si>
    <t>61160216</t>
  </si>
  <si>
    <t>Dveře vnitřní hladké plné 1 kříd. 90x197 lak A</t>
  </si>
  <si>
    <t>998766201</t>
  </si>
  <si>
    <t>Přesun hmot pro truhlářské konstr., výšky do 6 m</t>
  </si>
  <si>
    <t>767584151</t>
  </si>
  <si>
    <t>Montáž podhledů kazetových 60x60 do 10 m2</t>
  </si>
  <si>
    <t>767001</t>
  </si>
  <si>
    <t>Oprava nebo výměna stávajících podhledů z 30%</t>
  </si>
  <si>
    <t>16,3+1,3+2,2+1,3</t>
  </si>
  <si>
    <t>771101121</t>
  </si>
  <si>
    <t>Provedení penetrace podkladu pod dlažby</t>
  </si>
  <si>
    <t>1,3+2,2+1,3</t>
  </si>
  <si>
    <t>771212112</t>
  </si>
  <si>
    <t>Kladení dlažby keramické do TM, vel. do 200x200 mm</t>
  </si>
  <si>
    <t>597623121</t>
  </si>
  <si>
    <t xml:space="preserve">Dlaždice 20x20 </t>
  </si>
  <si>
    <t>4,8*1,1</t>
  </si>
  <si>
    <t>998771101</t>
  </si>
  <si>
    <t>Přesun hmot pro podlahy z dlaždic, výšky do 6 m</t>
  </si>
  <si>
    <t>776101115</t>
  </si>
  <si>
    <t>Vyrovnání podkladů samonivelační hmotou</t>
  </si>
  <si>
    <t>776101121</t>
  </si>
  <si>
    <t>Provedení penetrace podkladu pod.povlak.podlahy</t>
  </si>
  <si>
    <t>pod niv vyrovnání : 106,6</t>
  </si>
  <si>
    <t>pod PVC : 47,3+32,5+16,3+5,7</t>
  </si>
  <si>
    <t>776511810</t>
  </si>
  <si>
    <t>Odstranění PVC a koberců lepených bez podložky, z ploch nad 20 m2</t>
  </si>
  <si>
    <t>5,7+32,5+24,9+30,4+18,4+19,7+3,6</t>
  </si>
  <si>
    <t>776521200</t>
  </si>
  <si>
    <t xml:space="preserve">Lepení povlakových podlah z dílců PVC a CV (vinyl), včetně vinylových dílců Thermofix 150/900/2,0 mm </t>
  </si>
  <si>
    <t>998776101</t>
  </si>
  <si>
    <t>Přesun hmot pro podlahy povlakové, výšky do 6 m</t>
  </si>
  <si>
    <t>781101111</t>
  </si>
  <si>
    <t>Vyrovnání podkladu maltou ze SMS tl. do 7 mm</t>
  </si>
  <si>
    <t>03 : (1+2)*1,8</t>
  </si>
  <si>
    <t>04 : 0,9*2*2,1</t>
  </si>
  <si>
    <t>05 : 1,5*2*2,1</t>
  </si>
  <si>
    <t>06 : (0,9+1,45+0,9)*2,1</t>
  </si>
  <si>
    <t>781101121</t>
  </si>
  <si>
    <t>Provedení penetrace podkladu</t>
  </si>
  <si>
    <t>01 : 2*1,8</t>
  </si>
  <si>
    <t>02 : (0,2+2,53)*2,1</t>
  </si>
  <si>
    <t>04 : (0,9+1,45)*2*2,1-0,7*2*2</t>
  </si>
  <si>
    <t>05 : (1,45+1,5)*2*2,1-0,7*2-0,6*2</t>
  </si>
  <si>
    <t>06 : (0,9+1,45)*2*2,1-0,7*2</t>
  </si>
  <si>
    <t>781230121</t>
  </si>
  <si>
    <t>Obkládání stěn vnitř.keram. do tmele do 300x300 mm</t>
  </si>
  <si>
    <t>597813661</t>
  </si>
  <si>
    <t>Obkládačka 20x25 bílá lesk</t>
  </si>
  <si>
    <t>40,063*1,05</t>
  </si>
  <si>
    <t>998781201</t>
  </si>
  <si>
    <t>Přesun hmot pro obklady keramické, výšky do 6 m</t>
  </si>
  <si>
    <t>783323130</t>
  </si>
  <si>
    <t>Nátěr syntetický radiátorů deskových 1x + 1x email</t>
  </si>
  <si>
    <t>784161401</t>
  </si>
  <si>
    <t>Penetrace podkladu nátěrem HET, Klasik, 1 x</t>
  </si>
  <si>
    <t>01 : (0,2+8,695+2,34+6+5,4+1,45+0,65+4,05)*3,23</t>
  </si>
  <si>
    <t>3,285*(0,3+0,48)</t>
  </si>
  <si>
    <t>02 : (2,53+5,1+5,83+5,1)*2,97</t>
  </si>
  <si>
    <t>5,83*0,04+2,53*0,48</t>
  </si>
  <si>
    <t>(2,03+1,45)*2*3,05</t>
  </si>
  <si>
    <t>03 : (3,4+5,67)*2*3,23</t>
  </si>
  <si>
    <t>04 : (0,9+1,45)*2*0,5</t>
  </si>
  <si>
    <t>05 : (1,5+1,45)*2*0,5</t>
  </si>
  <si>
    <t>06 : (0,9+1,45)*2*0,5</t>
  </si>
  <si>
    <t>07 : (2+2,7)*2*3,23</t>
  </si>
  <si>
    <t>784165512</t>
  </si>
  <si>
    <t>Malba HET Klasik, bílá, bez penetrace, 2 x</t>
  </si>
  <si>
    <t>210001</t>
  </si>
  <si>
    <t>D+M elektroinstalace vč. zednických výpomocí</t>
  </si>
  <si>
    <t>979087112</t>
  </si>
  <si>
    <t>Nakládání suti na dopravní prostředky</t>
  </si>
  <si>
    <t>RTS 16/ II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</si>
  <si>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</si>
  <si>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</si>
  <si>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</si>
  <si>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</si>
  <si>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</si>
  <si>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</si>
  <si>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</si>
  <si>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</si>
  <si>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</si>
  <si>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</si>
  <si>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</si>
  <si>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979093111</t>
  </si>
  <si>
    <t>Uložení suti na skládku bez zhutnění</t>
  </si>
  <si>
    <t>END</t>
  </si>
  <si>
    <t>Výkaz výměr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</si>
</sst>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39</v>
      </c>
    </row>
    <row r="2" spans="1:7" ht="57.75" customHeight="1" x14ac:dyDescent="0.2">
      <c r="A2" s="181" t="s">
        <v>40</v>
      </c>
      <c r="B2" s="181"/>
      <c r="C2" s="181"/>
      <c r="D2" s="181"/>
      <c r="E2" s="181"/>
      <c r="F2" s="181"/>
      <c r="G2" s="1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2" sqref="B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37</v>
      </c>
      <c r="B1" s="191" t="s">
        <v>279</v>
      </c>
      <c r="C1" s="192"/>
      <c r="D1" s="192"/>
      <c r="E1" s="192"/>
      <c r="F1" s="192"/>
      <c r="G1" s="192"/>
      <c r="H1" s="192"/>
      <c r="I1" s="192"/>
      <c r="J1" s="193"/>
    </row>
    <row r="2" spans="1:15" ht="36" customHeight="1" x14ac:dyDescent="0.2">
      <c r="A2" s="3"/>
      <c r="B2" s="79" t="s">
        <v>23</v>
      </c>
      <c r="C2" s="80"/>
      <c r="D2" s="81" t="s">
        <v>48</v>
      </c>
      <c r="E2" s="200" t="s">
        <v>49</v>
      </c>
      <c r="F2" s="201"/>
      <c r="G2" s="201"/>
      <c r="H2" s="201"/>
      <c r="I2" s="201"/>
      <c r="J2" s="202"/>
      <c r="O2" s="2"/>
    </row>
    <row r="3" spans="1:15" ht="27" customHeight="1" x14ac:dyDescent="0.2">
      <c r="A3" s="3"/>
      <c r="B3" s="82" t="s">
        <v>46</v>
      </c>
      <c r="C3" s="80"/>
      <c r="D3" s="83" t="s">
        <v>44</v>
      </c>
      <c r="E3" s="203" t="s">
        <v>45</v>
      </c>
      <c r="F3" s="204"/>
      <c r="G3" s="204"/>
      <c r="H3" s="204"/>
      <c r="I3" s="204"/>
      <c r="J3" s="205"/>
    </row>
    <row r="4" spans="1:15" ht="23.25" customHeight="1" x14ac:dyDescent="0.2">
      <c r="A4" s="78">
        <v>1115</v>
      </c>
      <c r="B4" s="84" t="s">
        <v>47</v>
      </c>
      <c r="C4" s="85"/>
      <c r="D4" s="86" t="s">
        <v>42</v>
      </c>
      <c r="E4" s="213" t="s">
        <v>43</v>
      </c>
      <c r="F4" s="214"/>
      <c r="G4" s="214"/>
      <c r="H4" s="214"/>
      <c r="I4" s="214"/>
      <c r="J4" s="215"/>
    </row>
    <row r="5" spans="1:15" ht="24" customHeight="1" x14ac:dyDescent="0.2">
      <c r="A5" s="3"/>
      <c r="B5" s="45" t="s">
        <v>22</v>
      </c>
      <c r="C5" s="4"/>
      <c r="D5" s="30"/>
      <c r="E5" s="24"/>
      <c r="F5" s="24"/>
      <c r="G5" s="24"/>
      <c r="H5" s="26" t="s">
        <v>41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35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41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35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19</v>
      </c>
      <c r="C11" s="4"/>
      <c r="D11" s="207"/>
      <c r="E11" s="207"/>
      <c r="F11" s="207"/>
      <c r="G11" s="207"/>
      <c r="H11" s="26" t="s">
        <v>41</v>
      </c>
      <c r="I11" s="30"/>
      <c r="J11" s="10"/>
    </row>
    <row r="12" spans="1:15" ht="15.75" customHeight="1" x14ac:dyDescent="0.2">
      <c r="A12" s="3"/>
      <c r="B12" s="39"/>
      <c r="C12" s="24"/>
      <c r="D12" s="212"/>
      <c r="E12" s="212"/>
      <c r="F12" s="212"/>
      <c r="G12" s="212"/>
      <c r="H12" s="26" t="s">
        <v>35</v>
      </c>
      <c r="I12" s="30"/>
      <c r="J12" s="10"/>
    </row>
    <row r="13" spans="1:15" ht="15.75" customHeight="1" x14ac:dyDescent="0.2">
      <c r="A13" s="3"/>
      <c r="B13" s="40"/>
      <c r="C13" s="25"/>
      <c r="D13" s="77"/>
      <c r="E13" s="216"/>
      <c r="F13" s="217"/>
      <c r="G13" s="217"/>
      <c r="H13" s="27"/>
      <c r="I13" s="32"/>
      <c r="J13" s="49"/>
    </row>
    <row r="14" spans="1:15" ht="24" customHeight="1" x14ac:dyDescent="0.2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33</v>
      </c>
      <c r="C15" s="70"/>
      <c r="D15" s="51"/>
      <c r="E15" s="206"/>
      <c r="F15" s="206"/>
      <c r="G15" s="208"/>
      <c r="H15" s="208"/>
      <c r="I15" s="208" t="s">
        <v>30</v>
      </c>
      <c r="J15" s="209"/>
    </row>
    <row r="16" spans="1:15" ht="23.25" customHeight="1" x14ac:dyDescent="0.2">
      <c r="A16" s="138" t="s">
        <v>25</v>
      </c>
      <c r="B16" s="55" t="s">
        <v>25</v>
      </c>
      <c r="C16" s="56"/>
      <c r="D16" s="57"/>
      <c r="E16" s="197"/>
      <c r="F16" s="198"/>
      <c r="G16" s="197"/>
      <c r="H16" s="198"/>
      <c r="I16" s="197">
        <f>SUM(I49+I50+I51+I52+I53+I54+I65)</f>
        <v>0</v>
      </c>
      <c r="J16" s="199"/>
    </row>
    <row r="17" spans="1:10" ht="23.25" customHeight="1" x14ac:dyDescent="0.2">
      <c r="A17" s="138" t="s">
        <v>26</v>
      </c>
      <c r="B17" s="55" t="s">
        <v>26</v>
      </c>
      <c r="C17" s="56"/>
      <c r="D17" s="57"/>
      <c r="E17" s="197"/>
      <c r="F17" s="198"/>
      <c r="G17" s="197"/>
      <c r="H17" s="198"/>
      <c r="I17" s="197">
        <f>SUM(I55:I63)</f>
        <v>0</v>
      </c>
      <c r="J17" s="199"/>
    </row>
    <row r="18" spans="1:10" ht="23.25" customHeight="1" x14ac:dyDescent="0.2">
      <c r="A18" s="138" t="s">
        <v>27</v>
      </c>
      <c r="B18" s="55" t="s">
        <v>27</v>
      </c>
      <c r="C18" s="56"/>
      <c r="D18" s="57"/>
      <c r="E18" s="197"/>
      <c r="F18" s="198"/>
      <c r="G18" s="197"/>
      <c r="H18" s="198"/>
      <c r="I18" s="197">
        <f>SUM(I64)</f>
        <v>0</v>
      </c>
      <c r="J18" s="199"/>
    </row>
    <row r="19" spans="1:10" ht="23.25" customHeight="1" x14ac:dyDescent="0.2">
      <c r="A19" s="138" t="s">
        <v>90</v>
      </c>
      <c r="B19" s="55" t="s">
        <v>28</v>
      </c>
      <c r="C19" s="56"/>
      <c r="D19" s="57"/>
      <c r="E19" s="197"/>
      <c r="F19" s="198"/>
      <c r="G19" s="197"/>
      <c r="H19" s="198"/>
      <c r="I19" s="197">
        <v>0</v>
      </c>
      <c r="J19" s="199"/>
    </row>
    <row r="20" spans="1:10" ht="23.25" customHeight="1" x14ac:dyDescent="0.2">
      <c r="A20" s="138" t="s">
        <v>91</v>
      </c>
      <c r="B20" s="55" t="s">
        <v>29</v>
      </c>
      <c r="C20" s="56"/>
      <c r="D20" s="57"/>
      <c r="E20" s="197"/>
      <c r="F20" s="198"/>
      <c r="G20" s="197"/>
      <c r="H20" s="198"/>
      <c r="I20" s="197">
        <v>0</v>
      </c>
      <c r="J20" s="199"/>
    </row>
    <row r="21" spans="1:10" ht="23.25" customHeight="1" x14ac:dyDescent="0.2">
      <c r="A21" s="3"/>
      <c r="B21" s="72" t="s">
        <v>30</v>
      </c>
      <c r="C21" s="73"/>
      <c r="D21" s="74"/>
      <c r="E21" s="210"/>
      <c r="F21" s="211"/>
      <c r="G21" s="210"/>
      <c r="H21" s="211"/>
      <c r="I21" s="210">
        <f>SUM(I16:J20)</f>
        <v>0</v>
      </c>
      <c r="J21" s="223"/>
    </row>
    <row r="22" spans="1:10" ht="33" customHeight="1" x14ac:dyDescent="0.2">
      <c r="A22" s="3"/>
      <c r="B22" s="63" t="s">
        <v>34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/>
      <c r="B23" s="55" t="s">
        <v>12</v>
      </c>
      <c r="C23" s="56"/>
      <c r="D23" s="57"/>
      <c r="E23" s="58">
        <v>15</v>
      </c>
      <c r="F23" s="59" t="s">
        <v>0</v>
      </c>
      <c r="G23" s="221">
        <v>0</v>
      </c>
      <c r="H23" s="222"/>
      <c r="I23" s="222"/>
      <c r="J23" s="60" t="str">
        <f t="shared" ref="J23:J28" si="0">Mena</f>
        <v>CZK</v>
      </c>
    </row>
    <row r="24" spans="1:10" ht="23.25" customHeight="1" x14ac:dyDescent="0.2">
      <c r="A24" s="3"/>
      <c r="B24" s="55" t="s">
        <v>13</v>
      </c>
      <c r="C24" s="56"/>
      <c r="D24" s="57"/>
      <c r="E24" s="58">
        <f>SazbaDPH1</f>
        <v>15</v>
      </c>
      <c r="F24" s="59" t="s">
        <v>0</v>
      </c>
      <c r="G24" s="219">
        <v>0</v>
      </c>
      <c r="H24" s="220"/>
      <c r="I24" s="220"/>
      <c r="J24" s="60" t="str">
        <f t="shared" si="0"/>
        <v>CZK</v>
      </c>
    </row>
    <row r="25" spans="1:10" ht="23.25" customHeight="1" x14ac:dyDescent="0.2">
      <c r="A25" s="3"/>
      <c r="B25" s="55" t="s">
        <v>14</v>
      </c>
      <c r="C25" s="56"/>
      <c r="D25" s="57"/>
      <c r="E25" s="58">
        <v>21</v>
      </c>
      <c r="F25" s="59" t="s">
        <v>0</v>
      </c>
      <c r="G25" s="221">
        <f>I21</f>
        <v>0</v>
      </c>
      <c r="H25" s="222"/>
      <c r="I25" s="222"/>
      <c r="J25" s="60" t="str">
        <f t="shared" si="0"/>
        <v>CZK</v>
      </c>
    </row>
    <row r="26" spans="1:10" ht="23.25" customHeight="1" x14ac:dyDescent="0.2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194">
        <f>ZakladDPHZakl*0.21</f>
        <v>0</v>
      </c>
      <c r="H26" s="195"/>
      <c r="I26" s="195"/>
      <c r="J26" s="54" t="str">
        <f t="shared" si="0"/>
        <v>CZK</v>
      </c>
    </row>
    <row r="27" spans="1:10" ht="23.25" customHeight="1" thickBot="1" x14ac:dyDescent="0.25">
      <c r="A27" s="3"/>
      <c r="B27" s="46" t="s">
        <v>4</v>
      </c>
      <c r="C27" s="19"/>
      <c r="D27" s="22"/>
      <c r="E27" s="19"/>
      <c r="F27" s="20"/>
      <c r="G27" s="196">
        <v>0</v>
      </c>
      <c r="H27" s="196"/>
      <c r="I27" s="196"/>
      <c r="J27" s="61" t="str">
        <f t="shared" si="0"/>
        <v>CZK</v>
      </c>
    </row>
    <row r="28" spans="1:10" ht="27.75" hidden="1" customHeight="1" thickBot="1" x14ac:dyDescent="0.25">
      <c r="A28" s="3"/>
      <c r="B28" s="115" t="s">
        <v>24</v>
      </c>
      <c r="C28" s="116"/>
      <c r="D28" s="116"/>
      <c r="E28" s="117"/>
      <c r="F28" s="118"/>
      <c r="G28" s="224">
        <v>786277.39</v>
      </c>
      <c r="H28" s="225"/>
      <c r="I28" s="225"/>
      <c r="J28" s="119" t="str">
        <f t="shared" si="0"/>
        <v>CZK</v>
      </c>
    </row>
    <row r="29" spans="1:10" ht="27.75" customHeight="1" thickBot="1" x14ac:dyDescent="0.25">
      <c r="A29" s="3"/>
      <c r="B29" s="115" t="s">
        <v>36</v>
      </c>
      <c r="C29" s="120"/>
      <c r="D29" s="120"/>
      <c r="E29" s="120"/>
      <c r="F29" s="120"/>
      <c r="G29" s="224">
        <f>ZakladDPHZakl+DPHZakl</f>
        <v>0</v>
      </c>
      <c r="H29" s="224"/>
      <c r="I29" s="224"/>
      <c r="J29" s="121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43318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26"/>
      <c r="E34" s="227"/>
      <c r="F34" s="29"/>
      <c r="G34" s="226"/>
      <c r="H34" s="227"/>
      <c r="I34" s="227"/>
      <c r="J34" s="36"/>
    </row>
    <row r="35" spans="1:10" ht="12.75" customHeight="1" x14ac:dyDescent="0.2">
      <c r="A35" s="3"/>
      <c r="B35" s="3"/>
      <c r="C35" s="4"/>
      <c r="D35" s="218" t="s">
        <v>2</v>
      </c>
      <c r="E35" s="218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3"/>
    </row>
    <row r="38" spans="1:10" ht="25.5" hidden="1" customHeight="1" x14ac:dyDescent="0.2">
      <c r="A38" s="91" t="s">
        <v>38</v>
      </c>
      <c r="B38" s="95" t="s">
        <v>17</v>
      </c>
      <c r="C38" s="96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50</v>
      </c>
      <c r="C39" s="184"/>
      <c r="D39" s="185"/>
      <c r="E39" s="185"/>
      <c r="F39" s="102">
        <v>0</v>
      </c>
      <c r="G39" s="103">
        <v>786277.39</v>
      </c>
      <c r="H39" s="104">
        <v>165118.25</v>
      </c>
      <c r="I39" s="104">
        <v>951395.64</v>
      </c>
      <c r="J39" s="105">
        <f>IF(CenaCelkemVypocet=0,"",I39/CenaCelkemVypocet*100)</f>
        <v>100</v>
      </c>
    </row>
    <row r="40" spans="1:10" ht="25.5" hidden="1" customHeight="1" x14ac:dyDescent="0.2">
      <c r="A40" s="91">
        <v>2</v>
      </c>
      <c r="B40" s="106" t="s">
        <v>44</v>
      </c>
      <c r="C40" s="186" t="s">
        <v>45</v>
      </c>
      <c r="D40" s="187"/>
      <c r="E40" s="187"/>
      <c r="F40" s="107">
        <v>0</v>
      </c>
      <c r="G40" s="108">
        <v>786277.39</v>
      </c>
      <c r="H40" s="108">
        <v>165118.25</v>
      </c>
      <c r="I40" s="108">
        <v>951395.64</v>
      </c>
      <c r="J40" s="109">
        <f>IF(CenaCelkemVypocet=0,"",I40/CenaCelkemVypocet*100)</f>
        <v>100</v>
      </c>
    </row>
    <row r="41" spans="1:10" ht="25.5" hidden="1" customHeight="1" x14ac:dyDescent="0.2">
      <c r="A41" s="91">
        <v>3</v>
      </c>
      <c r="B41" s="110" t="s">
        <v>42</v>
      </c>
      <c r="C41" s="184" t="s">
        <v>43</v>
      </c>
      <c r="D41" s="185"/>
      <c r="E41" s="185"/>
      <c r="F41" s="111">
        <v>0</v>
      </c>
      <c r="G41" s="104">
        <v>786277.39</v>
      </c>
      <c r="H41" s="104">
        <v>165118.25</v>
      </c>
      <c r="I41" s="104">
        <v>951395.64</v>
      </c>
      <c r="J41" s="105">
        <f>IF(CenaCelkemVypocet=0,"",I41/CenaCelkemVypocet*100)</f>
        <v>100</v>
      </c>
    </row>
    <row r="42" spans="1:10" ht="25.5" hidden="1" customHeight="1" x14ac:dyDescent="0.2">
      <c r="A42" s="91"/>
      <c r="B42" s="188" t="s">
        <v>51</v>
      </c>
      <c r="C42" s="189"/>
      <c r="D42" s="189"/>
      <c r="E42" s="190"/>
      <c r="F42" s="112">
        <f>SUMIF(A39:A41,"=1",F39:F41)</f>
        <v>0</v>
      </c>
      <c r="G42" s="113">
        <f>SUMIF(A39:A41,"=1",G39:G41)</f>
        <v>786277.39</v>
      </c>
      <c r="H42" s="113">
        <f>SUMIF(A39:A41,"=1",H39:H41)</f>
        <v>165118.25</v>
      </c>
      <c r="I42" s="113">
        <f>SUMIF(A39:A41,"=1",I39:I41)</f>
        <v>951395.64</v>
      </c>
      <c r="J42" s="114">
        <f>SUMIF(A39:A41,"=1",J39:J41)</f>
        <v>100</v>
      </c>
    </row>
    <row r="46" spans="1:10" ht="15.75" x14ac:dyDescent="0.25">
      <c r="B46" s="122" t="s">
        <v>53</v>
      </c>
    </row>
    <row r="48" spans="1:10" ht="25.5" customHeight="1" x14ac:dyDescent="0.2">
      <c r="A48" s="123"/>
      <c r="B48" s="126" t="s">
        <v>17</v>
      </c>
      <c r="C48" s="126" t="s">
        <v>5</v>
      </c>
      <c r="D48" s="127"/>
      <c r="E48" s="127"/>
      <c r="F48" s="128" t="s">
        <v>54</v>
      </c>
      <c r="G48" s="128"/>
      <c r="H48" s="128"/>
      <c r="I48" s="128" t="s">
        <v>30</v>
      </c>
      <c r="J48" s="128" t="s">
        <v>0</v>
      </c>
    </row>
    <row r="49" spans="1:10" ht="25.5" customHeight="1" x14ac:dyDescent="0.2">
      <c r="A49" s="124"/>
      <c r="B49" s="129" t="s">
        <v>55</v>
      </c>
      <c r="C49" s="182" t="s">
        <v>56</v>
      </c>
      <c r="D49" s="183"/>
      <c r="E49" s="183"/>
      <c r="F49" s="136" t="s">
        <v>25</v>
      </c>
      <c r="G49" s="130"/>
      <c r="H49" s="130"/>
      <c r="I49" s="130">
        <f>'01 0001 Pol'!G8</f>
        <v>0</v>
      </c>
      <c r="J49" s="134" t="str">
        <f>IF(I66=0,"",I49/I66*100)</f>
        <v/>
      </c>
    </row>
    <row r="50" spans="1:10" ht="25.5" customHeight="1" x14ac:dyDescent="0.2">
      <c r="A50" s="124"/>
      <c r="B50" s="129" t="s">
        <v>57</v>
      </c>
      <c r="C50" s="182" t="s">
        <v>58</v>
      </c>
      <c r="D50" s="183"/>
      <c r="E50" s="183"/>
      <c r="F50" s="136" t="s">
        <v>25</v>
      </c>
      <c r="G50" s="130"/>
      <c r="H50" s="130"/>
      <c r="I50" s="130">
        <f>'01 0001 Pol'!G23</f>
        <v>0</v>
      </c>
      <c r="J50" s="134" t="str">
        <f>IF(I66=0,"",I50/I66*100)</f>
        <v/>
      </c>
    </row>
    <row r="51" spans="1:10" ht="25.5" customHeight="1" x14ac:dyDescent="0.2">
      <c r="A51" s="124"/>
      <c r="B51" s="129" t="s">
        <v>59</v>
      </c>
      <c r="C51" s="182" t="s">
        <v>60</v>
      </c>
      <c r="D51" s="183"/>
      <c r="E51" s="183"/>
      <c r="F51" s="136" t="s">
        <v>25</v>
      </c>
      <c r="G51" s="130"/>
      <c r="H51" s="130"/>
      <c r="I51" s="130">
        <f>'01 0001 Pol'!G26</f>
        <v>0</v>
      </c>
      <c r="J51" s="134" t="str">
        <f>IF(I66=0,"",I51/I66*100)</f>
        <v/>
      </c>
    </row>
    <row r="52" spans="1:10" ht="25.5" customHeight="1" x14ac:dyDescent="0.2">
      <c r="A52" s="124"/>
      <c r="B52" s="129" t="s">
        <v>61</v>
      </c>
      <c r="C52" s="182" t="s">
        <v>62</v>
      </c>
      <c r="D52" s="183"/>
      <c r="E52" s="183"/>
      <c r="F52" s="136" t="s">
        <v>25</v>
      </c>
      <c r="G52" s="130"/>
      <c r="H52" s="130"/>
      <c r="I52" s="130">
        <f>'01 0001 Pol'!G28</f>
        <v>0</v>
      </c>
      <c r="J52" s="134" t="str">
        <f>IF(I66=0,"",I52/I66*100)</f>
        <v/>
      </c>
    </row>
    <row r="53" spans="1:10" ht="25.5" customHeight="1" x14ac:dyDescent="0.2">
      <c r="A53" s="124"/>
      <c r="B53" s="129" t="s">
        <v>63</v>
      </c>
      <c r="C53" s="182" t="s">
        <v>64</v>
      </c>
      <c r="D53" s="183"/>
      <c r="E53" s="183"/>
      <c r="F53" s="136" t="s">
        <v>25</v>
      </c>
      <c r="G53" s="130"/>
      <c r="H53" s="130"/>
      <c r="I53" s="130">
        <f>'01 0001 Pol'!G31</f>
        <v>0</v>
      </c>
      <c r="J53" s="134" t="str">
        <f>IF(I66=0,"",I53/I66*100)</f>
        <v/>
      </c>
    </row>
    <row r="54" spans="1:10" ht="25.5" customHeight="1" x14ac:dyDescent="0.2">
      <c r="A54" s="124"/>
      <c r="B54" s="129" t="s">
        <v>65</v>
      </c>
      <c r="C54" s="182" t="s">
        <v>66</v>
      </c>
      <c r="D54" s="183"/>
      <c r="E54" s="183"/>
      <c r="F54" s="136" t="s">
        <v>25</v>
      </c>
      <c r="G54" s="130"/>
      <c r="H54" s="130"/>
      <c r="I54" s="130">
        <f>'01 0001 Pol'!G43</f>
        <v>0</v>
      </c>
      <c r="J54" s="134" t="str">
        <f>IF(I66=0,"",I54/I66*100)</f>
        <v/>
      </c>
    </row>
    <row r="55" spans="1:10" ht="25.5" customHeight="1" x14ac:dyDescent="0.2">
      <c r="A55" s="124"/>
      <c r="B55" s="129" t="s">
        <v>67</v>
      </c>
      <c r="C55" s="182" t="s">
        <v>68</v>
      </c>
      <c r="D55" s="183"/>
      <c r="E55" s="183"/>
      <c r="F55" s="136" t="s">
        <v>26</v>
      </c>
      <c r="G55" s="130"/>
      <c r="H55" s="130"/>
      <c r="I55" s="130">
        <f>'01 0001 Pol'!G45</f>
        <v>0</v>
      </c>
      <c r="J55" s="134" t="str">
        <f>IF(I66=0,"",I55/I66*100)</f>
        <v/>
      </c>
    </row>
    <row r="56" spans="1:10" ht="25.5" customHeight="1" x14ac:dyDescent="0.2">
      <c r="A56" s="124"/>
      <c r="B56" s="129" t="s">
        <v>69</v>
      </c>
      <c r="C56" s="182" t="s">
        <v>70</v>
      </c>
      <c r="D56" s="183"/>
      <c r="E56" s="183"/>
      <c r="F56" s="136" t="s">
        <v>26</v>
      </c>
      <c r="G56" s="130"/>
      <c r="H56" s="130"/>
      <c r="I56" s="130">
        <f>'01 0001 Pol'!G47</f>
        <v>0</v>
      </c>
      <c r="J56" s="134" t="str">
        <f>IF(I66=0,"",I56/I66*100)</f>
        <v/>
      </c>
    </row>
    <row r="57" spans="1:10" ht="25.5" customHeight="1" x14ac:dyDescent="0.2">
      <c r="A57" s="124"/>
      <c r="B57" s="129" t="s">
        <v>71</v>
      </c>
      <c r="C57" s="182" t="s">
        <v>72</v>
      </c>
      <c r="D57" s="183"/>
      <c r="E57" s="183"/>
      <c r="F57" s="136" t="s">
        <v>26</v>
      </c>
      <c r="G57" s="130"/>
      <c r="H57" s="130"/>
      <c r="I57" s="130">
        <f>'01 0001 Pol'!G49</f>
        <v>0</v>
      </c>
      <c r="J57" s="134" t="str">
        <f>IF(I66=0,"",I57/I66*100)</f>
        <v/>
      </c>
    </row>
    <row r="58" spans="1:10" ht="25.5" customHeight="1" x14ac:dyDescent="0.2">
      <c r="A58" s="124"/>
      <c r="B58" s="129" t="s">
        <v>73</v>
      </c>
      <c r="C58" s="182" t="s">
        <v>74</v>
      </c>
      <c r="D58" s="183"/>
      <c r="E58" s="183"/>
      <c r="F58" s="136" t="s">
        <v>26</v>
      </c>
      <c r="G58" s="130"/>
      <c r="H58" s="130"/>
      <c r="I58" s="130">
        <f>'01 0001 Pol'!G58</f>
        <v>0</v>
      </c>
      <c r="J58" s="134" t="str">
        <f>IF(I66=0,"",I58/I66*100)</f>
        <v/>
      </c>
    </row>
    <row r="59" spans="1:10" ht="25.5" customHeight="1" x14ac:dyDescent="0.2">
      <c r="A59" s="124"/>
      <c r="B59" s="129" t="s">
        <v>75</v>
      </c>
      <c r="C59" s="182" t="s">
        <v>76</v>
      </c>
      <c r="D59" s="183"/>
      <c r="E59" s="183"/>
      <c r="F59" s="136" t="s">
        <v>26</v>
      </c>
      <c r="G59" s="130"/>
      <c r="H59" s="130"/>
      <c r="I59" s="130">
        <f>'01 0001 Pol'!G62</f>
        <v>0</v>
      </c>
      <c r="J59" s="134" t="str">
        <f>IF(I66=0,"",I59/I66*100)</f>
        <v/>
      </c>
    </row>
    <row r="60" spans="1:10" ht="25.5" customHeight="1" x14ac:dyDescent="0.2">
      <c r="A60" s="124"/>
      <c r="B60" s="129" t="s">
        <v>77</v>
      </c>
      <c r="C60" s="182" t="s">
        <v>78</v>
      </c>
      <c r="D60" s="183"/>
      <c r="E60" s="183"/>
      <c r="F60" s="136" t="s">
        <v>26</v>
      </c>
      <c r="G60" s="130"/>
      <c r="H60" s="130"/>
      <c r="I60" s="130">
        <f>'01 0001 Pol'!G69</f>
        <v>0</v>
      </c>
      <c r="J60" s="134" t="str">
        <f>IF(I66=0,"",I60/I66*100)</f>
        <v/>
      </c>
    </row>
    <row r="61" spans="1:10" ht="25.5" customHeight="1" x14ac:dyDescent="0.2">
      <c r="A61" s="124"/>
      <c r="B61" s="129" t="s">
        <v>79</v>
      </c>
      <c r="C61" s="182" t="s">
        <v>80</v>
      </c>
      <c r="D61" s="183"/>
      <c r="E61" s="183"/>
      <c r="F61" s="136" t="s">
        <v>26</v>
      </c>
      <c r="G61" s="130"/>
      <c r="H61" s="130"/>
      <c r="I61" s="130">
        <f>'01 0001 Pol'!G79</f>
        <v>0</v>
      </c>
      <c r="J61" s="134" t="str">
        <f>IF(I66=0,"",I61/I66*100)</f>
        <v/>
      </c>
    </row>
    <row r="62" spans="1:10" ht="25.5" customHeight="1" x14ac:dyDescent="0.2">
      <c r="A62" s="124"/>
      <c r="B62" s="129" t="s">
        <v>81</v>
      </c>
      <c r="C62" s="182" t="s">
        <v>82</v>
      </c>
      <c r="D62" s="183"/>
      <c r="E62" s="183"/>
      <c r="F62" s="136" t="s">
        <v>26</v>
      </c>
      <c r="G62" s="130"/>
      <c r="H62" s="130"/>
      <c r="I62" s="130">
        <f>'01 0001 Pol'!G96</f>
        <v>0</v>
      </c>
      <c r="J62" s="134" t="str">
        <f>IF(I66=0,"",I62/I66*100)</f>
        <v/>
      </c>
    </row>
    <row r="63" spans="1:10" ht="25.5" customHeight="1" x14ac:dyDescent="0.2">
      <c r="A63" s="124"/>
      <c r="B63" s="129" t="s">
        <v>83</v>
      </c>
      <c r="C63" s="182" t="s">
        <v>84</v>
      </c>
      <c r="D63" s="183"/>
      <c r="E63" s="183"/>
      <c r="F63" s="136" t="s">
        <v>26</v>
      </c>
      <c r="G63" s="130"/>
      <c r="H63" s="130"/>
      <c r="I63" s="130">
        <f>'01 0001 Pol'!G98</f>
        <v>0</v>
      </c>
      <c r="J63" s="134" t="str">
        <f>IF(I66=0,"",I63/I66*100)</f>
        <v/>
      </c>
    </row>
    <row r="64" spans="1:10" ht="25.5" customHeight="1" x14ac:dyDescent="0.2">
      <c r="A64" s="124"/>
      <c r="B64" s="129" t="s">
        <v>85</v>
      </c>
      <c r="C64" s="182" t="s">
        <v>86</v>
      </c>
      <c r="D64" s="183"/>
      <c r="E64" s="183"/>
      <c r="F64" s="136" t="s">
        <v>27</v>
      </c>
      <c r="G64" s="130"/>
      <c r="H64" s="130"/>
      <c r="I64" s="130">
        <f>'01 0001 Pol'!G111</f>
        <v>0</v>
      </c>
      <c r="J64" s="134" t="str">
        <f>IF(I66=0,"",I64/I66*100)</f>
        <v/>
      </c>
    </row>
    <row r="65" spans="1:10" ht="25.5" customHeight="1" x14ac:dyDescent="0.2">
      <c r="A65" s="124"/>
      <c r="B65" s="129" t="s">
        <v>87</v>
      </c>
      <c r="C65" s="182" t="s">
        <v>88</v>
      </c>
      <c r="D65" s="183"/>
      <c r="E65" s="183"/>
      <c r="F65" s="136" t="s">
        <v>89</v>
      </c>
      <c r="G65" s="130"/>
      <c r="H65" s="130"/>
      <c r="I65" s="130">
        <f>'01 0001 Pol'!G113</f>
        <v>0</v>
      </c>
      <c r="J65" s="134" t="str">
        <f>IF(I66=0,"",I65/I66*100)</f>
        <v/>
      </c>
    </row>
    <row r="66" spans="1:10" ht="25.5" customHeight="1" x14ac:dyDescent="0.2">
      <c r="A66" s="125"/>
      <c r="B66" s="131" t="s">
        <v>1</v>
      </c>
      <c r="C66" s="131"/>
      <c r="D66" s="132"/>
      <c r="E66" s="132"/>
      <c r="F66" s="137"/>
      <c r="G66" s="133"/>
      <c r="H66" s="133"/>
      <c r="I66" s="133">
        <f>SUM(I49:I65)</f>
        <v>0</v>
      </c>
      <c r="J66" s="135">
        <f>SUM(J49:J65)</f>
        <v>0</v>
      </c>
    </row>
    <row r="67" spans="1:10" x14ac:dyDescent="0.2">
      <c r="F67" s="88"/>
      <c r="G67" s="89"/>
      <c r="H67" s="88"/>
      <c r="I67" s="89"/>
      <c r="J67" s="90"/>
    </row>
    <row r="68" spans="1:10" x14ac:dyDescent="0.2">
      <c r="F68" s="88"/>
      <c r="G68" s="89"/>
      <c r="H68" s="88"/>
      <c r="I68" s="89"/>
      <c r="J68" s="90"/>
    </row>
    <row r="69" spans="1:10" x14ac:dyDescent="0.2">
      <c r="F69" s="88"/>
      <c r="G69" s="89"/>
      <c r="H69" s="88"/>
      <c r="I69" s="89"/>
      <c r="J69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28" t="s">
        <v>6</v>
      </c>
      <c r="B1" s="228"/>
      <c r="C1" s="229"/>
      <c r="D1" s="228"/>
      <c r="E1" s="228"/>
      <c r="F1" s="228"/>
      <c r="G1" s="228"/>
    </row>
    <row r="2" spans="1:7" ht="24.95" customHeight="1" x14ac:dyDescent="0.2">
      <c r="A2" s="76" t="s">
        <v>7</v>
      </c>
      <c r="B2" s="75"/>
      <c r="C2" s="230"/>
      <c r="D2" s="230"/>
      <c r="E2" s="230"/>
      <c r="F2" s="230"/>
      <c r="G2" s="231"/>
    </row>
    <row r="3" spans="1:7" ht="24.95" customHeight="1" x14ac:dyDescent="0.2">
      <c r="A3" s="76" t="s">
        <v>8</v>
      </c>
      <c r="B3" s="75"/>
      <c r="C3" s="230"/>
      <c r="D3" s="230"/>
      <c r="E3" s="230"/>
      <c r="F3" s="230"/>
      <c r="G3" s="231"/>
    </row>
    <row r="4" spans="1:7" ht="24.95" customHeight="1" x14ac:dyDescent="0.2">
      <c r="A4" s="76" t="s">
        <v>9</v>
      </c>
      <c r="B4" s="75"/>
      <c r="C4" s="230"/>
      <c r="D4" s="230"/>
      <c r="E4" s="230"/>
      <c r="F4" s="230"/>
      <c r="G4" s="23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90" activePane="bottomLeft" state="frozen"/>
      <selection pane="bottomLeft" activeCell="F9" sqref="F9:F120"/>
    </sheetView>
  </sheetViews>
  <sheetFormatPr defaultRowHeight="12.75" outlineLevelRow="1" x14ac:dyDescent="0.2"/>
  <cols>
    <col min="1" max="1" width="3.42578125" customWidth="1"/>
    <col min="2" max="2" width="12.7109375" style="87" customWidth="1"/>
    <col min="3" max="3" width="38.28515625" style="8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2" t="s">
        <v>6</v>
      </c>
      <c r="B1" s="232"/>
      <c r="C1" s="232"/>
      <c r="D1" s="232"/>
      <c r="E1" s="232"/>
      <c r="F1" s="232"/>
      <c r="G1" s="232"/>
      <c r="AG1" t="s">
        <v>92</v>
      </c>
    </row>
    <row r="2" spans="1:60" ht="25.15" customHeight="1" x14ac:dyDescent="0.2">
      <c r="A2" s="140" t="s">
        <v>7</v>
      </c>
      <c r="B2" s="75" t="s">
        <v>48</v>
      </c>
      <c r="C2" s="233" t="s">
        <v>49</v>
      </c>
      <c r="D2" s="234"/>
      <c r="E2" s="234"/>
      <c r="F2" s="234"/>
      <c r="G2" s="235"/>
      <c r="AG2" t="s">
        <v>93</v>
      </c>
    </row>
    <row r="3" spans="1:60" ht="25.15" customHeight="1" x14ac:dyDescent="0.2">
      <c r="A3" s="140" t="s">
        <v>8</v>
      </c>
      <c r="B3" s="75" t="s">
        <v>44</v>
      </c>
      <c r="C3" s="233" t="s">
        <v>45</v>
      </c>
      <c r="D3" s="234"/>
      <c r="E3" s="234"/>
      <c r="F3" s="234"/>
      <c r="G3" s="235"/>
      <c r="AC3" s="87" t="s">
        <v>93</v>
      </c>
      <c r="AG3" t="s">
        <v>94</v>
      </c>
    </row>
    <row r="4" spans="1:60" ht="25.15" customHeight="1" x14ac:dyDescent="0.2">
      <c r="A4" s="141" t="s">
        <v>9</v>
      </c>
      <c r="B4" s="142" t="s">
        <v>42</v>
      </c>
      <c r="C4" s="236" t="s">
        <v>43</v>
      </c>
      <c r="D4" s="237"/>
      <c r="E4" s="237"/>
      <c r="F4" s="237"/>
      <c r="G4" s="238"/>
      <c r="AG4" t="s">
        <v>95</v>
      </c>
    </row>
    <row r="5" spans="1:60" x14ac:dyDescent="0.2">
      <c r="D5" s="139"/>
    </row>
    <row r="6" spans="1:60" ht="38.25" x14ac:dyDescent="0.2">
      <c r="A6" s="144" t="s">
        <v>96</v>
      </c>
      <c r="B6" s="146" t="s">
        <v>97</v>
      </c>
      <c r="C6" s="146" t="s">
        <v>98</v>
      </c>
      <c r="D6" s="145" t="s">
        <v>99</v>
      </c>
      <c r="E6" s="144" t="s">
        <v>100</v>
      </c>
      <c r="F6" s="143" t="s">
        <v>101</v>
      </c>
      <c r="G6" s="144" t="s">
        <v>30</v>
      </c>
      <c r="H6" s="147" t="s">
        <v>31</v>
      </c>
      <c r="I6" s="147" t="s">
        <v>102</v>
      </c>
      <c r="J6" s="147" t="s">
        <v>32</v>
      </c>
      <c r="K6" s="147" t="s">
        <v>103</v>
      </c>
      <c r="L6" s="147" t="s">
        <v>104</v>
      </c>
      <c r="M6" s="147" t="s">
        <v>105</v>
      </c>
      <c r="N6" s="147" t="s">
        <v>106</v>
      </c>
      <c r="O6" s="147" t="s">
        <v>107</v>
      </c>
      <c r="P6" s="147" t="s">
        <v>108</v>
      </c>
      <c r="Q6" s="147" t="s">
        <v>109</v>
      </c>
      <c r="R6" s="147" t="s">
        <v>110</v>
      </c>
      <c r="S6" s="147" t="s">
        <v>111</v>
      </c>
      <c r="T6" s="147" t="s">
        <v>112</v>
      </c>
      <c r="U6" s="147" t="s">
        <v>113</v>
      </c>
      <c r="V6" s="147" t="s">
        <v>114</v>
      </c>
      <c r="W6" s="147" t="s">
        <v>115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57" t="s">
        <v>116</v>
      </c>
      <c r="B8" s="158" t="s">
        <v>55</v>
      </c>
      <c r="C8" s="175" t="s">
        <v>56</v>
      </c>
      <c r="D8" s="159"/>
      <c r="E8" s="160"/>
      <c r="F8" s="161"/>
      <c r="G8" s="162">
        <f>SUMIF(AG9:AG22,"&lt;&gt;NOR",G9:G22)</f>
        <v>0</v>
      </c>
      <c r="H8" s="156"/>
      <c r="I8" s="156">
        <f>SUM(I9:I22)</f>
        <v>29719.24</v>
      </c>
      <c r="J8" s="156"/>
      <c r="K8" s="156">
        <f>SUM(K9:K22)</f>
        <v>38075.370000000003</v>
      </c>
      <c r="L8" s="156"/>
      <c r="M8" s="156">
        <f>SUM(M9:M22)</f>
        <v>0</v>
      </c>
      <c r="N8" s="156"/>
      <c r="O8" s="156">
        <f>SUM(O9:O22)</f>
        <v>2.88</v>
      </c>
      <c r="P8" s="156"/>
      <c r="Q8" s="156">
        <f>SUM(Q9:Q22)</f>
        <v>0</v>
      </c>
      <c r="R8" s="156"/>
      <c r="S8" s="156"/>
      <c r="T8" s="156"/>
      <c r="U8" s="156"/>
      <c r="V8" s="156">
        <f>SUM(V9:V22)</f>
        <v>86.32</v>
      </c>
      <c r="W8" s="156"/>
      <c r="AG8" t="s">
        <v>117</v>
      </c>
    </row>
    <row r="9" spans="1:60" ht="22.5" outlineLevel="1" x14ac:dyDescent="0.2">
      <c r="A9" s="163">
        <v>1</v>
      </c>
      <c r="B9" s="164" t="s">
        <v>118</v>
      </c>
      <c r="C9" s="176" t="s">
        <v>119</v>
      </c>
      <c r="D9" s="165" t="s">
        <v>120</v>
      </c>
      <c r="E9" s="166">
        <v>5.6970000000000001</v>
      </c>
      <c r="F9" s="167"/>
      <c r="G9" s="168">
        <f>ROUND(E9*F9,2)</f>
        <v>0</v>
      </c>
      <c r="H9" s="153">
        <v>353.90000000000003</v>
      </c>
      <c r="I9" s="153">
        <f>ROUND(E9*H9,2)</f>
        <v>2016.17</v>
      </c>
      <c r="J9" s="153">
        <v>456.1</v>
      </c>
      <c r="K9" s="153">
        <f>ROUND(E9*J9,2)</f>
        <v>2598.4</v>
      </c>
      <c r="L9" s="153">
        <v>21</v>
      </c>
      <c r="M9" s="153">
        <f>G9*(1+L9/100)</f>
        <v>0</v>
      </c>
      <c r="N9" s="153">
        <v>2.5420000000000002E-2</v>
      </c>
      <c r="O9" s="153">
        <f>ROUND(E9*N9,2)</f>
        <v>0.14000000000000001</v>
      </c>
      <c r="P9" s="153">
        <v>0</v>
      </c>
      <c r="Q9" s="153">
        <f>ROUND(E9*P9,2)</f>
        <v>0</v>
      </c>
      <c r="R9" s="153"/>
      <c r="S9" s="153" t="s">
        <v>121</v>
      </c>
      <c r="T9" s="153" t="s">
        <v>121</v>
      </c>
      <c r="U9" s="153">
        <v>1.2250000000000001</v>
      </c>
      <c r="V9" s="153">
        <f>ROUND(E9*U9,2)</f>
        <v>6.98</v>
      </c>
      <c r="W9" s="153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122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1"/>
      <c r="B10" s="152"/>
      <c r="C10" s="177" t="s">
        <v>123</v>
      </c>
      <c r="D10" s="154"/>
      <c r="E10" s="155">
        <v>8.4970000000000017</v>
      </c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124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1"/>
      <c r="B11" s="152"/>
      <c r="C11" s="177" t="s">
        <v>125</v>
      </c>
      <c r="D11" s="154"/>
      <c r="E11" s="155">
        <v>-2.8</v>
      </c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124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63">
        <v>2</v>
      </c>
      <c r="B12" s="164" t="s">
        <v>126</v>
      </c>
      <c r="C12" s="176" t="s">
        <v>127</v>
      </c>
      <c r="D12" s="165" t="s">
        <v>120</v>
      </c>
      <c r="E12" s="166">
        <v>32.100100000000005</v>
      </c>
      <c r="F12" s="167"/>
      <c r="G12" s="168">
        <f>ROUND(E12*F12,2)</f>
        <v>0</v>
      </c>
      <c r="H12" s="153">
        <v>560.17000000000007</v>
      </c>
      <c r="I12" s="153">
        <f>ROUND(E12*H12,2)</f>
        <v>17981.509999999998</v>
      </c>
      <c r="J12" s="153">
        <v>546.83000000000004</v>
      </c>
      <c r="K12" s="153">
        <f>ROUND(E12*J12,2)</f>
        <v>17553.3</v>
      </c>
      <c r="L12" s="153">
        <v>21</v>
      </c>
      <c r="M12" s="153">
        <f>G12*(1+L12/100)</f>
        <v>0</v>
      </c>
      <c r="N12" s="153">
        <v>4.5440000000000001E-2</v>
      </c>
      <c r="O12" s="153">
        <f>ROUND(E12*N12,2)</f>
        <v>1.46</v>
      </c>
      <c r="P12" s="153">
        <v>0</v>
      </c>
      <c r="Q12" s="153">
        <f>ROUND(E12*P12,2)</f>
        <v>0</v>
      </c>
      <c r="R12" s="153"/>
      <c r="S12" s="153" t="s">
        <v>121</v>
      </c>
      <c r="T12" s="153" t="s">
        <v>121</v>
      </c>
      <c r="U12" s="153">
        <v>1.4520000000000002</v>
      </c>
      <c r="V12" s="153">
        <f>ROUND(E12*U12,2)</f>
        <v>46.61</v>
      </c>
      <c r="W12" s="153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122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1"/>
      <c r="B13" s="152"/>
      <c r="C13" s="177" t="s">
        <v>128</v>
      </c>
      <c r="D13" s="154"/>
      <c r="E13" s="155">
        <v>33.900100000000002</v>
      </c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124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1"/>
      <c r="B14" s="152"/>
      <c r="C14" s="177" t="s">
        <v>129</v>
      </c>
      <c r="D14" s="154"/>
      <c r="E14" s="155">
        <v>-1.7999999999999998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124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63">
        <v>3</v>
      </c>
      <c r="B15" s="164" t="s">
        <v>130</v>
      </c>
      <c r="C15" s="176" t="s">
        <v>131</v>
      </c>
      <c r="D15" s="165" t="s">
        <v>120</v>
      </c>
      <c r="E15" s="166">
        <v>8.1719000000000008</v>
      </c>
      <c r="F15" s="167"/>
      <c r="G15" s="168">
        <f>ROUND(E15*F15,2)</f>
        <v>0</v>
      </c>
      <c r="H15" s="153">
        <v>673.53000000000009</v>
      </c>
      <c r="I15" s="153">
        <f>ROUND(E15*H15,2)</f>
        <v>5504.02</v>
      </c>
      <c r="J15" s="153">
        <v>745.47</v>
      </c>
      <c r="K15" s="153">
        <f>ROUND(E15*J15,2)</f>
        <v>6091.91</v>
      </c>
      <c r="L15" s="153">
        <v>21</v>
      </c>
      <c r="M15" s="153">
        <f>G15*(1+L15/100)</f>
        <v>0</v>
      </c>
      <c r="N15" s="153">
        <v>4.8780000000000004E-2</v>
      </c>
      <c r="O15" s="153">
        <f>ROUND(E15*N15,2)</f>
        <v>0.4</v>
      </c>
      <c r="P15" s="153">
        <v>0</v>
      </c>
      <c r="Q15" s="153">
        <f>ROUND(E15*P15,2)</f>
        <v>0</v>
      </c>
      <c r="R15" s="153"/>
      <c r="S15" s="153" t="s">
        <v>121</v>
      </c>
      <c r="T15" s="153" t="s">
        <v>121</v>
      </c>
      <c r="U15" s="153">
        <v>2.0210000000000004</v>
      </c>
      <c r="V15" s="153">
        <f>ROUND(E15*U15,2)</f>
        <v>16.52</v>
      </c>
      <c r="W15" s="153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122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1"/>
      <c r="B16" s="152"/>
      <c r="C16" s="177" t="s">
        <v>132</v>
      </c>
      <c r="D16" s="154"/>
      <c r="E16" s="155">
        <v>8.1719000000000008</v>
      </c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124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63">
        <v>4</v>
      </c>
      <c r="B17" s="164" t="s">
        <v>133</v>
      </c>
      <c r="C17" s="176" t="s">
        <v>134</v>
      </c>
      <c r="D17" s="165" t="s">
        <v>120</v>
      </c>
      <c r="E17" s="166">
        <v>21.072950000000002</v>
      </c>
      <c r="F17" s="167"/>
      <c r="G17" s="168">
        <f>ROUND(E17*F17,2)</f>
        <v>0</v>
      </c>
      <c r="H17" s="153">
        <v>200.14000000000001</v>
      </c>
      <c r="I17" s="153">
        <f>ROUND(E17*H17,2)</f>
        <v>4217.54</v>
      </c>
      <c r="J17" s="153">
        <v>293.36</v>
      </c>
      <c r="K17" s="153">
        <f>ROUND(E17*J17,2)</f>
        <v>6181.96</v>
      </c>
      <c r="L17" s="153">
        <v>21</v>
      </c>
      <c r="M17" s="153">
        <f>G17*(1+L17/100)</f>
        <v>0</v>
      </c>
      <c r="N17" s="153">
        <v>1.1990000000000001E-2</v>
      </c>
      <c r="O17" s="153">
        <f>ROUND(E17*N17,2)</f>
        <v>0.25</v>
      </c>
      <c r="P17" s="153">
        <v>0</v>
      </c>
      <c r="Q17" s="153">
        <f>ROUND(E17*P17,2)</f>
        <v>0</v>
      </c>
      <c r="R17" s="153"/>
      <c r="S17" s="153" t="s">
        <v>121</v>
      </c>
      <c r="T17" s="153" t="s">
        <v>121</v>
      </c>
      <c r="U17" s="153">
        <v>0.76900000000000002</v>
      </c>
      <c r="V17" s="153">
        <f>ROUND(E17*U17,2)</f>
        <v>16.21</v>
      </c>
      <c r="W17" s="153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122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1"/>
      <c r="B18" s="152"/>
      <c r="C18" s="177" t="s">
        <v>135</v>
      </c>
      <c r="D18" s="154"/>
      <c r="E18" s="155">
        <v>19.912950000000002</v>
      </c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124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1"/>
      <c r="B19" s="152"/>
      <c r="C19" s="177" t="s">
        <v>136</v>
      </c>
      <c r="D19" s="154"/>
      <c r="E19" s="155">
        <v>1.1600000000000001</v>
      </c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124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3">
        <v>5</v>
      </c>
      <c r="B20" s="164" t="s">
        <v>137</v>
      </c>
      <c r="C20" s="176" t="s">
        <v>138</v>
      </c>
      <c r="D20" s="165" t="s">
        <v>120</v>
      </c>
      <c r="E20" s="166">
        <v>31.387800000000002</v>
      </c>
      <c r="F20" s="167"/>
      <c r="G20" s="168">
        <f>ROUND(E20*F20,2)</f>
        <v>0</v>
      </c>
      <c r="H20" s="153">
        <v>0</v>
      </c>
      <c r="I20" s="153">
        <f>ROUND(E20*H20,2)</f>
        <v>0</v>
      </c>
      <c r="J20" s="153">
        <v>180</v>
      </c>
      <c r="K20" s="153">
        <f>ROUND(E20*J20,2)</f>
        <v>5649.8</v>
      </c>
      <c r="L20" s="153">
        <v>21</v>
      </c>
      <c r="M20" s="153">
        <f>G20*(1+L20/100)</f>
        <v>0</v>
      </c>
      <c r="N20" s="153">
        <v>0.02</v>
      </c>
      <c r="O20" s="153">
        <f>ROUND(E20*N20,2)</f>
        <v>0.63</v>
      </c>
      <c r="P20" s="153">
        <v>0</v>
      </c>
      <c r="Q20" s="153">
        <f>ROUND(E20*P20,2)</f>
        <v>0</v>
      </c>
      <c r="R20" s="153"/>
      <c r="S20" s="153" t="s">
        <v>139</v>
      </c>
      <c r="T20" s="153" t="s">
        <v>140</v>
      </c>
      <c r="U20" s="153">
        <v>0</v>
      </c>
      <c r="V20" s="153">
        <f>ROUND(E20*U20,2)</f>
        <v>0</v>
      </c>
      <c r="W20" s="153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122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1"/>
      <c r="B21" s="152"/>
      <c r="C21" s="177" t="s">
        <v>141</v>
      </c>
      <c r="D21" s="154"/>
      <c r="E21" s="155">
        <v>20.058300000000003</v>
      </c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124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1"/>
      <c r="B22" s="152"/>
      <c r="C22" s="177" t="s">
        <v>142</v>
      </c>
      <c r="D22" s="154"/>
      <c r="E22" s="155">
        <v>11.329500000000001</v>
      </c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124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57" t="s">
        <v>116</v>
      </c>
      <c r="B23" s="158" t="s">
        <v>57</v>
      </c>
      <c r="C23" s="175" t="s">
        <v>58</v>
      </c>
      <c r="D23" s="159"/>
      <c r="E23" s="160"/>
      <c r="F23" s="161"/>
      <c r="G23" s="162">
        <f>SUMIF(AG24:AG25,"&lt;&gt;NOR",G24:G25)</f>
        <v>0</v>
      </c>
      <c r="H23" s="156"/>
      <c r="I23" s="156">
        <f>SUM(I24:I25)</f>
        <v>2489.94</v>
      </c>
      <c r="J23" s="156"/>
      <c r="K23" s="156">
        <f>SUM(K24:K25)</f>
        <v>2232.06</v>
      </c>
      <c r="L23" s="156"/>
      <c r="M23" s="156">
        <f>SUM(M24:M25)</f>
        <v>0</v>
      </c>
      <c r="N23" s="156"/>
      <c r="O23" s="156">
        <f>SUM(O24:O25)</f>
        <v>0.09</v>
      </c>
      <c r="P23" s="156"/>
      <c r="Q23" s="156">
        <f>SUM(Q24:Q25)</f>
        <v>0</v>
      </c>
      <c r="R23" s="156"/>
      <c r="S23" s="156"/>
      <c r="T23" s="156"/>
      <c r="U23" s="156"/>
      <c r="V23" s="156">
        <f>SUM(V24:V25)</f>
        <v>5.58</v>
      </c>
      <c r="W23" s="156"/>
      <c r="AG23" t="s">
        <v>117</v>
      </c>
    </row>
    <row r="24" spans="1:60" ht="22.5" outlineLevel="1" x14ac:dyDescent="0.2">
      <c r="A24" s="169">
        <v>6</v>
      </c>
      <c r="B24" s="170" t="s">
        <v>143</v>
      </c>
      <c r="C24" s="178" t="s">
        <v>144</v>
      </c>
      <c r="D24" s="171" t="s">
        <v>145</v>
      </c>
      <c r="E24" s="172">
        <v>2</v>
      </c>
      <c r="F24" s="173"/>
      <c r="G24" s="174">
        <f>ROUND(E24*F24,2)</f>
        <v>0</v>
      </c>
      <c r="H24" s="153">
        <v>765.98</v>
      </c>
      <c r="I24" s="153">
        <f>ROUND(E24*H24,2)</f>
        <v>1531.96</v>
      </c>
      <c r="J24" s="153">
        <v>744.0200000000001</v>
      </c>
      <c r="K24" s="153">
        <f>ROUND(E24*J24,2)</f>
        <v>1488.04</v>
      </c>
      <c r="L24" s="153">
        <v>21</v>
      </c>
      <c r="M24" s="153">
        <f>G24*(1+L24/100)</f>
        <v>0</v>
      </c>
      <c r="N24" s="153">
        <v>3.0550000000000001E-2</v>
      </c>
      <c r="O24" s="153">
        <f>ROUND(E24*N24,2)</f>
        <v>0.06</v>
      </c>
      <c r="P24" s="153">
        <v>0</v>
      </c>
      <c r="Q24" s="153">
        <f>ROUND(E24*P24,2)</f>
        <v>0</v>
      </c>
      <c r="R24" s="153"/>
      <c r="S24" s="153" t="s">
        <v>121</v>
      </c>
      <c r="T24" s="153" t="s">
        <v>121</v>
      </c>
      <c r="U24" s="153">
        <v>1.86</v>
      </c>
      <c r="V24" s="153">
        <f>ROUND(E24*U24,2)</f>
        <v>3.72</v>
      </c>
      <c r="W24" s="153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122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69">
        <v>7</v>
      </c>
      <c r="B25" s="170" t="s">
        <v>143</v>
      </c>
      <c r="C25" s="178" t="s">
        <v>146</v>
      </c>
      <c r="D25" s="171" t="s">
        <v>145</v>
      </c>
      <c r="E25" s="172">
        <v>1</v>
      </c>
      <c r="F25" s="173"/>
      <c r="G25" s="174">
        <f>ROUND(E25*F25,2)</f>
        <v>0</v>
      </c>
      <c r="H25" s="153">
        <v>957.98</v>
      </c>
      <c r="I25" s="153">
        <f>ROUND(E25*H25,2)</f>
        <v>957.98</v>
      </c>
      <c r="J25" s="153">
        <v>744.0200000000001</v>
      </c>
      <c r="K25" s="153">
        <f>ROUND(E25*J25,2)</f>
        <v>744.02</v>
      </c>
      <c r="L25" s="153">
        <v>21</v>
      </c>
      <c r="M25" s="153">
        <f>G25*(1+L25/100)</f>
        <v>0</v>
      </c>
      <c r="N25" s="153">
        <v>3.4050000000000004E-2</v>
      </c>
      <c r="O25" s="153">
        <f>ROUND(E25*N25,2)</f>
        <v>0.03</v>
      </c>
      <c r="P25" s="153">
        <v>0</v>
      </c>
      <c r="Q25" s="153">
        <f>ROUND(E25*P25,2)</f>
        <v>0</v>
      </c>
      <c r="R25" s="153"/>
      <c r="S25" s="153" t="s">
        <v>121</v>
      </c>
      <c r="T25" s="153" t="s">
        <v>121</v>
      </c>
      <c r="U25" s="153">
        <v>1.86</v>
      </c>
      <c r="V25" s="153">
        <f>ROUND(E25*U25,2)</f>
        <v>1.86</v>
      </c>
      <c r="W25" s="153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122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57" t="s">
        <v>116</v>
      </c>
      <c r="B26" s="158" t="s">
        <v>59</v>
      </c>
      <c r="C26" s="175" t="s">
        <v>60</v>
      </c>
      <c r="D26" s="159"/>
      <c r="E26" s="160"/>
      <c r="F26" s="161"/>
      <c r="G26" s="162">
        <f>SUMIF(AG27:AG27,"&lt;&gt;NOR",G27:G27)</f>
        <v>0</v>
      </c>
      <c r="H26" s="156"/>
      <c r="I26" s="156">
        <f>SUM(I27:I27)</f>
        <v>5040.05</v>
      </c>
      <c r="J26" s="156"/>
      <c r="K26" s="156">
        <f>SUM(K27:K27)</f>
        <v>7805.25</v>
      </c>
      <c r="L26" s="156"/>
      <c r="M26" s="156">
        <f>SUM(M27:M27)</f>
        <v>0</v>
      </c>
      <c r="N26" s="156"/>
      <c r="O26" s="156">
        <f>SUM(O27:O27)</f>
        <v>0.17</v>
      </c>
      <c r="P26" s="156"/>
      <c r="Q26" s="156">
        <f>SUM(Q27:Q27)</f>
        <v>0</v>
      </c>
      <c r="R26" s="156"/>
      <c r="S26" s="156"/>
      <c r="T26" s="156"/>
      <c r="U26" s="156"/>
      <c r="V26" s="156">
        <f>SUM(V27:V27)</f>
        <v>22.81</v>
      </c>
      <c r="W26" s="156"/>
      <c r="AG26" t="s">
        <v>117</v>
      </c>
    </row>
    <row r="27" spans="1:60" outlineLevel="1" x14ac:dyDescent="0.2">
      <c r="A27" s="169">
        <v>8</v>
      </c>
      <c r="B27" s="170" t="s">
        <v>147</v>
      </c>
      <c r="C27" s="178" t="s">
        <v>148</v>
      </c>
      <c r="D27" s="171" t="s">
        <v>120</v>
      </c>
      <c r="E27" s="172">
        <v>106.60000000000001</v>
      </c>
      <c r="F27" s="173"/>
      <c r="G27" s="174">
        <f>ROUND(E27*F27,2)</f>
        <v>0</v>
      </c>
      <c r="H27" s="153">
        <v>47.28</v>
      </c>
      <c r="I27" s="153">
        <f>ROUND(E27*H27,2)</f>
        <v>5040.05</v>
      </c>
      <c r="J27" s="153">
        <v>73.220000000000013</v>
      </c>
      <c r="K27" s="153">
        <f>ROUND(E27*J27,2)</f>
        <v>7805.25</v>
      </c>
      <c r="L27" s="153">
        <v>21</v>
      </c>
      <c r="M27" s="153">
        <f>G27*(1+L27/100)</f>
        <v>0</v>
      </c>
      <c r="N27" s="153">
        <v>1.58E-3</v>
      </c>
      <c r="O27" s="153">
        <f>ROUND(E27*N27,2)</f>
        <v>0.17</v>
      </c>
      <c r="P27" s="153">
        <v>0</v>
      </c>
      <c r="Q27" s="153">
        <f>ROUND(E27*P27,2)</f>
        <v>0</v>
      </c>
      <c r="R27" s="153"/>
      <c r="S27" s="153" t="s">
        <v>121</v>
      </c>
      <c r="T27" s="153" t="s">
        <v>121</v>
      </c>
      <c r="U27" s="153">
        <v>0.21400000000000002</v>
      </c>
      <c r="V27" s="153">
        <f>ROUND(E27*U27,2)</f>
        <v>22.81</v>
      </c>
      <c r="W27" s="153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122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5.5" x14ac:dyDescent="0.2">
      <c r="A28" s="157" t="s">
        <v>116</v>
      </c>
      <c r="B28" s="158" t="s">
        <v>61</v>
      </c>
      <c r="C28" s="175" t="s">
        <v>62</v>
      </c>
      <c r="D28" s="159"/>
      <c r="E28" s="160"/>
      <c r="F28" s="161"/>
      <c r="G28" s="162">
        <f>SUMIF(AG29:AG30,"&lt;&gt;NOR",G29:G30)</f>
        <v>0</v>
      </c>
      <c r="H28" s="156"/>
      <c r="I28" s="156">
        <f>SUM(I29:I30)</f>
        <v>154.57</v>
      </c>
      <c r="J28" s="156"/>
      <c r="K28" s="156">
        <f>SUM(K29:K30)</f>
        <v>10558.73</v>
      </c>
      <c r="L28" s="156"/>
      <c r="M28" s="156">
        <f>SUM(M29:M30)</f>
        <v>0</v>
      </c>
      <c r="N28" s="156"/>
      <c r="O28" s="156">
        <f>SUM(O29:O30)</f>
        <v>0</v>
      </c>
      <c r="P28" s="156"/>
      <c r="Q28" s="156">
        <f>SUM(Q29:Q30)</f>
        <v>0</v>
      </c>
      <c r="R28" s="156"/>
      <c r="S28" s="156"/>
      <c r="T28" s="156"/>
      <c r="U28" s="156"/>
      <c r="V28" s="156">
        <f>SUM(V29:V30)</f>
        <v>32.83</v>
      </c>
      <c r="W28" s="156"/>
      <c r="AG28" t="s">
        <v>117</v>
      </c>
    </row>
    <row r="29" spans="1:60" outlineLevel="1" x14ac:dyDescent="0.2">
      <c r="A29" s="163">
        <v>9</v>
      </c>
      <c r="B29" s="164" t="s">
        <v>149</v>
      </c>
      <c r="C29" s="176" t="s">
        <v>150</v>
      </c>
      <c r="D29" s="165" t="s">
        <v>120</v>
      </c>
      <c r="E29" s="166">
        <v>106.60000000000001</v>
      </c>
      <c r="F29" s="167"/>
      <c r="G29" s="168">
        <f>ROUND(E29*F29,2)</f>
        <v>0</v>
      </c>
      <c r="H29" s="153">
        <v>1.4500000000000002</v>
      </c>
      <c r="I29" s="153">
        <f>ROUND(E29*H29,2)</f>
        <v>154.57</v>
      </c>
      <c r="J29" s="153">
        <v>99.050000000000011</v>
      </c>
      <c r="K29" s="153">
        <f>ROUND(E29*J29,2)</f>
        <v>10558.73</v>
      </c>
      <c r="L29" s="153">
        <v>21</v>
      </c>
      <c r="M29" s="153">
        <f>G29*(1+L29/100)</f>
        <v>0</v>
      </c>
      <c r="N29" s="153">
        <v>4.0000000000000003E-5</v>
      </c>
      <c r="O29" s="153">
        <f>ROUND(E29*N29,2)</f>
        <v>0</v>
      </c>
      <c r="P29" s="153">
        <v>0</v>
      </c>
      <c r="Q29" s="153">
        <f>ROUND(E29*P29,2)</f>
        <v>0</v>
      </c>
      <c r="R29" s="153"/>
      <c r="S29" s="153" t="s">
        <v>121</v>
      </c>
      <c r="T29" s="153" t="s">
        <v>121</v>
      </c>
      <c r="U29" s="153">
        <v>0.30800000000000005</v>
      </c>
      <c r="V29" s="153">
        <f>ROUND(E29*U29,2)</f>
        <v>32.83</v>
      </c>
      <c r="W29" s="153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122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1"/>
      <c r="B30" s="152"/>
      <c r="C30" s="177" t="s">
        <v>151</v>
      </c>
      <c r="D30" s="154"/>
      <c r="E30" s="155">
        <v>106.60000000000001</v>
      </c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124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57" t="s">
        <v>116</v>
      </c>
      <c r="B31" s="158" t="s">
        <v>63</v>
      </c>
      <c r="C31" s="175" t="s">
        <v>64</v>
      </c>
      <c r="D31" s="159"/>
      <c r="E31" s="160"/>
      <c r="F31" s="161"/>
      <c r="G31" s="162">
        <f>SUMIF(AG32:AG42,"&lt;&gt;NOR",G32:G42)</f>
        <v>0</v>
      </c>
      <c r="H31" s="156"/>
      <c r="I31" s="156">
        <f>SUM(I32:I42)</f>
        <v>1516.33</v>
      </c>
      <c r="J31" s="156"/>
      <c r="K31" s="156">
        <f>SUM(K32:K42)</f>
        <v>13075.67</v>
      </c>
      <c r="L31" s="156"/>
      <c r="M31" s="156">
        <f>SUM(M32:M42)</f>
        <v>0</v>
      </c>
      <c r="N31" s="156"/>
      <c r="O31" s="156">
        <f>SUM(O32:O42)</f>
        <v>0.06</v>
      </c>
      <c r="P31" s="156"/>
      <c r="Q31" s="156">
        <f>SUM(Q32:Q42)</f>
        <v>9.86</v>
      </c>
      <c r="R31" s="156"/>
      <c r="S31" s="156"/>
      <c r="T31" s="156"/>
      <c r="U31" s="156"/>
      <c r="V31" s="156">
        <f>SUM(V32:V42)</f>
        <v>37.839999999999996</v>
      </c>
      <c r="W31" s="156"/>
      <c r="AG31" t="s">
        <v>117</v>
      </c>
    </row>
    <row r="32" spans="1:60" outlineLevel="1" x14ac:dyDescent="0.2">
      <c r="A32" s="163">
        <v>10</v>
      </c>
      <c r="B32" s="164" t="s">
        <v>152</v>
      </c>
      <c r="C32" s="176" t="s">
        <v>153</v>
      </c>
      <c r="D32" s="165" t="s">
        <v>120</v>
      </c>
      <c r="E32" s="166">
        <v>17.512</v>
      </c>
      <c r="F32" s="167"/>
      <c r="G32" s="168">
        <f>ROUND(E32*F32,2)</f>
        <v>0</v>
      </c>
      <c r="H32" s="153">
        <v>15.840000000000002</v>
      </c>
      <c r="I32" s="153">
        <f>ROUND(E32*H32,2)</f>
        <v>277.39</v>
      </c>
      <c r="J32" s="153">
        <v>125.16000000000001</v>
      </c>
      <c r="K32" s="153">
        <f>ROUND(E32*J32,2)</f>
        <v>2191.8000000000002</v>
      </c>
      <c r="L32" s="153">
        <v>21</v>
      </c>
      <c r="M32" s="153">
        <f>G32*(1+L32/100)</f>
        <v>0</v>
      </c>
      <c r="N32" s="153">
        <v>6.7000000000000002E-4</v>
      </c>
      <c r="O32" s="153">
        <f>ROUND(E32*N32,2)</f>
        <v>0.01</v>
      </c>
      <c r="P32" s="153">
        <v>0.31900000000000001</v>
      </c>
      <c r="Q32" s="153">
        <f>ROUND(E32*P32,2)</f>
        <v>5.59</v>
      </c>
      <c r="R32" s="153"/>
      <c r="S32" s="153" t="s">
        <v>121</v>
      </c>
      <c r="T32" s="153" t="s">
        <v>121</v>
      </c>
      <c r="U32" s="153">
        <v>0.317</v>
      </c>
      <c r="V32" s="153">
        <f>ROUND(E32*U32,2)</f>
        <v>5.55</v>
      </c>
      <c r="W32" s="153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122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1"/>
      <c r="B33" s="152"/>
      <c r="C33" s="177" t="s">
        <v>154</v>
      </c>
      <c r="D33" s="154"/>
      <c r="E33" s="155">
        <v>4.62</v>
      </c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124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1"/>
      <c r="B34" s="152"/>
      <c r="C34" s="177" t="s">
        <v>155</v>
      </c>
      <c r="D34" s="154"/>
      <c r="E34" s="155">
        <v>12.892000000000001</v>
      </c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124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63">
        <v>11</v>
      </c>
      <c r="B35" s="164" t="s">
        <v>156</v>
      </c>
      <c r="C35" s="176" t="s">
        <v>157</v>
      </c>
      <c r="D35" s="165" t="s">
        <v>120</v>
      </c>
      <c r="E35" s="166">
        <v>8.6435000000000013</v>
      </c>
      <c r="F35" s="167"/>
      <c r="G35" s="168">
        <f>ROUND(E35*F35,2)</f>
        <v>0</v>
      </c>
      <c r="H35" s="153">
        <v>7.87</v>
      </c>
      <c r="I35" s="153">
        <f>ROUND(E35*H35,2)</f>
        <v>68.02</v>
      </c>
      <c r="J35" s="153">
        <v>101.63000000000001</v>
      </c>
      <c r="K35" s="153">
        <f>ROUND(E35*J35,2)</f>
        <v>878.44</v>
      </c>
      <c r="L35" s="153">
        <v>21</v>
      </c>
      <c r="M35" s="153">
        <f>G35*(1+L35/100)</f>
        <v>0</v>
      </c>
      <c r="N35" s="153">
        <v>3.3000000000000005E-4</v>
      </c>
      <c r="O35" s="153">
        <f>ROUND(E35*N35,2)</f>
        <v>0</v>
      </c>
      <c r="P35" s="153">
        <v>2.1980000000000003E-2</v>
      </c>
      <c r="Q35" s="153">
        <f>ROUND(E35*P35,2)</f>
        <v>0.19</v>
      </c>
      <c r="R35" s="153"/>
      <c r="S35" s="153" t="s">
        <v>121</v>
      </c>
      <c r="T35" s="153" t="s">
        <v>121</v>
      </c>
      <c r="U35" s="153">
        <v>0.32500000000000001</v>
      </c>
      <c r="V35" s="153">
        <f>ROUND(E35*U35,2)</f>
        <v>2.81</v>
      </c>
      <c r="W35" s="153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122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1"/>
      <c r="B36" s="152"/>
      <c r="C36" s="177" t="s">
        <v>158</v>
      </c>
      <c r="D36" s="154"/>
      <c r="E36" s="155">
        <v>8.6435000000000013</v>
      </c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124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63">
        <v>12</v>
      </c>
      <c r="B37" s="164" t="s">
        <v>159</v>
      </c>
      <c r="C37" s="176" t="s">
        <v>160</v>
      </c>
      <c r="D37" s="165" t="s">
        <v>120</v>
      </c>
      <c r="E37" s="166">
        <v>31.441500000000001</v>
      </c>
      <c r="F37" s="167"/>
      <c r="G37" s="168">
        <f>ROUND(E37*F37,2)</f>
        <v>0</v>
      </c>
      <c r="H37" s="153">
        <v>15.840000000000002</v>
      </c>
      <c r="I37" s="153">
        <f>ROUND(E37*H37,2)</f>
        <v>498.03</v>
      </c>
      <c r="J37" s="153">
        <v>111.66000000000001</v>
      </c>
      <c r="K37" s="153">
        <f>ROUND(E37*J37,2)</f>
        <v>3510.76</v>
      </c>
      <c r="L37" s="153">
        <v>21</v>
      </c>
      <c r="M37" s="153">
        <f>G37*(1+L37/100)</f>
        <v>0</v>
      </c>
      <c r="N37" s="153">
        <v>6.7000000000000002E-4</v>
      </c>
      <c r="O37" s="153">
        <f>ROUND(E37*N37,2)</f>
        <v>0.02</v>
      </c>
      <c r="P37" s="153">
        <v>0.1</v>
      </c>
      <c r="Q37" s="153">
        <f>ROUND(E37*P37,2)</f>
        <v>3.14</v>
      </c>
      <c r="R37" s="153"/>
      <c r="S37" s="153" t="s">
        <v>121</v>
      </c>
      <c r="T37" s="153" t="s">
        <v>121</v>
      </c>
      <c r="U37" s="153">
        <v>0.35800000000000004</v>
      </c>
      <c r="V37" s="153">
        <f>ROUND(E37*U37,2)</f>
        <v>11.26</v>
      </c>
      <c r="W37" s="153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122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1"/>
      <c r="B38" s="152"/>
      <c r="C38" s="177" t="s">
        <v>161</v>
      </c>
      <c r="D38" s="154"/>
      <c r="E38" s="155">
        <v>31.441500000000001</v>
      </c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124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3">
        <v>13</v>
      </c>
      <c r="B39" s="164" t="s">
        <v>162</v>
      </c>
      <c r="C39" s="176" t="s">
        <v>163</v>
      </c>
      <c r="D39" s="165" t="s">
        <v>120</v>
      </c>
      <c r="E39" s="166">
        <v>85.5</v>
      </c>
      <c r="F39" s="167"/>
      <c r="G39" s="168">
        <f>ROUND(E39*F39,2)</f>
        <v>0</v>
      </c>
      <c r="H39" s="153">
        <v>7.87</v>
      </c>
      <c r="I39" s="153">
        <f>ROUND(E39*H39,2)</f>
        <v>672.89</v>
      </c>
      <c r="J39" s="153">
        <v>66.73</v>
      </c>
      <c r="K39" s="153">
        <f>ROUND(E39*J39,2)</f>
        <v>5705.42</v>
      </c>
      <c r="L39" s="153">
        <v>21</v>
      </c>
      <c r="M39" s="153">
        <f>G39*(1+L39/100)</f>
        <v>0</v>
      </c>
      <c r="N39" s="153">
        <v>3.3000000000000005E-4</v>
      </c>
      <c r="O39" s="153">
        <f>ROUND(E39*N39,2)</f>
        <v>0.03</v>
      </c>
      <c r="P39" s="153">
        <v>1.068E-2</v>
      </c>
      <c r="Q39" s="153">
        <f>ROUND(E39*P39,2)</f>
        <v>0.91</v>
      </c>
      <c r="R39" s="153"/>
      <c r="S39" s="153" t="s">
        <v>121</v>
      </c>
      <c r="T39" s="153" t="s">
        <v>121</v>
      </c>
      <c r="U39" s="153">
        <v>0.21100000000000002</v>
      </c>
      <c r="V39" s="153">
        <f>ROUND(E39*U39,2)</f>
        <v>18.04</v>
      </c>
      <c r="W39" s="153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122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1"/>
      <c r="B40" s="152"/>
      <c r="C40" s="177" t="s">
        <v>164</v>
      </c>
      <c r="D40" s="154"/>
      <c r="E40" s="155">
        <v>85.5</v>
      </c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124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69">
        <v>14</v>
      </c>
      <c r="B41" s="170" t="s">
        <v>165</v>
      </c>
      <c r="C41" s="178" t="s">
        <v>166</v>
      </c>
      <c r="D41" s="171" t="s">
        <v>120</v>
      </c>
      <c r="E41" s="172">
        <v>1.25</v>
      </c>
      <c r="F41" s="173"/>
      <c r="G41" s="174">
        <f>ROUND(E41*F41,2)</f>
        <v>0</v>
      </c>
      <c r="H41" s="153">
        <v>0</v>
      </c>
      <c r="I41" s="153">
        <f>ROUND(E41*H41,2)</f>
        <v>0</v>
      </c>
      <c r="J41" s="153">
        <v>55.400000000000006</v>
      </c>
      <c r="K41" s="153">
        <f>ROUND(E41*J41,2)</f>
        <v>69.25</v>
      </c>
      <c r="L41" s="153">
        <v>21</v>
      </c>
      <c r="M41" s="153">
        <f>G41*(1+L41/100)</f>
        <v>0</v>
      </c>
      <c r="N41" s="153">
        <v>0</v>
      </c>
      <c r="O41" s="153">
        <f>ROUND(E41*N41,2)</f>
        <v>0</v>
      </c>
      <c r="P41" s="153">
        <v>0.02</v>
      </c>
      <c r="Q41" s="153">
        <f>ROUND(E41*P41,2)</f>
        <v>0.03</v>
      </c>
      <c r="R41" s="153"/>
      <c r="S41" s="153" t="s">
        <v>121</v>
      </c>
      <c r="T41" s="153" t="s">
        <v>121</v>
      </c>
      <c r="U41" s="153">
        <v>0.14700000000000002</v>
      </c>
      <c r="V41" s="153">
        <f>ROUND(E41*U41,2)</f>
        <v>0.18</v>
      </c>
      <c r="W41" s="153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122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69">
        <v>15</v>
      </c>
      <c r="B42" s="170" t="s">
        <v>167</v>
      </c>
      <c r="C42" s="178" t="s">
        <v>168</v>
      </c>
      <c r="D42" s="171" t="s">
        <v>145</v>
      </c>
      <c r="E42" s="172">
        <v>1</v>
      </c>
      <c r="F42" s="173"/>
      <c r="G42" s="174">
        <f>ROUND(E42*F42,2)</f>
        <v>0</v>
      </c>
      <c r="H42" s="153">
        <v>0</v>
      </c>
      <c r="I42" s="153">
        <f>ROUND(E42*H42,2)</f>
        <v>0</v>
      </c>
      <c r="J42" s="153">
        <v>720</v>
      </c>
      <c r="K42" s="153">
        <f>ROUND(E42*J42,2)</f>
        <v>720</v>
      </c>
      <c r="L42" s="153">
        <v>21</v>
      </c>
      <c r="M42" s="153">
        <f>G42*(1+L42/100)</f>
        <v>0</v>
      </c>
      <c r="N42" s="153">
        <v>0</v>
      </c>
      <c r="O42" s="153">
        <f>ROUND(E42*N42,2)</f>
        <v>0</v>
      </c>
      <c r="P42" s="153">
        <v>0</v>
      </c>
      <c r="Q42" s="153">
        <f>ROUND(E42*P42,2)</f>
        <v>0</v>
      </c>
      <c r="R42" s="153"/>
      <c r="S42" s="153" t="s">
        <v>139</v>
      </c>
      <c r="T42" s="153" t="s">
        <v>140</v>
      </c>
      <c r="U42" s="153">
        <v>0</v>
      </c>
      <c r="V42" s="153">
        <f>ROUND(E42*U42,2)</f>
        <v>0</v>
      </c>
      <c r="W42" s="153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122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57" t="s">
        <v>116</v>
      </c>
      <c r="B43" s="158" t="s">
        <v>65</v>
      </c>
      <c r="C43" s="175" t="s">
        <v>66</v>
      </c>
      <c r="D43" s="159"/>
      <c r="E43" s="160"/>
      <c r="F43" s="161"/>
      <c r="G43" s="162">
        <f>SUMIF(AG44:AG44,"&lt;&gt;NOR",G44:G44)</f>
        <v>0</v>
      </c>
      <c r="H43" s="156"/>
      <c r="I43" s="156">
        <f>SUM(I44:I44)</f>
        <v>0</v>
      </c>
      <c r="J43" s="156"/>
      <c r="K43" s="156">
        <f>SUM(K44:K44)</f>
        <v>985.15</v>
      </c>
      <c r="L43" s="156"/>
      <c r="M43" s="156">
        <f>SUM(M44:M44)</f>
        <v>0</v>
      </c>
      <c r="N43" s="156"/>
      <c r="O43" s="156">
        <f>SUM(O44:O44)</f>
        <v>0</v>
      </c>
      <c r="P43" s="156"/>
      <c r="Q43" s="156">
        <f>SUM(Q44:Q44)</f>
        <v>0</v>
      </c>
      <c r="R43" s="156"/>
      <c r="S43" s="156"/>
      <c r="T43" s="156"/>
      <c r="U43" s="156"/>
      <c r="V43" s="156">
        <f>SUM(V44:V44)</f>
        <v>3.02</v>
      </c>
      <c r="W43" s="156"/>
      <c r="AG43" t="s">
        <v>117</v>
      </c>
    </row>
    <row r="44" spans="1:60" outlineLevel="1" x14ac:dyDescent="0.2">
      <c r="A44" s="169">
        <v>16</v>
      </c>
      <c r="B44" s="170" t="s">
        <v>169</v>
      </c>
      <c r="C44" s="178" t="s">
        <v>170</v>
      </c>
      <c r="D44" s="171" t="s">
        <v>171</v>
      </c>
      <c r="E44" s="172">
        <v>3.2142000000000004</v>
      </c>
      <c r="F44" s="173"/>
      <c r="G44" s="174">
        <f>ROUND(E44*F44,2)</f>
        <v>0</v>
      </c>
      <c r="H44" s="153">
        <v>0</v>
      </c>
      <c r="I44" s="153">
        <f>ROUND(E44*H44,2)</f>
        <v>0</v>
      </c>
      <c r="J44" s="153">
        <v>306.5</v>
      </c>
      <c r="K44" s="153">
        <f>ROUND(E44*J44,2)</f>
        <v>985.15</v>
      </c>
      <c r="L44" s="153">
        <v>21</v>
      </c>
      <c r="M44" s="153">
        <f>G44*(1+L44/100)</f>
        <v>0</v>
      </c>
      <c r="N44" s="153">
        <v>0</v>
      </c>
      <c r="O44" s="153">
        <f>ROUND(E44*N44,2)</f>
        <v>0</v>
      </c>
      <c r="P44" s="153">
        <v>0</v>
      </c>
      <c r="Q44" s="153">
        <f>ROUND(E44*P44,2)</f>
        <v>0</v>
      </c>
      <c r="R44" s="153"/>
      <c r="S44" s="153" t="s">
        <v>121</v>
      </c>
      <c r="T44" s="153" t="s">
        <v>172</v>
      </c>
      <c r="U44" s="153">
        <v>0.9385</v>
      </c>
      <c r="V44" s="153">
        <f>ROUND(E44*U44,2)</f>
        <v>3.02</v>
      </c>
      <c r="W44" s="153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173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x14ac:dyDescent="0.2">
      <c r="A45" s="157" t="s">
        <v>116</v>
      </c>
      <c r="B45" s="158" t="s">
        <v>67</v>
      </c>
      <c r="C45" s="175" t="s">
        <v>68</v>
      </c>
      <c r="D45" s="159"/>
      <c r="E45" s="160"/>
      <c r="F45" s="161"/>
      <c r="G45" s="162">
        <f>SUMIF(AG46:AG46,"&lt;&gt;NOR",G46:G46)</f>
        <v>0</v>
      </c>
      <c r="H45" s="156"/>
      <c r="I45" s="156">
        <f>SUM(I46:I46)</f>
        <v>0</v>
      </c>
      <c r="J45" s="156"/>
      <c r="K45" s="156">
        <f>SUM(K46:K46)</f>
        <v>116946</v>
      </c>
      <c r="L45" s="156"/>
      <c r="M45" s="156">
        <f>SUM(M46:M46)</f>
        <v>0</v>
      </c>
      <c r="N45" s="156"/>
      <c r="O45" s="156">
        <f>SUM(O46:O46)</f>
        <v>0</v>
      </c>
      <c r="P45" s="156"/>
      <c r="Q45" s="156">
        <f>SUM(Q46:Q46)</f>
        <v>0</v>
      </c>
      <c r="R45" s="156"/>
      <c r="S45" s="156"/>
      <c r="T45" s="156"/>
      <c r="U45" s="156"/>
      <c r="V45" s="156">
        <f>SUM(V46:V46)</f>
        <v>0</v>
      </c>
      <c r="W45" s="156"/>
      <c r="AG45" t="s">
        <v>117</v>
      </c>
    </row>
    <row r="46" spans="1:60" outlineLevel="1" x14ac:dyDescent="0.2">
      <c r="A46" s="169">
        <v>17</v>
      </c>
      <c r="B46" s="170" t="s">
        <v>174</v>
      </c>
      <c r="C46" s="178" t="s">
        <v>175</v>
      </c>
      <c r="D46" s="171" t="s">
        <v>176</v>
      </c>
      <c r="E46" s="172">
        <v>1</v>
      </c>
      <c r="F46" s="173"/>
      <c r="G46" s="174">
        <f>ROUND(E46*F46,2)</f>
        <v>0</v>
      </c>
      <c r="H46" s="153">
        <v>0</v>
      </c>
      <c r="I46" s="153">
        <f>ROUND(E46*H46,2)</f>
        <v>0</v>
      </c>
      <c r="J46" s="153">
        <v>116946</v>
      </c>
      <c r="K46" s="153">
        <f>ROUND(E46*J46,2)</f>
        <v>116946</v>
      </c>
      <c r="L46" s="153">
        <v>21</v>
      </c>
      <c r="M46" s="153">
        <f>G46*(1+L46/100)</f>
        <v>0</v>
      </c>
      <c r="N46" s="153">
        <v>0</v>
      </c>
      <c r="O46" s="153">
        <f>ROUND(E46*N46,2)</f>
        <v>0</v>
      </c>
      <c r="P46" s="153">
        <v>0</v>
      </c>
      <c r="Q46" s="153">
        <f>ROUND(E46*P46,2)</f>
        <v>0</v>
      </c>
      <c r="R46" s="153"/>
      <c r="S46" s="153" t="s">
        <v>139</v>
      </c>
      <c r="T46" s="153" t="s">
        <v>140</v>
      </c>
      <c r="U46" s="153">
        <v>0</v>
      </c>
      <c r="V46" s="153">
        <f>ROUND(E46*U46,2)</f>
        <v>0</v>
      </c>
      <c r="W46" s="153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122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57" t="s">
        <v>116</v>
      </c>
      <c r="B47" s="158" t="s">
        <v>69</v>
      </c>
      <c r="C47" s="175" t="s">
        <v>70</v>
      </c>
      <c r="D47" s="159"/>
      <c r="E47" s="160"/>
      <c r="F47" s="161"/>
      <c r="G47" s="162">
        <f>SUMIF(AG48:AG48,"&lt;&gt;NOR",G48:G48)</f>
        <v>0</v>
      </c>
      <c r="H47" s="156"/>
      <c r="I47" s="156">
        <f>SUM(I48:I48)</f>
        <v>0</v>
      </c>
      <c r="J47" s="156"/>
      <c r="K47" s="156">
        <f>SUM(K48:K48)</f>
        <v>21374</v>
      </c>
      <c r="L47" s="156"/>
      <c r="M47" s="156">
        <f>SUM(M48:M48)</f>
        <v>0</v>
      </c>
      <c r="N47" s="156"/>
      <c r="O47" s="156">
        <f>SUM(O48:O48)</f>
        <v>0</v>
      </c>
      <c r="P47" s="156"/>
      <c r="Q47" s="156">
        <f>SUM(Q48:Q48)</f>
        <v>0</v>
      </c>
      <c r="R47" s="156"/>
      <c r="S47" s="156"/>
      <c r="T47" s="156"/>
      <c r="U47" s="156"/>
      <c r="V47" s="156">
        <f>SUM(V48:V48)</f>
        <v>0</v>
      </c>
      <c r="W47" s="156"/>
      <c r="AG47" t="s">
        <v>117</v>
      </c>
    </row>
    <row r="48" spans="1:60" outlineLevel="1" x14ac:dyDescent="0.2">
      <c r="A48" s="169">
        <v>18</v>
      </c>
      <c r="B48" s="170" t="s">
        <v>177</v>
      </c>
      <c r="C48" s="178" t="s">
        <v>70</v>
      </c>
      <c r="D48" s="171" t="s">
        <v>176</v>
      </c>
      <c r="E48" s="172">
        <v>1</v>
      </c>
      <c r="F48" s="173"/>
      <c r="G48" s="174">
        <f>ROUND(E48*F48,2)</f>
        <v>0</v>
      </c>
      <c r="H48" s="153">
        <v>0</v>
      </c>
      <c r="I48" s="153">
        <f>ROUND(E48*H48,2)</f>
        <v>0</v>
      </c>
      <c r="J48" s="153">
        <v>21374</v>
      </c>
      <c r="K48" s="153">
        <f>ROUND(E48*J48,2)</f>
        <v>21374</v>
      </c>
      <c r="L48" s="153">
        <v>21</v>
      </c>
      <c r="M48" s="153">
        <f>G48*(1+L48/100)</f>
        <v>0</v>
      </c>
      <c r="N48" s="153">
        <v>0</v>
      </c>
      <c r="O48" s="153">
        <f>ROUND(E48*N48,2)</f>
        <v>0</v>
      </c>
      <c r="P48" s="153">
        <v>0</v>
      </c>
      <c r="Q48" s="153">
        <f>ROUND(E48*P48,2)</f>
        <v>0</v>
      </c>
      <c r="R48" s="153"/>
      <c r="S48" s="153" t="s">
        <v>139</v>
      </c>
      <c r="T48" s="153" t="s">
        <v>140</v>
      </c>
      <c r="U48" s="153">
        <v>0</v>
      </c>
      <c r="V48" s="153">
        <f>ROUND(E48*U48,2)</f>
        <v>0</v>
      </c>
      <c r="W48" s="153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122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57" t="s">
        <v>116</v>
      </c>
      <c r="B49" s="158" t="s">
        <v>71</v>
      </c>
      <c r="C49" s="175" t="s">
        <v>72</v>
      </c>
      <c r="D49" s="159"/>
      <c r="E49" s="160"/>
      <c r="F49" s="161"/>
      <c r="G49" s="162">
        <f>SUMIF(AG50:AG57,"&lt;&gt;NOR",G50:G57)</f>
        <v>0</v>
      </c>
      <c r="H49" s="156"/>
      <c r="I49" s="156">
        <f>SUM(I50:I57)</f>
        <v>3906</v>
      </c>
      <c r="J49" s="156"/>
      <c r="K49" s="156">
        <f>SUM(K50:K57)</f>
        <v>37924.660000000003</v>
      </c>
      <c r="L49" s="156"/>
      <c r="M49" s="156">
        <f>SUM(M50:M57)</f>
        <v>0</v>
      </c>
      <c r="N49" s="156"/>
      <c r="O49" s="156">
        <f>SUM(O50:O57)</f>
        <v>0.05</v>
      </c>
      <c r="P49" s="156"/>
      <c r="Q49" s="156">
        <f>SUM(Q50:Q57)</f>
        <v>0</v>
      </c>
      <c r="R49" s="156"/>
      <c r="S49" s="156"/>
      <c r="T49" s="156"/>
      <c r="U49" s="156"/>
      <c r="V49" s="156">
        <f>SUM(V50:V57)</f>
        <v>4.4000000000000004</v>
      </c>
      <c r="W49" s="156"/>
      <c r="AG49" t="s">
        <v>117</v>
      </c>
    </row>
    <row r="50" spans="1:60" outlineLevel="1" x14ac:dyDescent="0.2">
      <c r="A50" s="169">
        <v>19</v>
      </c>
      <c r="B50" s="170" t="s">
        <v>178</v>
      </c>
      <c r="C50" s="178" t="s">
        <v>179</v>
      </c>
      <c r="D50" s="171" t="s">
        <v>145</v>
      </c>
      <c r="E50" s="172">
        <v>2</v>
      </c>
      <c r="F50" s="173"/>
      <c r="G50" s="174">
        <f t="shared" ref="G50:G57" si="0">ROUND(E50*F50,2)</f>
        <v>0</v>
      </c>
      <c r="H50" s="153">
        <v>0</v>
      </c>
      <c r="I50" s="153">
        <f t="shared" ref="I50:I57" si="1">ROUND(E50*H50,2)</f>
        <v>0</v>
      </c>
      <c r="J50" s="153">
        <v>537</v>
      </c>
      <c r="K50" s="153">
        <f t="shared" ref="K50:K57" si="2">ROUND(E50*J50,2)</f>
        <v>1074</v>
      </c>
      <c r="L50" s="153">
        <v>21</v>
      </c>
      <c r="M50" s="153">
        <f t="shared" ref="M50:M57" si="3">G50*(1+L50/100)</f>
        <v>0</v>
      </c>
      <c r="N50" s="153">
        <v>0</v>
      </c>
      <c r="O50" s="153">
        <f t="shared" ref="O50:O57" si="4">ROUND(E50*N50,2)</f>
        <v>0</v>
      </c>
      <c r="P50" s="153">
        <v>0</v>
      </c>
      <c r="Q50" s="153">
        <f t="shared" ref="Q50:Q57" si="5">ROUND(E50*P50,2)</f>
        <v>0</v>
      </c>
      <c r="R50" s="153"/>
      <c r="S50" s="153" t="s">
        <v>121</v>
      </c>
      <c r="T50" s="153" t="s">
        <v>121</v>
      </c>
      <c r="U50" s="153">
        <v>1.4500000000000002</v>
      </c>
      <c r="V50" s="153">
        <f t="shared" ref="V50:V57" si="6">ROUND(E50*U50,2)</f>
        <v>2.9</v>
      </c>
      <c r="W50" s="153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122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9">
        <v>20</v>
      </c>
      <c r="B51" s="170" t="s">
        <v>180</v>
      </c>
      <c r="C51" s="178" t="s">
        <v>181</v>
      </c>
      <c r="D51" s="171" t="s">
        <v>145</v>
      </c>
      <c r="E51" s="172">
        <v>1</v>
      </c>
      <c r="F51" s="173"/>
      <c r="G51" s="174">
        <f t="shared" si="0"/>
        <v>0</v>
      </c>
      <c r="H51" s="153">
        <v>0</v>
      </c>
      <c r="I51" s="153">
        <f t="shared" si="1"/>
        <v>0</v>
      </c>
      <c r="J51" s="153">
        <v>556</v>
      </c>
      <c r="K51" s="153">
        <f t="shared" si="2"/>
        <v>556</v>
      </c>
      <c r="L51" s="153">
        <v>21</v>
      </c>
      <c r="M51" s="153">
        <f t="shared" si="3"/>
        <v>0</v>
      </c>
      <c r="N51" s="153">
        <v>0</v>
      </c>
      <c r="O51" s="153">
        <f t="shared" si="4"/>
        <v>0</v>
      </c>
      <c r="P51" s="153">
        <v>0</v>
      </c>
      <c r="Q51" s="153">
        <f t="shared" si="5"/>
        <v>0</v>
      </c>
      <c r="R51" s="153"/>
      <c r="S51" s="153" t="s">
        <v>121</v>
      </c>
      <c r="T51" s="153" t="s">
        <v>121</v>
      </c>
      <c r="U51" s="153">
        <v>1.5</v>
      </c>
      <c r="V51" s="153">
        <f t="shared" si="6"/>
        <v>1.5</v>
      </c>
      <c r="W51" s="153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122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69">
        <v>21</v>
      </c>
      <c r="B52" s="170" t="s">
        <v>182</v>
      </c>
      <c r="C52" s="178" t="s">
        <v>183</v>
      </c>
      <c r="D52" s="171" t="s">
        <v>176</v>
      </c>
      <c r="E52" s="172">
        <v>3</v>
      </c>
      <c r="F52" s="173"/>
      <c r="G52" s="174">
        <f t="shared" si="0"/>
        <v>0</v>
      </c>
      <c r="H52" s="153">
        <v>0</v>
      </c>
      <c r="I52" s="153">
        <f t="shared" si="1"/>
        <v>0</v>
      </c>
      <c r="J52" s="153">
        <v>780</v>
      </c>
      <c r="K52" s="153">
        <f t="shared" si="2"/>
        <v>2340</v>
      </c>
      <c r="L52" s="153">
        <v>21</v>
      </c>
      <c r="M52" s="153">
        <f t="shared" si="3"/>
        <v>0</v>
      </c>
      <c r="N52" s="153">
        <v>0</v>
      </c>
      <c r="O52" s="153">
        <f t="shared" si="4"/>
        <v>0</v>
      </c>
      <c r="P52" s="153">
        <v>0</v>
      </c>
      <c r="Q52" s="153">
        <f t="shared" si="5"/>
        <v>0</v>
      </c>
      <c r="R52" s="153"/>
      <c r="S52" s="153" t="s">
        <v>139</v>
      </c>
      <c r="T52" s="153" t="s">
        <v>140</v>
      </c>
      <c r="U52" s="153">
        <v>0</v>
      </c>
      <c r="V52" s="153">
        <f t="shared" si="6"/>
        <v>0</v>
      </c>
      <c r="W52" s="153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122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9">
        <v>22</v>
      </c>
      <c r="B53" s="170" t="s">
        <v>184</v>
      </c>
      <c r="C53" s="178" t="s">
        <v>185</v>
      </c>
      <c r="D53" s="171" t="s">
        <v>145</v>
      </c>
      <c r="E53" s="172">
        <v>2</v>
      </c>
      <c r="F53" s="173"/>
      <c r="G53" s="174">
        <f t="shared" si="0"/>
        <v>0</v>
      </c>
      <c r="H53" s="153">
        <v>0</v>
      </c>
      <c r="I53" s="153">
        <f t="shared" si="1"/>
        <v>0</v>
      </c>
      <c r="J53" s="153">
        <v>14900</v>
      </c>
      <c r="K53" s="153">
        <f t="shared" si="2"/>
        <v>29800</v>
      </c>
      <c r="L53" s="153">
        <v>21</v>
      </c>
      <c r="M53" s="153">
        <f t="shared" si="3"/>
        <v>0</v>
      </c>
      <c r="N53" s="153">
        <v>0</v>
      </c>
      <c r="O53" s="153">
        <f t="shared" si="4"/>
        <v>0</v>
      </c>
      <c r="P53" s="153">
        <v>0</v>
      </c>
      <c r="Q53" s="153">
        <f t="shared" si="5"/>
        <v>0</v>
      </c>
      <c r="R53" s="153"/>
      <c r="S53" s="153" t="s">
        <v>139</v>
      </c>
      <c r="T53" s="153" t="s">
        <v>140</v>
      </c>
      <c r="U53" s="153">
        <v>0</v>
      </c>
      <c r="V53" s="153">
        <f t="shared" si="6"/>
        <v>0</v>
      </c>
      <c r="W53" s="153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122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9">
        <v>23</v>
      </c>
      <c r="B54" s="170" t="s">
        <v>186</v>
      </c>
      <c r="C54" s="178" t="s">
        <v>187</v>
      </c>
      <c r="D54" s="171" t="s">
        <v>145</v>
      </c>
      <c r="E54" s="172">
        <v>1</v>
      </c>
      <c r="F54" s="173"/>
      <c r="G54" s="174">
        <f t="shared" si="0"/>
        <v>0</v>
      </c>
      <c r="H54" s="153">
        <v>0</v>
      </c>
      <c r="I54" s="153">
        <f t="shared" si="1"/>
        <v>0</v>
      </c>
      <c r="J54" s="153">
        <v>3720</v>
      </c>
      <c r="K54" s="153">
        <f t="shared" si="2"/>
        <v>3720</v>
      </c>
      <c r="L54" s="153">
        <v>21</v>
      </c>
      <c r="M54" s="153">
        <f t="shared" si="3"/>
        <v>0</v>
      </c>
      <c r="N54" s="153">
        <v>0</v>
      </c>
      <c r="O54" s="153">
        <f t="shared" si="4"/>
        <v>0</v>
      </c>
      <c r="P54" s="153">
        <v>0</v>
      </c>
      <c r="Q54" s="153">
        <f t="shared" si="5"/>
        <v>0</v>
      </c>
      <c r="R54" s="153"/>
      <c r="S54" s="153" t="s">
        <v>139</v>
      </c>
      <c r="T54" s="153" t="s">
        <v>140</v>
      </c>
      <c r="U54" s="153">
        <v>0</v>
      </c>
      <c r="V54" s="153">
        <f t="shared" si="6"/>
        <v>0</v>
      </c>
      <c r="W54" s="153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122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69">
        <v>24</v>
      </c>
      <c r="B55" s="170" t="s">
        <v>188</v>
      </c>
      <c r="C55" s="178" t="s">
        <v>189</v>
      </c>
      <c r="D55" s="171" t="s">
        <v>145</v>
      </c>
      <c r="E55" s="172">
        <v>2</v>
      </c>
      <c r="F55" s="173"/>
      <c r="G55" s="174">
        <f t="shared" si="0"/>
        <v>0</v>
      </c>
      <c r="H55" s="153">
        <v>1302</v>
      </c>
      <c r="I55" s="153">
        <f t="shared" si="1"/>
        <v>2604</v>
      </c>
      <c r="J55" s="153">
        <v>0</v>
      </c>
      <c r="K55" s="153">
        <f t="shared" si="2"/>
        <v>0</v>
      </c>
      <c r="L55" s="153">
        <v>21</v>
      </c>
      <c r="M55" s="153">
        <f t="shared" si="3"/>
        <v>0</v>
      </c>
      <c r="N55" s="153">
        <v>1.5500000000000002E-2</v>
      </c>
      <c r="O55" s="153">
        <f t="shared" si="4"/>
        <v>0.03</v>
      </c>
      <c r="P55" s="153">
        <v>0</v>
      </c>
      <c r="Q55" s="153">
        <f t="shared" si="5"/>
        <v>0</v>
      </c>
      <c r="R55" s="153" t="s">
        <v>190</v>
      </c>
      <c r="S55" s="153" t="s">
        <v>121</v>
      </c>
      <c r="T55" s="153" t="s">
        <v>121</v>
      </c>
      <c r="U55" s="153">
        <v>0</v>
      </c>
      <c r="V55" s="153">
        <f t="shared" si="6"/>
        <v>0</v>
      </c>
      <c r="W55" s="153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191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69">
        <v>25</v>
      </c>
      <c r="B56" s="170" t="s">
        <v>192</v>
      </c>
      <c r="C56" s="178" t="s">
        <v>193</v>
      </c>
      <c r="D56" s="171" t="s">
        <v>145</v>
      </c>
      <c r="E56" s="172">
        <v>1</v>
      </c>
      <c r="F56" s="173"/>
      <c r="G56" s="174">
        <f t="shared" si="0"/>
        <v>0</v>
      </c>
      <c r="H56" s="153">
        <v>1302</v>
      </c>
      <c r="I56" s="153">
        <f t="shared" si="1"/>
        <v>1302</v>
      </c>
      <c r="J56" s="153">
        <v>0</v>
      </c>
      <c r="K56" s="153">
        <f t="shared" si="2"/>
        <v>0</v>
      </c>
      <c r="L56" s="153">
        <v>21</v>
      </c>
      <c r="M56" s="153">
        <f t="shared" si="3"/>
        <v>0</v>
      </c>
      <c r="N56" s="153">
        <v>1.7500000000000002E-2</v>
      </c>
      <c r="O56" s="153">
        <f t="shared" si="4"/>
        <v>0.02</v>
      </c>
      <c r="P56" s="153">
        <v>0</v>
      </c>
      <c r="Q56" s="153">
        <f t="shared" si="5"/>
        <v>0</v>
      </c>
      <c r="R56" s="153" t="s">
        <v>190</v>
      </c>
      <c r="S56" s="153" t="s">
        <v>121</v>
      </c>
      <c r="T56" s="153" t="s">
        <v>121</v>
      </c>
      <c r="U56" s="153">
        <v>0</v>
      </c>
      <c r="V56" s="153">
        <f t="shared" si="6"/>
        <v>0</v>
      </c>
      <c r="W56" s="153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191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9">
        <v>26</v>
      </c>
      <c r="B57" s="170" t="s">
        <v>194</v>
      </c>
      <c r="C57" s="178" t="s">
        <v>195</v>
      </c>
      <c r="D57" s="171" t="s">
        <v>0</v>
      </c>
      <c r="E57" s="172">
        <v>413.96000000000004</v>
      </c>
      <c r="F57" s="173"/>
      <c r="G57" s="174">
        <f t="shared" si="0"/>
        <v>0</v>
      </c>
      <c r="H57" s="153">
        <v>0</v>
      </c>
      <c r="I57" s="153">
        <f t="shared" si="1"/>
        <v>0</v>
      </c>
      <c r="J57" s="153">
        <v>1.05</v>
      </c>
      <c r="K57" s="153">
        <f t="shared" si="2"/>
        <v>434.66</v>
      </c>
      <c r="L57" s="153">
        <v>21</v>
      </c>
      <c r="M57" s="153">
        <f t="shared" si="3"/>
        <v>0</v>
      </c>
      <c r="N57" s="153">
        <v>0</v>
      </c>
      <c r="O57" s="153">
        <f t="shared" si="4"/>
        <v>0</v>
      </c>
      <c r="P57" s="153">
        <v>0</v>
      </c>
      <c r="Q57" s="153">
        <f t="shared" si="5"/>
        <v>0</v>
      </c>
      <c r="R57" s="153"/>
      <c r="S57" s="153" t="s">
        <v>121</v>
      </c>
      <c r="T57" s="153" t="s">
        <v>121</v>
      </c>
      <c r="U57" s="153">
        <v>0</v>
      </c>
      <c r="V57" s="153">
        <f t="shared" si="6"/>
        <v>0</v>
      </c>
      <c r="W57" s="153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173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57" t="s">
        <v>116</v>
      </c>
      <c r="B58" s="158" t="s">
        <v>73</v>
      </c>
      <c r="C58" s="175" t="s">
        <v>74</v>
      </c>
      <c r="D58" s="159"/>
      <c r="E58" s="160"/>
      <c r="F58" s="161"/>
      <c r="G58" s="162">
        <f>SUMIF(AG59:AG61,"&lt;&gt;NOR",G59:G61)</f>
        <v>0</v>
      </c>
      <c r="H58" s="156"/>
      <c r="I58" s="156">
        <f>SUM(I59:I61)</f>
        <v>513</v>
      </c>
      <c r="J58" s="156"/>
      <c r="K58" s="156">
        <f>SUM(K59:K61)</f>
        <v>47647.25</v>
      </c>
      <c r="L58" s="156"/>
      <c r="M58" s="156">
        <f>SUM(M59:M61)</f>
        <v>0</v>
      </c>
      <c r="N58" s="156"/>
      <c r="O58" s="156">
        <f>SUM(O59:O61)</f>
        <v>0</v>
      </c>
      <c r="P58" s="156"/>
      <c r="Q58" s="156">
        <f>SUM(Q59:Q61)</f>
        <v>0</v>
      </c>
      <c r="R58" s="156"/>
      <c r="S58" s="156"/>
      <c r="T58" s="156"/>
      <c r="U58" s="156"/>
      <c r="V58" s="156">
        <f>SUM(V59:V61)</f>
        <v>96.87</v>
      </c>
      <c r="W58" s="156"/>
      <c r="AG58" t="s">
        <v>117</v>
      </c>
    </row>
    <row r="59" spans="1:60" outlineLevel="1" x14ac:dyDescent="0.2">
      <c r="A59" s="169">
        <v>27</v>
      </c>
      <c r="B59" s="170" t="s">
        <v>196</v>
      </c>
      <c r="C59" s="178" t="s">
        <v>197</v>
      </c>
      <c r="D59" s="171" t="s">
        <v>120</v>
      </c>
      <c r="E59" s="172">
        <v>85.5</v>
      </c>
      <c r="F59" s="173"/>
      <c r="G59" s="174">
        <f>ROUND(E59*F59,2)</f>
        <v>0</v>
      </c>
      <c r="H59" s="153">
        <v>6</v>
      </c>
      <c r="I59" s="153">
        <f>ROUND(E59*H59,2)</f>
        <v>513</v>
      </c>
      <c r="J59" s="153">
        <v>463.5</v>
      </c>
      <c r="K59" s="153">
        <f>ROUND(E59*J59,2)</f>
        <v>39629.25</v>
      </c>
      <c r="L59" s="153">
        <v>21</v>
      </c>
      <c r="M59" s="153">
        <f>G59*(1+L59/100)</f>
        <v>0</v>
      </c>
      <c r="N59" s="153">
        <v>4.0000000000000003E-5</v>
      </c>
      <c r="O59" s="153">
        <f>ROUND(E59*N59,2)</f>
        <v>0</v>
      </c>
      <c r="P59" s="153">
        <v>0</v>
      </c>
      <c r="Q59" s="153">
        <f>ROUND(E59*P59,2)</f>
        <v>0</v>
      </c>
      <c r="R59" s="153"/>
      <c r="S59" s="153" t="s">
        <v>121</v>
      </c>
      <c r="T59" s="153" t="s">
        <v>121</v>
      </c>
      <c r="U59" s="153">
        <v>1.133</v>
      </c>
      <c r="V59" s="153">
        <f>ROUND(E59*U59,2)</f>
        <v>96.87</v>
      </c>
      <c r="W59" s="153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122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63">
        <v>28</v>
      </c>
      <c r="B60" s="164" t="s">
        <v>198</v>
      </c>
      <c r="C60" s="176" t="s">
        <v>199</v>
      </c>
      <c r="D60" s="165" t="s">
        <v>120</v>
      </c>
      <c r="E60" s="166">
        <v>21.1</v>
      </c>
      <c r="F60" s="167"/>
      <c r="G60" s="168">
        <f>ROUND(E60*F60,2)</f>
        <v>0</v>
      </c>
      <c r="H60" s="153">
        <v>0</v>
      </c>
      <c r="I60" s="153">
        <f>ROUND(E60*H60,2)</f>
        <v>0</v>
      </c>
      <c r="J60" s="153">
        <v>380</v>
      </c>
      <c r="K60" s="153">
        <f>ROUND(E60*J60,2)</f>
        <v>8018</v>
      </c>
      <c r="L60" s="153">
        <v>21</v>
      </c>
      <c r="M60" s="153">
        <f>G60*(1+L60/100)</f>
        <v>0</v>
      </c>
      <c r="N60" s="153">
        <v>0</v>
      </c>
      <c r="O60" s="153">
        <f>ROUND(E60*N60,2)</f>
        <v>0</v>
      </c>
      <c r="P60" s="153">
        <v>0</v>
      </c>
      <c r="Q60" s="153">
        <f>ROUND(E60*P60,2)</f>
        <v>0</v>
      </c>
      <c r="R60" s="153"/>
      <c r="S60" s="153" t="s">
        <v>139</v>
      </c>
      <c r="T60" s="153" t="s">
        <v>140</v>
      </c>
      <c r="U60" s="153">
        <v>0</v>
      </c>
      <c r="V60" s="153">
        <f>ROUND(E60*U60,2)</f>
        <v>0</v>
      </c>
      <c r="W60" s="153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122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1"/>
      <c r="B61" s="152"/>
      <c r="C61" s="177" t="s">
        <v>200</v>
      </c>
      <c r="D61" s="154"/>
      <c r="E61" s="155">
        <v>21.1</v>
      </c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124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">
      <c r="A62" s="157" t="s">
        <v>116</v>
      </c>
      <c r="B62" s="158" t="s">
        <v>75</v>
      </c>
      <c r="C62" s="175" t="s">
        <v>76</v>
      </c>
      <c r="D62" s="159"/>
      <c r="E62" s="160"/>
      <c r="F62" s="161"/>
      <c r="G62" s="162">
        <f>SUMIF(AG63:AG68,"&lt;&gt;NOR",G63:G68)</f>
        <v>0</v>
      </c>
      <c r="H62" s="156"/>
      <c r="I62" s="156">
        <f>SUM(I63:I68)</f>
        <v>1953.6</v>
      </c>
      <c r="J62" s="156"/>
      <c r="K62" s="156">
        <f>SUM(K63:K68)</f>
        <v>2118.14</v>
      </c>
      <c r="L62" s="156"/>
      <c r="M62" s="156">
        <f>SUM(M63:M68)</f>
        <v>0</v>
      </c>
      <c r="N62" s="156"/>
      <c r="O62" s="156">
        <f>SUM(O63:O68)</f>
        <v>7.0000000000000007E-2</v>
      </c>
      <c r="P62" s="156"/>
      <c r="Q62" s="156">
        <f>SUM(Q63:Q68)</f>
        <v>0</v>
      </c>
      <c r="R62" s="156"/>
      <c r="S62" s="156"/>
      <c r="T62" s="156"/>
      <c r="U62" s="156"/>
      <c r="V62" s="156">
        <f>SUM(V63:V68)</f>
        <v>5.08</v>
      </c>
      <c r="W62" s="156"/>
      <c r="AG62" t="s">
        <v>117</v>
      </c>
    </row>
    <row r="63" spans="1:60" outlineLevel="1" x14ac:dyDescent="0.2">
      <c r="A63" s="163">
        <v>29</v>
      </c>
      <c r="B63" s="164" t="s">
        <v>201</v>
      </c>
      <c r="C63" s="176" t="s">
        <v>202</v>
      </c>
      <c r="D63" s="165" t="s">
        <v>120</v>
      </c>
      <c r="E63" s="166">
        <v>4.8000000000000007</v>
      </c>
      <c r="F63" s="167"/>
      <c r="G63" s="168">
        <f>ROUND(E63*F63,2)</f>
        <v>0</v>
      </c>
      <c r="H63" s="153">
        <v>0</v>
      </c>
      <c r="I63" s="153">
        <f>ROUND(E63*H63,2)</f>
        <v>0</v>
      </c>
      <c r="J63" s="153">
        <v>21</v>
      </c>
      <c r="K63" s="153">
        <f>ROUND(E63*J63,2)</f>
        <v>100.8</v>
      </c>
      <c r="L63" s="153">
        <v>21</v>
      </c>
      <c r="M63" s="153">
        <f>G63*(1+L63/100)</f>
        <v>0</v>
      </c>
      <c r="N63" s="153">
        <v>0</v>
      </c>
      <c r="O63" s="153">
        <f>ROUND(E63*N63,2)</f>
        <v>0</v>
      </c>
      <c r="P63" s="153">
        <v>0</v>
      </c>
      <c r="Q63" s="153">
        <f>ROUND(E63*P63,2)</f>
        <v>0</v>
      </c>
      <c r="R63" s="153"/>
      <c r="S63" s="153" t="s">
        <v>121</v>
      </c>
      <c r="T63" s="153" t="s">
        <v>121</v>
      </c>
      <c r="U63" s="153">
        <v>0.05</v>
      </c>
      <c r="V63" s="153">
        <f>ROUND(E63*U63,2)</f>
        <v>0.24</v>
      </c>
      <c r="W63" s="153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122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1"/>
      <c r="B64" s="152"/>
      <c r="C64" s="177" t="s">
        <v>203</v>
      </c>
      <c r="D64" s="154"/>
      <c r="E64" s="155">
        <v>4.8000000000000007</v>
      </c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124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69">
        <v>30</v>
      </c>
      <c r="B65" s="170" t="s">
        <v>204</v>
      </c>
      <c r="C65" s="178" t="s">
        <v>205</v>
      </c>
      <c r="D65" s="171" t="s">
        <v>120</v>
      </c>
      <c r="E65" s="172">
        <v>4.8000000000000007</v>
      </c>
      <c r="F65" s="173"/>
      <c r="G65" s="174">
        <f>ROUND(E65*F65,2)</f>
        <v>0</v>
      </c>
      <c r="H65" s="153">
        <v>0</v>
      </c>
      <c r="I65" s="153">
        <f>ROUND(E65*H65,2)</f>
        <v>0</v>
      </c>
      <c r="J65" s="153">
        <v>412</v>
      </c>
      <c r="K65" s="153">
        <f>ROUND(E65*J65,2)</f>
        <v>1977.6</v>
      </c>
      <c r="L65" s="153">
        <v>21</v>
      </c>
      <c r="M65" s="153">
        <f>G65*(1+L65/100)</f>
        <v>0</v>
      </c>
      <c r="N65" s="153">
        <v>0</v>
      </c>
      <c r="O65" s="153">
        <f>ROUND(E65*N65,2)</f>
        <v>0</v>
      </c>
      <c r="P65" s="153">
        <v>0</v>
      </c>
      <c r="Q65" s="153">
        <f>ROUND(E65*P65,2)</f>
        <v>0</v>
      </c>
      <c r="R65" s="153"/>
      <c r="S65" s="153" t="s">
        <v>121</v>
      </c>
      <c r="T65" s="153" t="s">
        <v>121</v>
      </c>
      <c r="U65" s="153">
        <v>0.9830000000000001</v>
      </c>
      <c r="V65" s="153">
        <f>ROUND(E65*U65,2)</f>
        <v>4.72</v>
      </c>
      <c r="W65" s="153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122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63">
        <v>31</v>
      </c>
      <c r="B66" s="164" t="s">
        <v>206</v>
      </c>
      <c r="C66" s="176" t="s">
        <v>207</v>
      </c>
      <c r="D66" s="165" t="s">
        <v>120</v>
      </c>
      <c r="E66" s="166">
        <v>5.28</v>
      </c>
      <c r="F66" s="167"/>
      <c r="G66" s="168">
        <f>ROUND(E66*F66,2)</f>
        <v>0</v>
      </c>
      <c r="H66" s="153">
        <v>370</v>
      </c>
      <c r="I66" s="153">
        <f>ROUND(E66*H66,2)</f>
        <v>1953.6</v>
      </c>
      <c r="J66" s="153">
        <v>0</v>
      </c>
      <c r="K66" s="153">
        <f>ROUND(E66*J66,2)</f>
        <v>0</v>
      </c>
      <c r="L66" s="153">
        <v>21</v>
      </c>
      <c r="M66" s="153">
        <f>G66*(1+L66/100)</f>
        <v>0</v>
      </c>
      <c r="N66" s="153">
        <v>1.4200000000000001E-2</v>
      </c>
      <c r="O66" s="153">
        <f>ROUND(E66*N66,2)</f>
        <v>7.0000000000000007E-2</v>
      </c>
      <c r="P66" s="153">
        <v>0</v>
      </c>
      <c r="Q66" s="153">
        <f>ROUND(E66*P66,2)</f>
        <v>0</v>
      </c>
      <c r="R66" s="153" t="s">
        <v>190</v>
      </c>
      <c r="S66" s="153" t="s">
        <v>121</v>
      </c>
      <c r="T66" s="153" t="s">
        <v>121</v>
      </c>
      <c r="U66" s="153">
        <v>0</v>
      </c>
      <c r="V66" s="153">
        <f>ROUND(E66*U66,2)</f>
        <v>0</v>
      </c>
      <c r="W66" s="153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191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1"/>
      <c r="B67" s="152"/>
      <c r="C67" s="177" t="s">
        <v>208</v>
      </c>
      <c r="D67" s="154"/>
      <c r="E67" s="155">
        <v>5.28</v>
      </c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124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69">
        <v>32</v>
      </c>
      <c r="B68" s="170" t="s">
        <v>209</v>
      </c>
      <c r="C68" s="178" t="s">
        <v>210</v>
      </c>
      <c r="D68" s="171" t="s">
        <v>171</v>
      </c>
      <c r="E68" s="172">
        <v>7.4980000000000005E-2</v>
      </c>
      <c r="F68" s="173"/>
      <c r="G68" s="174">
        <f>ROUND(E68*F68,2)</f>
        <v>0</v>
      </c>
      <c r="H68" s="153">
        <v>0</v>
      </c>
      <c r="I68" s="153">
        <f>ROUND(E68*H68,2)</f>
        <v>0</v>
      </c>
      <c r="J68" s="153">
        <v>530</v>
      </c>
      <c r="K68" s="153">
        <f>ROUND(E68*J68,2)</f>
        <v>39.74</v>
      </c>
      <c r="L68" s="153">
        <v>21</v>
      </c>
      <c r="M68" s="153">
        <f>G68*(1+L68/100)</f>
        <v>0</v>
      </c>
      <c r="N68" s="153">
        <v>0</v>
      </c>
      <c r="O68" s="153">
        <f>ROUND(E68*N68,2)</f>
        <v>0</v>
      </c>
      <c r="P68" s="153">
        <v>0</v>
      </c>
      <c r="Q68" s="153">
        <f>ROUND(E68*P68,2)</f>
        <v>0</v>
      </c>
      <c r="R68" s="153"/>
      <c r="S68" s="153" t="s">
        <v>121</v>
      </c>
      <c r="T68" s="153" t="s">
        <v>121</v>
      </c>
      <c r="U68" s="153">
        <v>1.5980000000000001</v>
      </c>
      <c r="V68" s="153">
        <f>ROUND(E68*U68,2)</f>
        <v>0.12</v>
      </c>
      <c r="W68" s="153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173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">
      <c r="A69" s="157" t="s">
        <v>116</v>
      </c>
      <c r="B69" s="158" t="s">
        <v>77</v>
      </c>
      <c r="C69" s="175" t="s">
        <v>78</v>
      </c>
      <c r="D69" s="159"/>
      <c r="E69" s="160"/>
      <c r="F69" s="161"/>
      <c r="G69" s="162">
        <f>SUMIF(AG70:AG78,"&lt;&gt;NOR",G70:G78)</f>
        <v>0</v>
      </c>
      <c r="H69" s="156"/>
      <c r="I69" s="156">
        <f>SUM(I70:I78)</f>
        <v>58998.19</v>
      </c>
      <c r="J69" s="156"/>
      <c r="K69" s="156">
        <f>SUM(K70:K78)</f>
        <v>58739.11</v>
      </c>
      <c r="L69" s="156"/>
      <c r="M69" s="156">
        <f>SUM(M70:M78)</f>
        <v>0</v>
      </c>
      <c r="N69" s="156"/>
      <c r="O69" s="156">
        <f>SUM(O70:O78)</f>
        <v>0.35</v>
      </c>
      <c r="P69" s="156"/>
      <c r="Q69" s="156">
        <f>SUM(Q70:Q78)</f>
        <v>0.41</v>
      </c>
      <c r="R69" s="156"/>
      <c r="S69" s="156"/>
      <c r="T69" s="156"/>
      <c r="U69" s="156"/>
      <c r="V69" s="156">
        <f>SUM(V70:V78)</f>
        <v>85.649999999999991</v>
      </c>
      <c r="W69" s="156"/>
      <c r="AG69" t="s">
        <v>117</v>
      </c>
    </row>
    <row r="70" spans="1:60" outlineLevel="1" x14ac:dyDescent="0.2">
      <c r="A70" s="163">
        <v>33</v>
      </c>
      <c r="B70" s="164" t="s">
        <v>211</v>
      </c>
      <c r="C70" s="176" t="s">
        <v>212</v>
      </c>
      <c r="D70" s="165" t="s">
        <v>120</v>
      </c>
      <c r="E70" s="166">
        <v>106.60000000000001</v>
      </c>
      <c r="F70" s="167"/>
      <c r="G70" s="168">
        <f>ROUND(E70*F70,2)</f>
        <v>0</v>
      </c>
      <c r="H70" s="153">
        <v>0</v>
      </c>
      <c r="I70" s="153">
        <f>ROUND(E70*H70,2)</f>
        <v>0</v>
      </c>
      <c r="J70" s="153">
        <v>290</v>
      </c>
      <c r="K70" s="153">
        <f>ROUND(E70*J70,2)</f>
        <v>30914</v>
      </c>
      <c r="L70" s="153">
        <v>21</v>
      </c>
      <c r="M70" s="153">
        <f>G70*(1+L70/100)</f>
        <v>0</v>
      </c>
      <c r="N70" s="153">
        <v>0</v>
      </c>
      <c r="O70" s="153">
        <f>ROUND(E70*N70,2)</f>
        <v>0</v>
      </c>
      <c r="P70" s="153">
        <v>0</v>
      </c>
      <c r="Q70" s="153">
        <f>ROUND(E70*P70,2)</f>
        <v>0</v>
      </c>
      <c r="R70" s="153"/>
      <c r="S70" s="153" t="s">
        <v>121</v>
      </c>
      <c r="T70" s="153" t="s">
        <v>140</v>
      </c>
      <c r="U70" s="153">
        <v>0.14700000000000002</v>
      </c>
      <c r="V70" s="153">
        <f>ROUND(E70*U70,2)</f>
        <v>15.67</v>
      </c>
      <c r="W70" s="153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122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1"/>
      <c r="B71" s="152"/>
      <c r="C71" s="177" t="s">
        <v>151</v>
      </c>
      <c r="D71" s="154"/>
      <c r="E71" s="155">
        <v>106.60000000000001</v>
      </c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124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63">
        <v>34</v>
      </c>
      <c r="B72" s="164" t="s">
        <v>213</v>
      </c>
      <c r="C72" s="176" t="s">
        <v>214</v>
      </c>
      <c r="D72" s="165" t="s">
        <v>120</v>
      </c>
      <c r="E72" s="166">
        <v>208.4</v>
      </c>
      <c r="F72" s="167"/>
      <c r="G72" s="168">
        <f>ROUND(E72*F72,2)</f>
        <v>0</v>
      </c>
      <c r="H72" s="153">
        <v>0</v>
      </c>
      <c r="I72" s="153">
        <f>ROUND(E72*H72,2)</f>
        <v>0</v>
      </c>
      <c r="J72" s="153">
        <v>19.100000000000001</v>
      </c>
      <c r="K72" s="153">
        <f>ROUND(E72*J72,2)</f>
        <v>3980.44</v>
      </c>
      <c r="L72" s="153">
        <v>21</v>
      </c>
      <c r="M72" s="153">
        <f>G72*(1+L72/100)</f>
        <v>0</v>
      </c>
      <c r="N72" s="153">
        <v>0</v>
      </c>
      <c r="O72" s="153">
        <f>ROUND(E72*N72,2)</f>
        <v>0</v>
      </c>
      <c r="P72" s="153">
        <v>0</v>
      </c>
      <c r="Q72" s="153">
        <f>ROUND(E72*P72,2)</f>
        <v>0</v>
      </c>
      <c r="R72" s="153"/>
      <c r="S72" s="153" t="s">
        <v>121</v>
      </c>
      <c r="T72" s="153" t="s">
        <v>121</v>
      </c>
      <c r="U72" s="153">
        <v>4.6000000000000006E-2</v>
      </c>
      <c r="V72" s="153">
        <f>ROUND(E72*U72,2)</f>
        <v>9.59</v>
      </c>
      <c r="W72" s="153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122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1"/>
      <c r="B73" s="152"/>
      <c r="C73" s="177" t="s">
        <v>215</v>
      </c>
      <c r="D73" s="154"/>
      <c r="E73" s="155">
        <v>106.60000000000001</v>
      </c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124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1"/>
      <c r="B74" s="152"/>
      <c r="C74" s="177" t="s">
        <v>216</v>
      </c>
      <c r="D74" s="154"/>
      <c r="E74" s="155">
        <v>101.80000000000001</v>
      </c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48"/>
      <c r="Y74" s="148"/>
      <c r="Z74" s="148"/>
      <c r="AA74" s="148"/>
      <c r="AB74" s="148"/>
      <c r="AC74" s="148"/>
      <c r="AD74" s="148"/>
      <c r="AE74" s="148"/>
      <c r="AF74" s="148"/>
      <c r="AG74" s="148" t="s">
        <v>124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63">
        <v>35</v>
      </c>
      <c r="B75" s="164" t="s">
        <v>217</v>
      </c>
      <c r="C75" s="176" t="s">
        <v>218</v>
      </c>
      <c r="D75" s="165" t="s">
        <v>120</v>
      </c>
      <c r="E75" s="166">
        <v>135.20000000000002</v>
      </c>
      <c r="F75" s="167"/>
      <c r="G75" s="168">
        <f>ROUND(E75*F75,2)</f>
        <v>0</v>
      </c>
      <c r="H75" s="153">
        <v>0</v>
      </c>
      <c r="I75" s="153">
        <f>ROUND(E75*H75,2)</f>
        <v>0</v>
      </c>
      <c r="J75" s="153">
        <v>34.800000000000004</v>
      </c>
      <c r="K75" s="153">
        <f>ROUND(E75*J75,2)</f>
        <v>4704.96</v>
      </c>
      <c r="L75" s="153">
        <v>21</v>
      </c>
      <c r="M75" s="153">
        <f>G75*(1+L75/100)</f>
        <v>0</v>
      </c>
      <c r="N75" s="153">
        <v>0</v>
      </c>
      <c r="O75" s="153">
        <f>ROUND(E75*N75,2)</f>
        <v>0</v>
      </c>
      <c r="P75" s="153">
        <v>3.0000000000000001E-3</v>
      </c>
      <c r="Q75" s="153">
        <f>ROUND(E75*P75,2)</f>
        <v>0.41</v>
      </c>
      <c r="R75" s="153"/>
      <c r="S75" s="153" t="s">
        <v>121</v>
      </c>
      <c r="T75" s="153" t="s">
        <v>121</v>
      </c>
      <c r="U75" s="153">
        <v>0.10500000000000001</v>
      </c>
      <c r="V75" s="153">
        <f>ROUND(E75*U75,2)</f>
        <v>14.2</v>
      </c>
      <c r="W75" s="153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122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1"/>
      <c r="B76" s="152"/>
      <c r="C76" s="177" t="s">
        <v>219</v>
      </c>
      <c r="D76" s="154"/>
      <c r="E76" s="155">
        <v>135.20000000000002</v>
      </c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124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 x14ac:dyDescent="0.2">
      <c r="A77" s="169">
        <v>36</v>
      </c>
      <c r="B77" s="170" t="s">
        <v>220</v>
      </c>
      <c r="C77" s="178" t="s">
        <v>221</v>
      </c>
      <c r="D77" s="171" t="s">
        <v>120</v>
      </c>
      <c r="E77" s="172">
        <v>101.80000000000001</v>
      </c>
      <c r="F77" s="173"/>
      <c r="G77" s="174">
        <f>ROUND(E77*F77,2)</f>
        <v>0</v>
      </c>
      <c r="H77" s="153">
        <v>579.55000000000007</v>
      </c>
      <c r="I77" s="153">
        <f>ROUND(E77*H77,2)</f>
        <v>58998.19</v>
      </c>
      <c r="J77" s="153">
        <v>186.45000000000002</v>
      </c>
      <c r="K77" s="153">
        <f>ROUND(E77*J77,2)</f>
        <v>18980.61</v>
      </c>
      <c r="L77" s="153">
        <v>21</v>
      </c>
      <c r="M77" s="153">
        <f>G77*(1+L77/100)</f>
        <v>0</v>
      </c>
      <c r="N77" s="153">
        <v>3.4500000000000004E-3</v>
      </c>
      <c r="O77" s="153">
        <f>ROUND(E77*N77,2)</f>
        <v>0.35</v>
      </c>
      <c r="P77" s="153">
        <v>0</v>
      </c>
      <c r="Q77" s="153">
        <f>ROUND(E77*P77,2)</f>
        <v>0</v>
      </c>
      <c r="R77" s="153"/>
      <c r="S77" s="153" t="s">
        <v>121</v>
      </c>
      <c r="T77" s="153" t="s">
        <v>121</v>
      </c>
      <c r="U77" s="153">
        <v>0.45</v>
      </c>
      <c r="V77" s="153">
        <f>ROUND(E77*U77,2)</f>
        <v>45.81</v>
      </c>
      <c r="W77" s="153"/>
      <c r="X77" s="148"/>
      <c r="Y77" s="148"/>
      <c r="Z77" s="148"/>
      <c r="AA77" s="148"/>
      <c r="AB77" s="148"/>
      <c r="AC77" s="148"/>
      <c r="AD77" s="148"/>
      <c r="AE77" s="148"/>
      <c r="AF77" s="148"/>
      <c r="AG77" s="148" t="s">
        <v>122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9">
        <v>37</v>
      </c>
      <c r="B78" s="170" t="s">
        <v>222</v>
      </c>
      <c r="C78" s="178" t="s">
        <v>223</v>
      </c>
      <c r="D78" s="171" t="s">
        <v>171</v>
      </c>
      <c r="E78" s="172">
        <v>0.35121000000000002</v>
      </c>
      <c r="F78" s="173"/>
      <c r="G78" s="174">
        <f>ROUND(E78*F78,2)</f>
        <v>0</v>
      </c>
      <c r="H78" s="153">
        <v>0</v>
      </c>
      <c r="I78" s="153">
        <f>ROUND(E78*H78,2)</f>
        <v>0</v>
      </c>
      <c r="J78" s="153">
        <v>453</v>
      </c>
      <c r="K78" s="153">
        <f>ROUND(E78*J78,2)</f>
        <v>159.1</v>
      </c>
      <c r="L78" s="153">
        <v>21</v>
      </c>
      <c r="M78" s="153">
        <f>G78*(1+L78/100)</f>
        <v>0</v>
      </c>
      <c r="N78" s="153">
        <v>0</v>
      </c>
      <c r="O78" s="153">
        <f>ROUND(E78*N78,2)</f>
        <v>0</v>
      </c>
      <c r="P78" s="153">
        <v>0</v>
      </c>
      <c r="Q78" s="153">
        <f>ROUND(E78*P78,2)</f>
        <v>0</v>
      </c>
      <c r="R78" s="153"/>
      <c r="S78" s="153" t="s">
        <v>121</v>
      </c>
      <c r="T78" s="153" t="s">
        <v>121</v>
      </c>
      <c r="U78" s="153">
        <v>1.0910000000000002</v>
      </c>
      <c r="V78" s="153">
        <f>ROUND(E78*U78,2)</f>
        <v>0.38</v>
      </c>
      <c r="W78" s="153"/>
      <c r="X78" s="148"/>
      <c r="Y78" s="148"/>
      <c r="Z78" s="148"/>
      <c r="AA78" s="148"/>
      <c r="AB78" s="148"/>
      <c r="AC78" s="148"/>
      <c r="AD78" s="148"/>
      <c r="AE78" s="148"/>
      <c r="AF78" s="148"/>
      <c r="AG78" s="148" t="s">
        <v>173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157" t="s">
        <v>116</v>
      </c>
      <c r="B79" s="158" t="s">
        <v>79</v>
      </c>
      <c r="C79" s="175" t="s">
        <v>80</v>
      </c>
      <c r="D79" s="159"/>
      <c r="E79" s="160"/>
      <c r="F79" s="161"/>
      <c r="G79" s="162">
        <f>SUMIF(AG80:AG95,"&lt;&gt;NOR",G80:G95)</f>
        <v>0</v>
      </c>
      <c r="H79" s="156"/>
      <c r="I79" s="156">
        <f>SUM(I80:I95)</f>
        <v>13208.77</v>
      </c>
      <c r="J79" s="156"/>
      <c r="K79" s="156">
        <f>SUM(K80:K95)</f>
        <v>24311.930000000004</v>
      </c>
      <c r="L79" s="156"/>
      <c r="M79" s="156">
        <f>SUM(M80:M95)</f>
        <v>0</v>
      </c>
      <c r="N79" s="156"/>
      <c r="O79" s="156">
        <f>SUM(O80:O95)</f>
        <v>0.53</v>
      </c>
      <c r="P79" s="156"/>
      <c r="Q79" s="156">
        <f>SUM(Q80:Q95)</f>
        <v>0</v>
      </c>
      <c r="R79" s="156"/>
      <c r="S79" s="156"/>
      <c r="T79" s="156"/>
      <c r="U79" s="156"/>
      <c r="V79" s="156">
        <f>SUM(V80:V95)</f>
        <v>55.03</v>
      </c>
      <c r="W79" s="156"/>
      <c r="AG79" t="s">
        <v>117</v>
      </c>
    </row>
    <row r="80" spans="1:60" outlineLevel="1" x14ac:dyDescent="0.2">
      <c r="A80" s="163">
        <v>38</v>
      </c>
      <c r="B80" s="164" t="s">
        <v>224</v>
      </c>
      <c r="C80" s="176" t="s">
        <v>225</v>
      </c>
      <c r="D80" s="165" t="s">
        <v>120</v>
      </c>
      <c r="E80" s="166">
        <v>22.305000000000003</v>
      </c>
      <c r="F80" s="167"/>
      <c r="G80" s="168">
        <f>ROUND(E80*F80,2)</f>
        <v>0</v>
      </c>
      <c r="H80" s="153">
        <v>0</v>
      </c>
      <c r="I80" s="153">
        <f>ROUND(E80*H80,2)</f>
        <v>0</v>
      </c>
      <c r="J80" s="153">
        <v>138.5</v>
      </c>
      <c r="K80" s="153">
        <f>ROUND(E80*J80,2)</f>
        <v>3089.24</v>
      </c>
      <c r="L80" s="153">
        <v>21</v>
      </c>
      <c r="M80" s="153">
        <f>G80*(1+L80/100)</f>
        <v>0</v>
      </c>
      <c r="N80" s="153">
        <v>0</v>
      </c>
      <c r="O80" s="153">
        <f>ROUND(E80*N80,2)</f>
        <v>0</v>
      </c>
      <c r="P80" s="153">
        <v>0</v>
      </c>
      <c r="Q80" s="153">
        <f>ROUND(E80*P80,2)</f>
        <v>0</v>
      </c>
      <c r="R80" s="153"/>
      <c r="S80" s="153" t="s">
        <v>121</v>
      </c>
      <c r="T80" s="153" t="s">
        <v>121</v>
      </c>
      <c r="U80" s="153">
        <v>0.33</v>
      </c>
      <c r="V80" s="153">
        <f>ROUND(E80*U80,2)</f>
        <v>7.36</v>
      </c>
      <c r="W80" s="153"/>
      <c r="X80" s="148"/>
      <c r="Y80" s="148"/>
      <c r="Z80" s="148"/>
      <c r="AA80" s="148"/>
      <c r="AB80" s="148"/>
      <c r="AC80" s="148"/>
      <c r="AD80" s="148"/>
      <c r="AE80" s="148"/>
      <c r="AF80" s="148"/>
      <c r="AG80" s="148" t="s">
        <v>122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1"/>
      <c r="B81" s="152"/>
      <c r="C81" s="177" t="s">
        <v>226</v>
      </c>
      <c r="D81" s="154"/>
      <c r="E81" s="155">
        <v>5.4</v>
      </c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48"/>
      <c r="Y81" s="148"/>
      <c r="Z81" s="148"/>
      <c r="AA81" s="148"/>
      <c r="AB81" s="148"/>
      <c r="AC81" s="148"/>
      <c r="AD81" s="148"/>
      <c r="AE81" s="148"/>
      <c r="AF81" s="148"/>
      <c r="AG81" s="148" t="s">
        <v>124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1"/>
      <c r="B82" s="152"/>
      <c r="C82" s="177" t="s">
        <v>227</v>
      </c>
      <c r="D82" s="154"/>
      <c r="E82" s="155">
        <v>3.7800000000000002</v>
      </c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48"/>
      <c r="Y82" s="148"/>
      <c r="Z82" s="148"/>
      <c r="AA82" s="148"/>
      <c r="AB82" s="148"/>
      <c r="AC82" s="148"/>
      <c r="AD82" s="148"/>
      <c r="AE82" s="148"/>
      <c r="AF82" s="148"/>
      <c r="AG82" s="148" t="s">
        <v>124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1"/>
      <c r="B83" s="152"/>
      <c r="C83" s="177" t="s">
        <v>228</v>
      </c>
      <c r="D83" s="154"/>
      <c r="E83" s="155">
        <v>6.3000000000000007</v>
      </c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48"/>
      <c r="Y83" s="148"/>
      <c r="Z83" s="148"/>
      <c r="AA83" s="148"/>
      <c r="AB83" s="148"/>
      <c r="AC83" s="148"/>
      <c r="AD83" s="148"/>
      <c r="AE83" s="148"/>
      <c r="AF83" s="148"/>
      <c r="AG83" s="148" t="s">
        <v>124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1"/>
      <c r="B84" s="152"/>
      <c r="C84" s="177" t="s">
        <v>229</v>
      </c>
      <c r="D84" s="154"/>
      <c r="E84" s="155">
        <v>6.8250000000000002</v>
      </c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48"/>
      <c r="Y84" s="148"/>
      <c r="Z84" s="148"/>
      <c r="AA84" s="148"/>
      <c r="AB84" s="148"/>
      <c r="AC84" s="148"/>
      <c r="AD84" s="148"/>
      <c r="AE84" s="148"/>
      <c r="AF84" s="148"/>
      <c r="AG84" s="148" t="s">
        <v>124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63">
        <v>39</v>
      </c>
      <c r="B85" s="164" t="s">
        <v>230</v>
      </c>
      <c r="C85" s="176" t="s">
        <v>231</v>
      </c>
      <c r="D85" s="165" t="s">
        <v>120</v>
      </c>
      <c r="E85" s="166">
        <v>40.063000000000002</v>
      </c>
      <c r="F85" s="167"/>
      <c r="G85" s="168">
        <f>ROUND(E85*F85,2)</f>
        <v>0</v>
      </c>
      <c r="H85" s="153">
        <v>0</v>
      </c>
      <c r="I85" s="153">
        <f>ROUND(E85*H85,2)</f>
        <v>0</v>
      </c>
      <c r="J85" s="153">
        <v>21</v>
      </c>
      <c r="K85" s="153">
        <f>ROUND(E85*J85,2)</f>
        <v>841.32</v>
      </c>
      <c r="L85" s="153">
        <v>21</v>
      </c>
      <c r="M85" s="153">
        <f>G85*(1+L85/100)</f>
        <v>0</v>
      </c>
      <c r="N85" s="153">
        <v>0</v>
      </c>
      <c r="O85" s="153">
        <f>ROUND(E85*N85,2)</f>
        <v>0</v>
      </c>
      <c r="P85" s="153">
        <v>0</v>
      </c>
      <c r="Q85" s="153">
        <f>ROUND(E85*P85,2)</f>
        <v>0</v>
      </c>
      <c r="R85" s="153"/>
      <c r="S85" s="153" t="s">
        <v>121</v>
      </c>
      <c r="T85" s="153" t="s">
        <v>121</v>
      </c>
      <c r="U85" s="153">
        <v>0.05</v>
      </c>
      <c r="V85" s="153">
        <f>ROUND(E85*U85,2)</f>
        <v>2</v>
      </c>
      <c r="W85" s="153"/>
      <c r="X85" s="148"/>
      <c r="Y85" s="148"/>
      <c r="Z85" s="148"/>
      <c r="AA85" s="148"/>
      <c r="AB85" s="148"/>
      <c r="AC85" s="148"/>
      <c r="AD85" s="148"/>
      <c r="AE85" s="148"/>
      <c r="AF85" s="148"/>
      <c r="AG85" s="148" t="s">
        <v>122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1"/>
      <c r="B86" s="152"/>
      <c r="C86" s="177" t="s">
        <v>232</v>
      </c>
      <c r="D86" s="154"/>
      <c r="E86" s="155">
        <v>3.6</v>
      </c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48"/>
      <c r="Y86" s="148"/>
      <c r="Z86" s="148"/>
      <c r="AA86" s="148"/>
      <c r="AB86" s="148"/>
      <c r="AC86" s="148"/>
      <c r="AD86" s="148"/>
      <c r="AE86" s="148"/>
      <c r="AF86" s="148"/>
      <c r="AG86" s="148" t="s">
        <v>124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1"/>
      <c r="B87" s="152"/>
      <c r="C87" s="177" t="s">
        <v>233</v>
      </c>
      <c r="D87" s="154"/>
      <c r="E87" s="155">
        <v>5.7330000000000005</v>
      </c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48"/>
      <c r="Y87" s="148"/>
      <c r="Z87" s="148"/>
      <c r="AA87" s="148"/>
      <c r="AB87" s="148"/>
      <c r="AC87" s="148"/>
      <c r="AD87" s="148"/>
      <c r="AE87" s="148"/>
      <c r="AF87" s="148"/>
      <c r="AG87" s="148" t="s">
        <v>124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1"/>
      <c r="B88" s="152"/>
      <c r="C88" s="177" t="s">
        <v>226</v>
      </c>
      <c r="D88" s="154"/>
      <c r="E88" s="155">
        <v>5.4</v>
      </c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48"/>
      <c r="Y88" s="148"/>
      <c r="Z88" s="148"/>
      <c r="AA88" s="148"/>
      <c r="AB88" s="148"/>
      <c r="AC88" s="148"/>
      <c r="AD88" s="148"/>
      <c r="AE88" s="148"/>
      <c r="AF88" s="148"/>
      <c r="AG88" s="148" t="s">
        <v>124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1"/>
      <c r="B89" s="152"/>
      <c r="C89" s="177" t="s">
        <v>234</v>
      </c>
      <c r="D89" s="154"/>
      <c r="E89" s="155">
        <v>7.07</v>
      </c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48"/>
      <c r="Y89" s="148"/>
      <c r="Z89" s="148"/>
      <c r="AA89" s="148"/>
      <c r="AB89" s="148"/>
      <c r="AC89" s="148"/>
      <c r="AD89" s="148"/>
      <c r="AE89" s="148"/>
      <c r="AF89" s="148"/>
      <c r="AG89" s="148" t="s">
        <v>124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1"/>
      <c r="B90" s="152"/>
      <c r="C90" s="177" t="s">
        <v>235</v>
      </c>
      <c r="D90" s="154"/>
      <c r="E90" s="155">
        <v>9.7900000000000009</v>
      </c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48"/>
      <c r="Y90" s="148"/>
      <c r="Z90" s="148"/>
      <c r="AA90" s="148"/>
      <c r="AB90" s="148"/>
      <c r="AC90" s="148"/>
      <c r="AD90" s="148"/>
      <c r="AE90" s="148"/>
      <c r="AF90" s="148"/>
      <c r="AG90" s="148" t="s">
        <v>124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1"/>
      <c r="B91" s="152"/>
      <c r="C91" s="177" t="s">
        <v>236</v>
      </c>
      <c r="D91" s="154"/>
      <c r="E91" s="155">
        <v>8.4700000000000006</v>
      </c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48"/>
      <c r="Y91" s="148"/>
      <c r="Z91" s="148"/>
      <c r="AA91" s="148"/>
      <c r="AB91" s="148"/>
      <c r="AC91" s="148"/>
      <c r="AD91" s="148"/>
      <c r="AE91" s="148"/>
      <c r="AF91" s="148"/>
      <c r="AG91" s="148" t="s">
        <v>124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69">
        <v>40</v>
      </c>
      <c r="B92" s="170" t="s">
        <v>237</v>
      </c>
      <c r="C92" s="178" t="s">
        <v>238</v>
      </c>
      <c r="D92" s="171" t="s">
        <v>120</v>
      </c>
      <c r="E92" s="172">
        <v>40.063000000000002</v>
      </c>
      <c r="F92" s="173"/>
      <c r="G92" s="174">
        <f>ROUND(E92*F92,2)</f>
        <v>0</v>
      </c>
      <c r="H92" s="153">
        <v>0</v>
      </c>
      <c r="I92" s="153">
        <f>ROUND(E92*H92,2)</f>
        <v>0</v>
      </c>
      <c r="J92" s="153">
        <v>477.5</v>
      </c>
      <c r="K92" s="153">
        <f>ROUND(E92*J92,2)</f>
        <v>19130.080000000002</v>
      </c>
      <c r="L92" s="153">
        <v>21</v>
      </c>
      <c r="M92" s="153">
        <f>G92*(1+L92/100)</f>
        <v>0</v>
      </c>
      <c r="N92" s="153">
        <v>0</v>
      </c>
      <c r="O92" s="153">
        <f>ROUND(E92*N92,2)</f>
        <v>0</v>
      </c>
      <c r="P92" s="153">
        <v>0</v>
      </c>
      <c r="Q92" s="153">
        <f>ROUND(E92*P92,2)</f>
        <v>0</v>
      </c>
      <c r="R92" s="153"/>
      <c r="S92" s="153" t="s">
        <v>121</v>
      </c>
      <c r="T92" s="153" t="s">
        <v>121</v>
      </c>
      <c r="U92" s="153">
        <v>1.1400000000000001</v>
      </c>
      <c r="V92" s="153">
        <f>ROUND(E92*U92,2)</f>
        <v>45.67</v>
      </c>
      <c r="W92" s="153"/>
      <c r="X92" s="148"/>
      <c r="Y92" s="148"/>
      <c r="Z92" s="148"/>
      <c r="AA92" s="148"/>
      <c r="AB92" s="148"/>
      <c r="AC92" s="148"/>
      <c r="AD92" s="148"/>
      <c r="AE92" s="148"/>
      <c r="AF92" s="148"/>
      <c r="AG92" s="148" t="s">
        <v>122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63">
        <v>41</v>
      </c>
      <c r="B93" s="164" t="s">
        <v>239</v>
      </c>
      <c r="C93" s="176" t="s">
        <v>240</v>
      </c>
      <c r="D93" s="165" t="s">
        <v>120</v>
      </c>
      <c r="E93" s="166">
        <v>42.06615</v>
      </c>
      <c r="F93" s="167"/>
      <c r="G93" s="168">
        <f>ROUND(E93*F93,2)</f>
        <v>0</v>
      </c>
      <c r="H93" s="153">
        <v>314</v>
      </c>
      <c r="I93" s="153">
        <f>ROUND(E93*H93,2)</f>
        <v>13208.77</v>
      </c>
      <c r="J93" s="153">
        <v>0</v>
      </c>
      <c r="K93" s="153">
        <f>ROUND(E93*J93,2)</f>
        <v>0</v>
      </c>
      <c r="L93" s="153">
        <v>21</v>
      </c>
      <c r="M93" s="153">
        <f>G93*(1+L93/100)</f>
        <v>0</v>
      </c>
      <c r="N93" s="153">
        <v>1.26E-2</v>
      </c>
      <c r="O93" s="153">
        <f>ROUND(E93*N93,2)</f>
        <v>0.53</v>
      </c>
      <c r="P93" s="153">
        <v>0</v>
      </c>
      <c r="Q93" s="153">
        <f>ROUND(E93*P93,2)</f>
        <v>0</v>
      </c>
      <c r="R93" s="153" t="s">
        <v>190</v>
      </c>
      <c r="S93" s="153" t="s">
        <v>121</v>
      </c>
      <c r="T93" s="153" t="s">
        <v>121</v>
      </c>
      <c r="U93" s="153">
        <v>0</v>
      </c>
      <c r="V93" s="153">
        <f>ROUND(E93*U93,2)</f>
        <v>0</v>
      </c>
      <c r="W93" s="153"/>
      <c r="X93" s="148"/>
      <c r="Y93" s="148"/>
      <c r="Z93" s="148"/>
      <c r="AA93" s="148"/>
      <c r="AB93" s="148"/>
      <c r="AC93" s="148"/>
      <c r="AD93" s="148"/>
      <c r="AE93" s="148"/>
      <c r="AF93" s="148"/>
      <c r="AG93" s="148" t="s">
        <v>191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1"/>
      <c r="B94" s="152"/>
      <c r="C94" s="177" t="s">
        <v>241</v>
      </c>
      <c r="D94" s="154"/>
      <c r="E94" s="155">
        <v>42.06615</v>
      </c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48"/>
      <c r="Y94" s="148"/>
      <c r="Z94" s="148"/>
      <c r="AA94" s="148"/>
      <c r="AB94" s="148"/>
      <c r="AC94" s="148"/>
      <c r="AD94" s="148"/>
      <c r="AE94" s="148"/>
      <c r="AF94" s="148"/>
      <c r="AG94" s="148" t="s">
        <v>124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69">
        <v>42</v>
      </c>
      <c r="B95" s="170" t="s">
        <v>242</v>
      </c>
      <c r="C95" s="178" t="s">
        <v>243</v>
      </c>
      <c r="D95" s="171" t="s">
        <v>0</v>
      </c>
      <c r="E95" s="172">
        <v>362.69410000000005</v>
      </c>
      <c r="F95" s="173"/>
      <c r="G95" s="174">
        <f>ROUND(E95*F95,2)</f>
        <v>0</v>
      </c>
      <c r="H95" s="153">
        <v>0</v>
      </c>
      <c r="I95" s="153">
        <f>ROUND(E95*H95,2)</f>
        <v>0</v>
      </c>
      <c r="J95" s="153">
        <v>3.45</v>
      </c>
      <c r="K95" s="153">
        <f>ROUND(E95*J95,2)</f>
        <v>1251.29</v>
      </c>
      <c r="L95" s="153">
        <v>21</v>
      </c>
      <c r="M95" s="153">
        <f>G95*(1+L95/100)</f>
        <v>0</v>
      </c>
      <c r="N95" s="153">
        <v>0</v>
      </c>
      <c r="O95" s="153">
        <f>ROUND(E95*N95,2)</f>
        <v>0</v>
      </c>
      <c r="P95" s="153">
        <v>0</v>
      </c>
      <c r="Q95" s="153">
        <f>ROUND(E95*P95,2)</f>
        <v>0</v>
      </c>
      <c r="R95" s="153"/>
      <c r="S95" s="153" t="s">
        <v>121</v>
      </c>
      <c r="T95" s="153" t="s">
        <v>121</v>
      </c>
      <c r="U95" s="153">
        <v>0</v>
      </c>
      <c r="V95" s="153">
        <f>ROUND(E95*U95,2)</f>
        <v>0</v>
      </c>
      <c r="W95" s="153"/>
      <c r="X95" s="148"/>
      <c r="Y95" s="148"/>
      <c r="Z95" s="148"/>
      <c r="AA95" s="148"/>
      <c r="AB95" s="148"/>
      <c r="AC95" s="148"/>
      <c r="AD95" s="148"/>
      <c r="AE95" s="148"/>
      <c r="AF95" s="148"/>
      <c r="AG95" s="148" t="s">
        <v>173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x14ac:dyDescent="0.2">
      <c r="A96" s="157" t="s">
        <v>116</v>
      </c>
      <c r="B96" s="158" t="s">
        <v>81</v>
      </c>
      <c r="C96" s="175" t="s">
        <v>82</v>
      </c>
      <c r="D96" s="159"/>
      <c r="E96" s="160"/>
      <c r="F96" s="161"/>
      <c r="G96" s="162">
        <f>SUMIF(AG97:AG97,"&lt;&gt;NOR",G97:G97)</f>
        <v>0</v>
      </c>
      <c r="H96" s="156"/>
      <c r="I96" s="156">
        <f>SUM(I97:I97)</f>
        <v>1300.44</v>
      </c>
      <c r="J96" s="156"/>
      <c r="K96" s="156">
        <f>SUM(K97:K97)</f>
        <v>1686.72</v>
      </c>
      <c r="L96" s="156"/>
      <c r="M96" s="156">
        <f>SUM(M97:M97)</f>
        <v>0</v>
      </c>
      <c r="N96" s="156"/>
      <c r="O96" s="156">
        <f>SUM(O97:O97)</f>
        <v>0.01</v>
      </c>
      <c r="P96" s="156"/>
      <c r="Q96" s="156">
        <f>SUM(Q97:Q97)</f>
        <v>0</v>
      </c>
      <c r="R96" s="156"/>
      <c r="S96" s="156"/>
      <c r="T96" s="156"/>
      <c r="U96" s="156"/>
      <c r="V96" s="156">
        <f>SUM(V97:V97)</f>
        <v>4.12</v>
      </c>
      <c r="W96" s="156"/>
      <c r="AG96" t="s">
        <v>117</v>
      </c>
    </row>
    <row r="97" spans="1:60" outlineLevel="1" x14ac:dyDescent="0.2">
      <c r="A97" s="169">
        <v>43</v>
      </c>
      <c r="B97" s="170" t="s">
        <v>244</v>
      </c>
      <c r="C97" s="178" t="s">
        <v>245</v>
      </c>
      <c r="D97" s="171" t="s">
        <v>120</v>
      </c>
      <c r="E97" s="172">
        <v>27.28</v>
      </c>
      <c r="F97" s="173"/>
      <c r="G97" s="174">
        <f>ROUND(E97*F97,2)</f>
        <v>0</v>
      </c>
      <c r="H97" s="153">
        <v>47.67</v>
      </c>
      <c r="I97" s="153">
        <f>ROUND(E97*H97,2)</f>
        <v>1300.44</v>
      </c>
      <c r="J97" s="153">
        <v>61.830000000000005</v>
      </c>
      <c r="K97" s="153">
        <f>ROUND(E97*J97,2)</f>
        <v>1686.72</v>
      </c>
      <c r="L97" s="153">
        <v>21</v>
      </c>
      <c r="M97" s="153">
        <f>G97*(1+L97/100)</f>
        <v>0</v>
      </c>
      <c r="N97" s="153">
        <v>2.9E-4</v>
      </c>
      <c r="O97" s="153">
        <f>ROUND(E97*N97,2)</f>
        <v>0.01</v>
      </c>
      <c r="P97" s="153">
        <v>0</v>
      </c>
      <c r="Q97" s="153">
        <f>ROUND(E97*P97,2)</f>
        <v>0</v>
      </c>
      <c r="R97" s="153"/>
      <c r="S97" s="153" t="s">
        <v>121</v>
      </c>
      <c r="T97" s="153" t="s">
        <v>121</v>
      </c>
      <c r="U97" s="153">
        <v>0.15100000000000002</v>
      </c>
      <c r="V97" s="153">
        <f>ROUND(E97*U97,2)</f>
        <v>4.12</v>
      </c>
      <c r="W97" s="153"/>
      <c r="X97" s="148"/>
      <c r="Y97" s="148"/>
      <c r="Z97" s="148"/>
      <c r="AA97" s="148"/>
      <c r="AB97" s="148"/>
      <c r="AC97" s="148"/>
      <c r="AD97" s="148"/>
      <c r="AE97" s="148"/>
      <c r="AF97" s="148"/>
      <c r="AG97" s="148" t="s">
        <v>122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x14ac:dyDescent="0.2">
      <c r="A98" s="157" t="s">
        <v>116</v>
      </c>
      <c r="B98" s="158" t="s">
        <v>83</v>
      </c>
      <c r="C98" s="175" t="s">
        <v>84</v>
      </c>
      <c r="D98" s="159"/>
      <c r="E98" s="160"/>
      <c r="F98" s="161"/>
      <c r="G98" s="162">
        <f>SUMIF(AG99:AG110,"&lt;&gt;NOR",G99:G110)</f>
        <v>0</v>
      </c>
      <c r="H98" s="156"/>
      <c r="I98" s="156">
        <f>SUM(I99:I110)</f>
        <v>4602.5</v>
      </c>
      <c r="J98" s="156"/>
      <c r="K98" s="156">
        <f>SUM(K99:K110)</f>
        <v>14131.4</v>
      </c>
      <c r="L98" s="156"/>
      <c r="M98" s="156">
        <f>SUM(M99:M110)</f>
        <v>0</v>
      </c>
      <c r="N98" s="156"/>
      <c r="O98" s="156">
        <f>SUM(O99:O110)</f>
        <v>0.16999999999999998</v>
      </c>
      <c r="P98" s="156"/>
      <c r="Q98" s="156">
        <f>SUM(Q99:Q110)</f>
        <v>0</v>
      </c>
      <c r="R98" s="156"/>
      <c r="S98" s="156"/>
      <c r="T98" s="156"/>
      <c r="U98" s="156"/>
      <c r="V98" s="156">
        <f>SUM(V99:V110)</f>
        <v>36.28</v>
      </c>
      <c r="W98" s="156"/>
      <c r="AG98" t="s">
        <v>117</v>
      </c>
    </row>
    <row r="99" spans="1:60" outlineLevel="1" x14ac:dyDescent="0.2">
      <c r="A99" s="163">
        <v>44</v>
      </c>
      <c r="B99" s="164" t="s">
        <v>246</v>
      </c>
      <c r="C99" s="176" t="s">
        <v>247</v>
      </c>
      <c r="D99" s="165" t="s">
        <v>120</v>
      </c>
      <c r="E99" s="166">
        <v>269.94085000000001</v>
      </c>
      <c r="F99" s="167"/>
      <c r="G99" s="168">
        <f>ROUND(E99*F99,2)</f>
        <v>0</v>
      </c>
      <c r="H99" s="153">
        <v>4.6300000000000008</v>
      </c>
      <c r="I99" s="153">
        <f>ROUND(E99*H99,2)</f>
        <v>1249.83</v>
      </c>
      <c r="J99" s="153">
        <v>12.670000000000002</v>
      </c>
      <c r="K99" s="153">
        <f>ROUND(E99*J99,2)</f>
        <v>3420.15</v>
      </c>
      <c r="L99" s="153">
        <v>21</v>
      </c>
      <c r="M99" s="153">
        <f>G99*(1+L99/100)</f>
        <v>0</v>
      </c>
      <c r="N99" s="153">
        <v>1.7000000000000001E-4</v>
      </c>
      <c r="O99" s="153">
        <f>ROUND(E99*N99,2)</f>
        <v>0.05</v>
      </c>
      <c r="P99" s="153">
        <v>0</v>
      </c>
      <c r="Q99" s="153">
        <f>ROUND(E99*P99,2)</f>
        <v>0</v>
      </c>
      <c r="R99" s="153"/>
      <c r="S99" s="153" t="s">
        <v>121</v>
      </c>
      <c r="T99" s="153" t="s">
        <v>172</v>
      </c>
      <c r="U99" s="153">
        <v>3.2480000000000002E-2</v>
      </c>
      <c r="V99" s="153">
        <f>ROUND(E99*U99,2)</f>
        <v>8.77</v>
      </c>
      <c r="W99" s="153"/>
      <c r="X99" s="148"/>
      <c r="Y99" s="148"/>
      <c r="Z99" s="148"/>
      <c r="AA99" s="148"/>
      <c r="AB99" s="148"/>
      <c r="AC99" s="148"/>
      <c r="AD99" s="148"/>
      <c r="AE99" s="148"/>
      <c r="AF99" s="148"/>
      <c r="AG99" s="148" t="s">
        <v>122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1"/>
      <c r="B100" s="152"/>
      <c r="C100" s="177" t="s">
        <v>248</v>
      </c>
      <c r="D100" s="154"/>
      <c r="E100" s="155">
        <v>92.975550000000013</v>
      </c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124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1"/>
      <c r="B101" s="152"/>
      <c r="C101" s="177" t="s">
        <v>249</v>
      </c>
      <c r="D101" s="154"/>
      <c r="E101" s="155">
        <v>2.5623</v>
      </c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124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1"/>
      <c r="B102" s="152"/>
      <c r="C102" s="177" t="s">
        <v>250</v>
      </c>
      <c r="D102" s="154"/>
      <c r="E102" s="155">
        <v>55.123200000000004</v>
      </c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124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1"/>
      <c r="B103" s="152"/>
      <c r="C103" s="177" t="s">
        <v>251</v>
      </c>
      <c r="D103" s="154"/>
      <c r="E103" s="155">
        <v>1.4476000000000002</v>
      </c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124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1"/>
      <c r="B104" s="152"/>
      <c r="C104" s="177" t="s">
        <v>252</v>
      </c>
      <c r="D104" s="154"/>
      <c r="E104" s="155">
        <v>21.228000000000002</v>
      </c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124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1"/>
      <c r="B105" s="152"/>
      <c r="C105" s="177" t="s">
        <v>253</v>
      </c>
      <c r="D105" s="154"/>
      <c r="E105" s="155">
        <v>58.592200000000005</v>
      </c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124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1"/>
      <c r="B106" s="152"/>
      <c r="C106" s="177" t="s">
        <v>254</v>
      </c>
      <c r="D106" s="154"/>
      <c r="E106" s="155">
        <v>2.35</v>
      </c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124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1"/>
      <c r="B107" s="152"/>
      <c r="C107" s="177" t="s">
        <v>255</v>
      </c>
      <c r="D107" s="154"/>
      <c r="E107" s="155">
        <v>2.95</v>
      </c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124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1"/>
      <c r="B108" s="152"/>
      <c r="C108" s="177" t="s">
        <v>256</v>
      </c>
      <c r="D108" s="154"/>
      <c r="E108" s="155">
        <v>2.35</v>
      </c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124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1"/>
      <c r="B109" s="152"/>
      <c r="C109" s="177" t="s">
        <v>257</v>
      </c>
      <c r="D109" s="154"/>
      <c r="E109" s="155">
        <v>30.362000000000002</v>
      </c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124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69">
        <v>45</v>
      </c>
      <c r="B110" s="170" t="s">
        <v>258</v>
      </c>
      <c r="C110" s="178" t="s">
        <v>259</v>
      </c>
      <c r="D110" s="171" t="s">
        <v>120</v>
      </c>
      <c r="E110" s="172">
        <v>269.94085000000001</v>
      </c>
      <c r="F110" s="173"/>
      <c r="G110" s="174">
        <f>ROUND(E110*F110,2)</f>
        <v>0</v>
      </c>
      <c r="H110" s="153">
        <v>12.420000000000002</v>
      </c>
      <c r="I110" s="153">
        <f>ROUND(E110*H110,2)</f>
        <v>3352.67</v>
      </c>
      <c r="J110" s="153">
        <v>39.680000000000007</v>
      </c>
      <c r="K110" s="153">
        <f>ROUND(E110*J110,2)</f>
        <v>10711.25</v>
      </c>
      <c r="L110" s="153">
        <v>21</v>
      </c>
      <c r="M110" s="153">
        <f>G110*(1+L110/100)</f>
        <v>0</v>
      </c>
      <c r="N110" s="153">
        <v>4.6000000000000001E-4</v>
      </c>
      <c r="O110" s="153">
        <f>ROUND(E110*N110,2)</f>
        <v>0.12</v>
      </c>
      <c r="P110" s="153">
        <v>0</v>
      </c>
      <c r="Q110" s="153">
        <f>ROUND(E110*P110,2)</f>
        <v>0</v>
      </c>
      <c r="R110" s="153"/>
      <c r="S110" s="153" t="s">
        <v>121</v>
      </c>
      <c r="T110" s="153" t="s">
        <v>172</v>
      </c>
      <c r="U110" s="153">
        <v>0.10191</v>
      </c>
      <c r="V110" s="153">
        <f>ROUND(E110*U110,2)</f>
        <v>27.51</v>
      </c>
      <c r="W110" s="153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122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">
      <c r="A111" s="157" t="s">
        <v>116</v>
      </c>
      <c r="B111" s="158" t="s">
        <v>85</v>
      </c>
      <c r="C111" s="175" t="s">
        <v>86</v>
      </c>
      <c r="D111" s="159"/>
      <c r="E111" s="160"/>
      <c r="F111" s="161"/>
      <c r="G111" s="162">
        <f>SUMIF(AG112:AG112,"&lt;&gt;NOR",G112:G112)</f>
        <v>0</v>
      </c>
      <c r="H111" s="156"/>
      <c r="I111" s="156">
        <f>SUM(I112:I112)</f>
        <v>0</v>
      </c>
      <c r="J111" s="156"/>
      <c r="K111" s="156">
        <f>SUM(K112:K112)</f>
        <v>253090</v>
      </c>
      <c r="L111" s="156"/>
      <c r="M111" s="156">
        <f>SUM(M112:M112)</f>
        <v>0</v>
      </c>
      <c r="N111" s="156"/>
      <c r="O111" s="156">
        <f>SUM(O112:O112)</f>
        <v>0</v>
      </c>
      <c r="P111" s="156"/>
      <c r="Q111" s="156">
        <f>SUM(Q112:Q112)</f>
        <v>0</v>
      </c>
      <c r="R111" s="156"/>
      <c r="S111" s="156"/>
      <c r="T111" s="156"/>
      <c r="U111" s="156"/>
      <c r="V111" s="156">
        <f>SUM(V112:V112)</f>
        <v>0</v>
      </c>
      <c r="W111" s="156"/>
      <c r="AG111" t="s">
        <v>117</v>
      </c>
    </row>
    <row r="112" spans="1:60" outlineLevel="1" x14ac:dyDescent="0.2">
      <c r="A112" s="169">
        <v>46</v>
      </c>
      <c r="B112" s="170" t="s">
        <v>260</v>
      </c>
      <c r="C112" s="178" t="s">
        <v>261</v>
      </c>
      <c r="D112" s="171" t="s">
        <v>176</v>
      </c>
      <c r="E112" s="172">
        <v>1</v>
      </c>
      <c r="F112" s="173"/>
      <c r="G112" s="174">
        <f>ROUND(E112*F112,2)</f>
        <v>0</v>
      </c>
      <c r="H112" s="153">
        <v>0</v>
      </c>
      <c r="I112" s="153">
        <f>ROUND(E112*H112,2)</f>
        <v>0</v>
      </c>
      <c r="J112" s="153">
        <v>253090</v>
      </c>
      <c r="K112" s="153">
        <f>ROUND(E112*J112,2)</f>
        <v>253090</v>
      </c>
      <c r="L112" s="153">
        <v>21</v>
      </c>
      <c r="M112" s="153">
        <f>G112*(1+L112/100)</f>
        <v>0</v>
      </c>
      <c r="N112" s="153">
        <v>0</v>
      </c>
      <c r="O112" s="153">
        <f>ROUND(E112*N112,2)</f>
        <v>0</v>
      </c>
      <c r="P112" s="153">
        <v>0</v>
      </c>
      <c r="Q112" s="153">
        <f>ROUND(E112*P112,2)</f>
        <v>0</v>
      </c>
      <c r="R112" s="153"/>
      <c r="S112" s="153" t="s">
        <v>139</v>
      </c>
      <c r="T112" s="153" t="s">
        <v>140</v>
      </c>
      <c r="U112" s="153">
        <v>0</v>
      </c>
      <c r="V112" s="153">
        <f>ROUND(E112*U112,2)</f>
        <v>0</v>
      </c>
      <c r="W112" s="153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122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x14ac:dyDescent="0.2">
      <c r="A113" s="157" t="s">
        <v>116</v>
      </c>
      <c r="B113" s="158" t="s">
        <v>87</v>
      </c>
      <c r="C113" s="175" t="s">
        <v>88</v>
      </c>
      <c r="D113" s="159"/>
      <c r="E113" s="160"/>
      <c r="F113" s="161"/>
      <c r="G113" s="162">
        <f>SUMIF(AG114:AG120,"&lt;&gt;NOR",G114:G120)</f>
        <v>0</v>
      </c>
      <c r="H113" s="156"/>
      <c r="I113" s="156">
        <f>SUM(I114:I120)</f>
        <v>0</v>
      </c>
      <c r="J113" s="156"/>
      <c r="K113" s="156">
        <f>SUM(K114:K120)</f>
        <v>12173.33</v>
      </c>
      <c r="L113" s="156"/>
      <c r="M113" s="156">
        <f>SUM(M114:M120)</f>
        <v>0</v>
      </c>
      <c r="N113" s="156"/>
      <c r="O113" s="156">
        <f>SUM(O114:O120)</f>
        <v>0</v>
      </c>
      <c r="P113" s="156"/>
      <c r="Q113" s="156">
        <f>SUM(Q114:Q120)</f>
        <v>0</v>
      </c>
      <c r="R113" s="156"/>
      <c r="S113" s="156"/>
      <c r="T113" s="156"/>
      <c r="U113" s="156"/>
      <c r="V113" s="156">
        <f>SUM(V114:V120)</f>
        <v>21.83</v>
      </c>
      <c r="W113" s="156"/>
      <c r="AG113" t="s">
        <v>117</v>
      </c>
    </row>
    <row r="114" spans="1:60" outlineLevel="1" x14ac:dyDescent="0.2">
      <c r="A114" s="169">
        <v>47</v>
      </c>
      <c r="B114" s="170" t="s">
        <v>262</v>
      </c>
      <c r="C114" s="178" t="s">
        <v>263</v>
      </c>
      <c r="D114" s="171" t="s">
        <v>171</v>
      </c>
      <c r="E114" s="172">
        <v>10.264200000000001</v>
      </c>
      <c r="F114" s="173"/>
      <c r="G114" s="174">
        <f t="shared" ref="G114:G120" si="7">ROUND(E114*F114,2)</f>
        <v>0</v>
      </c>
      <c r="H114" s="153">
        <v>0</v>
      </c>
      <c r="I114" s="153">
        <f t="shared" ref="I114:I120" si="8">ROUND(E114*H114,2)</f>
        <v>0</v>
      </c>
      <c r="J114" s="153">
        <v>110.5</v>
      </c>
      <c r="K114" s="153">
        <f t="shared" ref="K114:K120" si="9">ROUND(E114*J114,2)</f>
        <v>1134.19</v>
      </c>
      <c r="L114" s="153">
        <v>21</v>
      </c>
      <c r="M114" s="153">
        <f t="shared" ref="M114:M120" si="10">G114*(1+L114/100)</f>
        <v>0</v>
      </c>
      <c r="N114" s="153">
        <v>0</v>
      </c>
      <c r="O114" s="153">
        <f t="shared" ref="O114:O120" si="11">ROUND(E114*N114,2)</f>
        <v>0</v>
      </c>
      <c r="P114" s="153">
        <v>0</v>
      </c>
      <c r="Q114" s="153">
        <f t="shared" ref="Q114:Q120" si="12">ROUND(E114*P114,2)</f>
        <v>0</v>
      </c>
      <c r="R114" s="153"/>
      <c r="S114" s="153" t="s">
        <v>121</v>
      </c>
      <c r="T114" s="153" t="s">
        <v>264</v>
      </c>
      <c r="U114" s="153">
        <v>0.16400000000000001</v>
      </c>
      <c r="V114" s="153">
        <f t="shared" ref="V114:V120" si="13">ROUND(E114*U114,2)</f>
        <v>1.68</v>
      </c>
      <c r="W114" s="153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265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63">
        <v>48</v>
      </c>
      <c r="B115" s="164" t="s">
        <v>266</v>
      </c>
      <c r="C115" s="176" t="s">
        <v>267</v>
      </c>
      <c r="D115" s="165" t="s">
        <v>171</v>
      </c>
      <c r="E115" s="166">
        <v>10.264200000000001</v>
      </c>
      <c r="F115" s="167"/>
      <c r="G115" s="168">
        <f t="shared" si="7"/>
        <v>0</v>
      </c>
      <c r="H115" s="153">
        <v>0</v>
      </c>
      <c r="I115" s="153">
        <f t="shared" si="8"/>
        <v>0</v>
      </c>
      <c r="J115" s="153">
        <v>174.5</v>
      </c>
      <c r="K115" s="153">
        <f t="shared" si="9"/>
        <v>1791.1</v>
      </c>
      <c r="L115" s="153">
        <v>21</v>
      </c>
      <c r="M115" s="153">
        <f t="shared" si="10"/>
        <v>0</v>
      </c>
      <c r="N115" s="153">
        <v>0</v>
      </c>
      <c r="O115" s="153">
        <f t="shared" si="11"/>
        <v>0</v>
      </c>
      <c r="P115" s="153">
        <v>0</v>
      </c>
      <c r="Q115" s="153">
        <f t="shared" si="12"/>
        <v>0</v>
      </c>
      <c r="R115" s="153"/>
      <c r="S115" s="153" t="s">
        <v>121</v>
      </c>
      <c r="T115" s="153" t="s">
        <v>264</v>
      </c>
      <c r="U115" s="153">
        <v>0.49000000000000005</v>
      </c>
      <c r="V115" s="153">
        <f t="shared" si="13"/>
        <v>5.03</v>
      </c>
      <c r="W115" s="153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265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9">
        <v>49</v>
      </c>
      <c r="B116" s="170" t="s">
        <v>268</v>
      </c>
      <c r="C116" s="178" t="s">
        <v>269</v>
      </c>
      <c r="D116" s="171" t="s">
        <v>171</v>
      </c>
      <c r="E116" s="172">
        <v>30.792610000000003</v>
      </c>
      <c r="F116" s="173"/>
      <c r="G116" s="174">
        <f t="shared" si="7"/>
        <v>0</v>
      </c>
      <c r="H116" s="153">
        <v>0</v>
      </c>
      <c r="I116" s="153">
        <f t="shared" si="8"/>
        <v>0</v>
      </c>
      <c r="J116" s="153">
        <v>15</v>
      </c>
      <c r="K116" s="153">
        <f t="shared" si="9"/>
        <v>461.89</v>
      </c>
      <c r="L116" s="153">
        <v>21</v>
      </c>
      <c r="M116" s="153">
        <f t="shared" si="10"/>
        <v>0</v>
      </c>
      <c r="N116" s="153">
        <v>0</v>
      </c>
      <c r="O116" s="153">
        <f t="shared" si="11"/>
        <v>0</v>
      </c>
      <c r="P116" s="153">
        <v>0</v>
      </c>
      <c r="Q116" s="153">
        <f t="shared" si="12"/>
        <v>0</v>
      </c>
      <c r="R116" s="153"/>
      <c r="S116" s="153" t="s">
        <v>121</v>
      </c>
      <c r="T116" s="153" t="s">
        <v>264</v>
      </c>
      <c r="U116" s="153">
        <v>0</v>
      </c>
      <c r="V116" s="153">
        <f t="shared" si="13"/>
        <v>0</v>
      </c>
      <c r="W116" s="153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265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69">
        <v>50</v>
      </c>
      <c r="B117" s="170" t="s">
        <v>270</v>
      </c>
      <c r="C117" s="178" t="s">
        <v>271</v>
      </c>
      <c r="D117" s="171" t="s">
        <v>171</v>
      </c>
      <c r="E117" s="172">
        <v>10.264200000000001</v>
      </c>
      <c r="F117" s="173"/>
      <c r="G117" s="174">
        <f t="shared" si="7"/>
        <v>0</v>
      </c>
      <c r="H117" s="153">
        <v>0</v>
      </c>
      <c r="I117" s="153">
        <f t="shared" si="8"/>
        <v>0</v>
      </c>
      <c r="J117" s="153">
        <v>222.5</v>
      </c>
      <c r="K117" s="153">
        <f t="shared" si="9"/>
        <v>2283.7800000000002</v>
      </c>
      <c r="L117" s="153">
        <v>21</v>
      </c>
      <c r="M117" s="153">
        <f t="shared" si="10"/>
        <v>0</v>
      </c>
      <c r="N117" s="153">
        <v>0</v>
      </c>
      <c r="O117" s="153">
        <f t="shared" si="11"/>
        <v>0</v>
      </c>
      <c r="P117" s="153">
        <v>0</v>
      </c>
      <c r="Q117" s="153">
        <f t="shared" si="12"/>
        <v>0</v>
      </c>
      <c r="R117" s="153"/>
      <c r="S117" s="153" t="s">
        <v>121</v>
      </c>
      <c r="T117" s="153" t="s">
        <v>264</v>
      </c>
      <c r="U117" s="153">
        <v>0.94200000000000006</v>
      </c>
      <c r="V117" s="153">
        <f t="shared" si="13"/>
        <v>9.67</v>
      </c>
      <c r="W117" s="153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265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69">
        <v>51</v>
      </c>
      <c r="B118" s="170" t="s">
        <v>272</v>
      </c>
      <c r="C118" s="178" t="s">
        <v>273</v>
      </c>
      <c r="D118" s="171" t="s">
        <v>171</v>
      </c>
      <c r="E118" s="172">
        <v>51.321010000000001</v>
      </c>
      <c r="F118" s="173"/>
      <c r="G118" s="174">
        <f t="shared" si="7"/>
        <v>0</v>
      </c>
      <c r="H118" s="153">
        <v>0</v>
      </c>
      <c r="I118" s="153">
        <f t="shared" si="8"/>
        <v>0</v>
      </c>
      <c r="J118" s="153">
        <v>24.8</v>
      </c>
      <c r="K118" s="153">
        <f t="shared" si="9"/>
        <v>1272.76</v>
      </c>
      <c r="L118" s="153">
        <v>21</v>
      </c>
      <c r="M118" s="153">
        <f t="shared" si="10"/>
        <v>0</v>
      </c>
      <c r="N118" s="153">
        <v>0</v>
      </c>
      <c r="O118" s="153">
        <f t="shared" si="11"/>
        <v>0</v>
      </c>
      <c r="P118" s="153">
        <v>0</v>
      </c>
      <c r="Q118" s="153">
        <f t="shared" si="12"/>
        <v>0</v>
      </c>
      <c r="R118" s="153"/>
      <c r="S118" s="153" t="s">
        <v>121</v>
      </c>
      <c r="T118" s="153" t="s">
        <v>264</v>
      </c>
      <c r="U118" s="153">
        <v>0.10500000000000001</v>
      </c>
      <c r="V118" s="153">
        <f t="shared" si="13"/>
        <v>5.39</v>
      </c>
      <c r="W118" s="153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265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69">
        <v>52</v>
      </c>
      <c r="B119" s="170" t="s">
        <v>274</v>
      </c>
      <c r="C119" s="178" t="s">
        <v>275</v>
      </c>
      <c r="D119" s="171" t="s">
        <v>171</v>
      </c>
      <c r="E119" s="172">
        <v>10.264200000000001</v>
      </c>
      <c r="F119" s="173"/>
      <c r="G119" s="174">
        <f t="shared" si="7"/>
        <v>0</v>
      </c>
      <c r="H119" s="153">
        <v>0</v>
      </c>
      <c r="I119" s="153">
        <f t="shared" si="8"/>
        <v>0</v>
      </c>
      <c r="J119" s="153">
        <v>500</v>
      </c>
      <c r="K119" s="153">
        <f t="shared" si="9"/>
        <v>5132.1000000000004</v>
      </c>
      <c r="L119" s="153">
        <v>21</v>
      </c>
      <c r="M119" s="153">
        <f t="shared" si="10"/>
        <v>0</v>
      </c>
      <c r="N119" s="153">
        <v>0</v>
      </c>
      <c r="O119" s="153">
        <f t="shared" si="11"/>
        <v>0</v>
      </c>
      <c r="P119" s="153">
        <v>0</v>
      </c>
      <c r="Q119" s="153">
        <f t="shared" si="12"/>
        <v>0</v>
      </c>
      <c r="R119" s="153"/>
      <c r="S119" s="153" t="s">
        <v>121</v>
      </c>
      <c r="T119" s="153" t="s">
        <v>140</v>
      </c>
      <c r="U119" s="153">
        <v>0</v>
      </c>
      <c r="V119" s="153">
        <f t="shared" si="13"/>
        <v>0</v>
      </c>
      <c r="W119" s="153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265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63">
        <v>53</v>
      </c>
      <c r="B120" s="164" t="s">
        <v>276</v>
      </c>
      <c r="C120" s="176" t="s">
        <v>277</v>
      </c>
      <c r="D120" s="165" t="s">
        <v>171</v>
      </c>
      <c r="E120" s="166">
        <v>10.264200000000001</v>
      </c>
      <c r="F120" s="167"/>
      <c r="G120" s="168">
        <f t="shared" si="7"/>
        <v>0</v>
      </c>
      <c r="H120" s="153">
        <v>0</v>
      </c>
      <c r="I120" s="153">
        <f t="shared" si="8"/>
        <v>0</v>
      </c>
      <c r="J120" s="153">
        <v>9.5</v>
      </c>
      <c r="K120" s="153">
        <f t="shared" si="9"/>
        <v>97.51</v>
      </c>
      <c r="L120" s="153">
        <v>21</v>
      </c>
      <c r="M120" s="153">
        <f t="shared" si="10"/>
        <v>0</v>
      </c>
      <c r="N120" s="153">
        <v>0</v>
      </c>
      <c r="O120" s="153">
        <f t="shared" si="11"/>
        <v>0</v>
      </c>
      <c r="P120" s="153">
        <v>0</v>
      </c>
      <c r="Q120" s="153">
        <f t="shared" si="12"/>
        <v>0</v>
      </c>
      <c r="R120" s="153"/>
      <c r="S120" s="153" t="s">
        <v>121</v>
      </c>
      <c r="T120" s="153" t="s">
        <v>264</v>
      </c>
      <c r="U120" s="153">
        <v>6.0000000000000001E-3</v>
      </c>
      <c r="V120" s="153">
        <f t="shared" si="13"/>
        <v>0.06</v>
      </c>
      <c r="W120" s="153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265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x14ac:dyDescent="0.2">
      <c r="A121" s="5"/>
      <c r="B121" s="6"/>
      <c r="C121" s="179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AE121">
        <v>15</v>
      </c>
      <c r="AF121">
        <v>21</v>
      </c>
    </row>
    <row r="122" spans="1:60" x14ac:dyDescent="0.2">
      <c r="C122" s="180"/>
      <c r="D122" s="139"/>
      <c r="AG122" t="s">
        <v>278</v>
      </c>
    </row>
    <row r="123" spans="1:60" x14ac:dyDescent="0.2">
      <c r="D123" s="139"/>
    </row>
    <row r="124" spans="1:60" x14ac:dyDescent="0.2">
      <c r="D124" s="139"/>
    </row>
    <row r="125" spans="1:60" x14ac:dyDescent="0.2">
      <c r="D125" s="139"/>
    </row>
    <row r="126" spans="1:60" x14ac:dyDescent="0.2">
      <c r="D126" s="139"/>
    </row>
    <row r="127" spans="1:60" x14ac:dyDescent="0.2">
      <c r="D127" s="139"/>
    </row>
    <row r="128" spans="1:60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0001 Pol'!Názvy_tisku</vt:lpstr>
      <vt:lpstr>oadresa</vt:lpstr>
      <vt:lpstr>Stavba!Objednatel</vt:lpstr>
      <vt:lpstr>Stavba!Objekt</vt:lpstr>
      <vt:lpstr>'01 0001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2014-02-28T09:52:57Z</cp:lastPrinted>
  <dcterms:created xsi:type="dcterms:W3CDTF">2009-04-08T07:15:50Z</dcterms:created>
  <dcterms:modified xsi:type="dcterms:W3CDTF">2018-08-06T08:29:16Z</dcterms:modified>
</cp:coreProperties>
</file>