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0001 Pol'!$A$1:$W$111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V8" i="12" s="1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I25" i="12"/>
  <c r="G26" i="12"/>
  <c r="M26" i="12" s="1"/>
  <c r="I26" i="12"/>
  <c r="K26" i="12"/>
  <c r="K25" i="12" s="1"/>
  <c r="O26" i="12"/>
  <c r="Q26" i="12"/>
  <c r="Q25" i="12" s="1"/>
  <c r="V26" i="12"/>
  <c r="V25" i="12" s="1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O29" i="12"/>
  <c r="G30" i="12"/>
  <c r="G29" i="12" s="1"/>
  <c r="I51" i="1" s="1"/>
  <c r="I30" i="12"/>
  <c r="I29" i="12" s="1"/>
  <c r="K30" i="12"/>
  <c r="K29" i="12" s="1"/>
  <c r="O30" i="12"/>
  <c r="Q30" i="12"/>
  <c r="Q29" i="12" s="1"/>
  <c r="V30" i="12"/>
  <c r="V29" i="12" s="1"/>
  <c r="G32" i="12"/>
  <c r="G31" i="12" s="1"/>
  <c r="I52" i="1" s="1"/>
  <c r="I32" i="12"/>
  <c r="I31" i="12" s="1"/>
  <c r="K32" i="12"/>
  <c r="K31" i="12" s="1"/>
  <c r="O32" i="12"/>
  <c r="O31" i="12" s="1"/>
  <c r="Q32" i="12"/>
  <c r="Q31" i="12" s="1"/>
  <c r="V32" i="12"/>
  <c r="V31" i="12" s="1"/>
  <c r="G34" i="12"/>
  <c r="M34" i="12" s="1"/>
  <c r="I34" i="12"/>
  <c r="I33" i="12" s="1"/>
  <c r="K34" i="12"/>
  <c r="O34" i="12"/>
  <c r="Q34" i="12"/>
  <c r="Q33" i="12" s="1"/>
  <c r="V34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V40" i="12"/>
  <c r="G41" i="12"/>
  <c r="G40" i="12" s="1"/>
  <c r="I55" i="1" s="1"/>
  <c r="I41" i="12"/>
  <c r="I40" i="12" s="1"/>
  <c r="K41" i="12"/>
  <c r="K40" i="12" s="1"/>
  <c r="O41" i="12"/>
  <c r="O40" i="12" s="1"/>
  <c r="Q41" i="12"/>
  <c r="Q40" i="12" s="1"/>
  <c r="V41" i="12"/>
  <c r="G43" i="12"/>
  <c r="M43" i="12" s="1"/>
  <c r="M42" i="12" s="1"/>
  <c r="I43" i="12"/>
  <c r="I42" i="12" s="1"/>
  <c r="K43" i="12"/>
  <c r="K42" i="12" s="1"/>
  <c r="O43" i="12"/>
  <c r="O42" i="12" s="1"/>
  <c r="Q43" i="12"/>
  <c r="Q42" i="12" s="1"/>
  <c r="V43" i="12"/>
  <c r="V42" i="12" s="1"/>
  <c r="K44" i="12"/>
  <c r="G45" i="12"/>
  <c r="M45" i="12" s="1"/>
  <c r="M44" i="12" s="1"/>
  <c r="I45" i="12"/>
  <c r="I44" i="12" s="1"/>
  <c r="K45" i="12"/>
  <c r="O45" i="12"/>
  <c r="O44" i="12" s="1"/>
  <c r="Q45" i="12"/>
  <c r="Q44" i="12" s="1"/>
  <c r="V45" i="12"/>
  <c r="V44" i="12" s="1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G57" i="12" s="1"/>
  <c r="I59" i="1" s="1"/>
  <c r="I58" i="12"/>
  <c r="I57" i="12" s="1"/>
  <c r="K58" i="12"/>
  <c r="K57" i="12" s="1"/>
  <c r="O58" i="12"/>
  <c r="O57" i="12" s="1"/>
  <c r="Q58" i="12"/>
  <c r="Q57" i="12" s="1"/>
  <c r="V58" i="12"/>
  <c r="V57" i="12" s="1"/>
  <c r="G61" i="12"/>
  <c r="M61" i="12" s="1"/>
  <c r="I61" i="12"/>
  <c r="K61" i="12"/>
  <c r="K60" i="12" s="1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Q67" i="12" s="1"/>
  <c r="V68" i="12"/>
  <c r="G70" i="12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V67" i="12" s="1"/>
  <c r="G76" i="12"/>
  <c r="M76" i="12" s="1"/>
  <c r="I76" i="12"/>
  <c r="K76" i="12"/>
  <c r="O76" i="12"/>
  <c r="Q76" i="12"/>
  <c r="V76" i="12"/>
  <c r="G78" i="12"/>
  <c r="G77" i="12" s="1"/>
  <c r="I62" i="1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O77" i="12" s="1"/>
  <c r="Q85" i="12"/>
  <c r="V85" i="12"/>
  <c r="G87" i="12"/>
  <c r="M87" i="12" s="1"/>
  <c r="I87" i="12"/>
  <c r="K87" i="12"/>
  <c r="K86" i="12" s="1"/>
  <c r="O87" i="12"/>
  <c r="O86" i="12" s="1"/>
  <c r="Q87" i="12"/>
  <c r="V87" i="12"/>
  <c r="G99" i="12"/>
  <c r="M99" i="12" s="1"/>
  <c r="I99" i="12"/>
  <c r="I86" i="12" s="1"/>
  <c r="K99" i="12"/>
  <c r="O99" i="12"/>
  <c r="Q99" i="12"/>
  <c r="Q86" i="12" s="1"/>
  <c r="V99" i="12"/>
  <c r="O100" i="12"/>
  <c r="G101" i="12"/>
  <c r="M101" i="12" s="1"/>
  <c r="M100" i="12" s="1"/>
  <c r="I101" i="12"/>
  <c r="I100" i="12" s="1"/>
  <c r="K101" i="12"/>
  <c r="K100" i="12" s="1"/>
  <c r="O101" i="12"/>
  <c r="Q101" i="12"/>
  <c r="Q100" i="12" s="1"/>
  <c r="V101" i="12"/>
  <c r="V100" i="12" s="1"/>
  <c r="G103" i="12"/>
  <c r="M103" i="12" s="1"/>
  <c r="I103" i="12"/>
  <c r="K103" i="12"/>
  <c r="O103" i="12"/>
  <c r="Q103" i="12"/>
  <c r="V103" i="12"/>
  <c r="G104" i="12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F42" i="1"/>
  <c r="G42" i="1"/>
  <c r="H42" i="1"/>
  <c r="I42" i="1"/>
  <c r="J42" i="1"/>
  <c r="J41" i="1"/>
  <c r="J40" i="1"/>
  <c r="J39" i="1"/>
  <c r="G42" i="12" l="1"/>
  <c r="I56" i="1" s="1"/>
  <c r="G46" i="12"/>
  <c r="I58" i="1" s="1"/>
  <c r="M33" i="12"/>
  <c r="M78" i="12"/>
  <c r="M30" i="12"/>
  <c r="M29" i="12" s="1"/>
  <c r="G102" i="12"/>
  <c r="I65" i="1" s="1"/>
  <c r="I67" i="12"/>
  <c r="K46" i="12"/>
  <c r="I46" i="12"/>
  <c r="O102" i="12"/>
  <c r="G44" i="12"/>
  <c r="I57" i="1" s="1"/>
  <c r="M41" i="12"/>
  <c r="M40" i="12" s="1"/>
  <c r="Q8" i="12"/>
  <c r="V102" i="12"/>
  <c r="Q102" i="12"/>
  <c r="I102" i="12"/>
  <c r="G100" i="12"/>
  <c r="I64" i="1" s="1"/>
  <c r="I18" i="1" s="1"/>
  <c r="V86" i="12"/>
  <c r="K77" i="12"/>
  <c r="Q77" i="12"/>
  <c r="I77" i="12"/>
  <c r="G67" i="12"/>
  <c r="I61" i="1" s="1"/>
  <c r="I60" i="12"/>
  <c r="O46" i="12"/>
  <c r="M47" i="12"/>
  <c r="M46" i="12" s="1"/>
  <c r="O33" i="12"/>
  <c r="G33" i="12"/>
  <c r="I53" i="1" s="1"/>
  <c r="O8" i="12"/>
  <c r="Q46" i="12"/>
  <c r="I8" i="12"/>
  <c r="K102" i="12"/>
  <c r="V60" i="12"/>
  <c r="V46" i="12"/>
  <c r="G8" i="12"/>
  <c r="I49" i="1" s="1"/>
  <c r="M86" i="12"/>
  <c r="V77" i="12"/>
  <c r="K67" i="12"/>
  <c r="O67" i="12"/>
  <c r="Q60" i="12"/>
  <c r="O60" i="12"/>
  <c r="G38" i="12"/>
  <c r="I54" i="1" s="1"/>
  <c r="V33" i="12"/>
  <c r="K33" i="12"/>
  <c r="O25" i="12"/>
  <c r="G25" i="12"/>
  <c r="I50" i="1" s="1"/>
  <c r="K8" i="12"/>
  <c r="M60" i="12"/>
  <c r="M25" i="12"/>
  <c r="M102" i="12"/>
  <c r="M77" i="12"/>
  <c r="M104" i="12"/>
  <c r="G86" i="12"/>
  <c r="I63" i="1" s="1"/>
  <c r="M70" i="12"/>
  <c r="M67" i="12" s="1"/>
  <c r="G60" i="12"/>
  <c r="I60" i="1" s="1"/>
  <c r="M58" i="12"/>
  <c r="M57" i="12" s="1"/>
  <c r="M32" i="12"/>
  <c r="M31" i="12" s="1"/>
  <c r="M9" i="12"/>
  <c r="M8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66" i="1"/>
  <c r="J62" i="1" s="1"/>
  <c r="I16" i="1"/>
  <c r="I21" i="1" s="1"/>
  <c r="G25" i="1" s="1"/>
  <c r="J49" i="1"/>
  <c r="J58" i="1"/>
  <c r="J63" i="1"/>
  <c r="J61" i="1"/>
  <c r="J64" i="1"/>
  <c r="J54" i="1"/>
  <c r="J55" i="1"/>
  <c r="J51" i="1"/>
  <c r="G26" i="1"/>
  <c r="G29" i="1" s="1"/>
  <c r="J50" i="1" l="1"/>
  <c r="J65" i="1"/>
  <c r="J53" i="1"/>
  <c r="J56" i="1"/>
  <c r="J59" i="1"/>
  <c r="J60" i="1"/>
  <c r="J52" i="1"/>
  <c r="J66" i="1" s="1"/>
  <c r="J5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<sst xmlns="http://schemas.openxmlformats.org/spreadsheetml/2006/main" count="610" uniqueCount="266">
  <si>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</si>
  <si>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</si>
  <si>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</si>
  <si>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</si>
  <si>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</si>
  <si>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</si>
  <si>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</si>
  <si>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</si>
  <si>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</si>
  <si>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</si>
  <si>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</si>
  <si>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</si>
  <si>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</si>
  <si>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</si>
  <si>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</si>
  <si>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</si>
  <si>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</si>
  <si>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</si>
  <si>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</si>
  <si>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</si>
  <si>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</si>
  <si>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</si>
  <si>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</si>
  <si>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</si>
  <si>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</si>
  <si>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</si>
  <si>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</si>
  <si>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</si>
  <si>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</si>
  <si>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</si>
  <si>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</si>
  <si>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</si>
  <si>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</si>
  <si>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</si>
  <si>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</si>
  <si>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</si>
  <si>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</si>
  <si>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</si>
  <si>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</si>
  <si>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</si>
  <si>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</si>
  <si>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</si>
  <si>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0001</t>
  </si>
  <si>
    <t>Stavební práce</t>
  </si>
  <si>
    <t>01</t>
  </si>
  <si>
    <t>Prodejna zdravé výživy</t>
  </si>
  <si>
    <t>Objekt:</t>
  </si>
  <si>
    <t>Rozpočet:</t>
  </si>
  <si>
    <t>SA218003</t>
  </si>
  <si>
    <t>PRODEJNA ZDRAVÉ VÝŽIVY, KRNOV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</si>
  <si>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</si>
  <si>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</si>
  <si>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</si>
  <si>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</si>
  <si>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</si>
  <si>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</si>
  <si>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</si>
  <si>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</si>
  <si>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</si>
  <si>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</si>
  <si>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</si>
  <si>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</si>
  <si>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</si>
  <si>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</si>
  <si>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</si>
  <si>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</si>
  <si>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</si>
  <si>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</si>
  <si>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</si>
  <si>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</si>
  <si>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</si>
  <si>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</si>
  <si>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</si>
  <si>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</si>
  <si>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</si>
  <si>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</si>
  <si>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</si>
  <si>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</si>
  <si>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</si>
  <si>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</si>
  <si>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</si>
  <si>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</si>
  <si>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</si>
  <si>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</si>
  <si>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</si>
  <si>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</si>
  <si>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</si>
  <si>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</si>
  <si>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</si>
  <si>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</si>
  <si>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</si>
  <si>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</si>
  <si>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</si>
  <si>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</si>
  <si>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</si>
  <si>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</si>
  <si>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</si>
  <si>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</si>
  <si>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</si>
  <si>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</si>
  <si>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</si>
  <si>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</si>
  <si>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</si>
  <si>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</si>
  <si>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</si>
  <si>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</si>
  <si>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</si>
  <si>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</si>
  <si>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</si>
  <si>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</si>
  <si>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</si>
  <si>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</si>
  <si>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</si>
  <si>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</si>
  <si>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</si>
  <si>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</si>
  <si>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</si>
  <si>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</si>
  <si>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342261112</t>
  </si>
  <si>
    <t>Příčka sádrokarton. ocel.kce, 1x oplášť. tl.100 mm, desky standard tl.12,5 mm, izol. minerál tl.6 cm</t>
  </si>
  <si>
    <t>m2</t>
  </si>
  <si>
    <t>RTS 18/ I</t>
  </si>
  <si>
    <t>POL1_</t>
  </si>
  <si>
    <t>1,35*3,23</t>
  </si>
  <si>
    <t>VV</t>
  </si>
  <si>
    <t>(2,52+4,45+2,9+2,9+1,9+1,8)*2,93</t>
  </si>
  <si>
    <t>-0,7*2*3-0,8*2-1,67*1</t>
  </si>
  <si>
    <t>342261213</t>
  </si>
  <si>
    <t>Příčka sádrokarton. ocel.kce, 2x oplášť. tl.150 mm, desky standard tl. 12,5 mm, izol. minerál tl. 8 cm</t>
  </si>
  <si>
    <t>(2,4+1,05)*3,23</t>
  </si>
  <si>
    <t>-0,9*2</t>
  </si>
  <si>
    <t>342263310</t>
  </si>
  <si>
    <t>Úprava sádrokartonové příčky pro osazení umývadla</t>
  </si>
  <si>
    <t>kus</t>
  </si>
  <si>
    <t>342266111</t>
  </si>
  <si>
    <t>Obklad stěn sádrokartonem na ocelovou konstrukci, desky standard impreg. tl. 12,5 mm, bez izolace</t>
  </si>
  <si>
    <t>(1+1,8+0,9)+0,9</t>
  </si>
  <si>
    <t>342264051</t>
  </si>
  <si>
    <t>Podhled sádrokartonový na zavěšenou ocel. konstr., desky standard tl. 12,5 mm, bez izolace</t>
  </si>
  <si>
    <t>11 : 13,8</t>
  </si>
  <si>
    <t>12 : 7,1</t>
  </si>
  <si>
    <t>13 : 1,9</t>
  </si>
  <si>
    <t>14 : 1,6</t>
  </si>
  <si>
    <t>15 : 1,6</t>
  </si>
  <si>
    <t>642942111</t>
  </si>
  <si>
    <t>Osazení zárubní dveřních ocelových, pl. do 2,5 m2, včetně dodávky zárubně  70 x 197 x 11 cm</t>
  </si>
  <si>
    <t>Osazení zárubní dveřních ocelových, pl. do 2,5 m2, včetně dodávky zárubně  80 x 197 x 11 cm</t>
  </si>
  <si>
    <t>Osazení zárubní dveřních ocelových, pl. do 2,5 m2, včetně dodávky zárubně  90 x 197 x 16 cm</t>
  </si>
  <si>
    <t>941955002</t>
  </si>
  <si>
    <t>Lešení lehké pomocné, výška podlahy do 1,9 m</t>
  </si>
  <si>
    <t>952901111</t>
  </si>
  <si>
    <t>Vyčištění budov o výšce podlaží do 4 m</t>
  </si>
  <si>
    <t>962036112</t>
  </si>
  <si>
    <t>DMTZ SDK příčky, 1x kov.kce., 1x opláštěné 12,5 mm</t>
  </si>
  <si>
    <t>01-02 : (2,4+1,2)*2,4</t>
  </si>
  <si>
    <t>02-03 : (3,37+1,2)*2,93</t>
  </si>
  <si>
    <t>96001</t>
  </si>
  <si>
    <t>Kontrolní sonda stupně u výlohy pro stanovení možnosti odbourání</t>
  </si>
  <si>
    <t>Vlastní</t>
  </si>
  <si>
    <t>Indiv</t>
  </si>
  <si>
    <t>999281105</t>
  </si>
  <si>
    <t>Přesun hmot pro opravy a údržbu do výšky 6 m</t>
  </si>
  <si>
    <t>t</t>
  </si>
  <si>
    <t>RTS 17/ II</t>
  </si>
  <si>
    <t>POL7_</t>
  </si>
  <si>
    <t>720001</t>
  </si>
  <si>
    <t>D+M vnitřního vodovodu, kanazace a kompletace ZP</t>
  </si>
  <si>
    <t>kpl</t>
  </si>
  <si>
    <t>728001</t>
  </si>
  <si>
    <t>730001</t>
  </si>
  <si>
    <t>Vytápění vč.nátěrů</t>
  </si>
  <si>
    <t>766629301</t>
  </si>
  <si>
    <t>Montáž oken plastových plochy do 1,50 m2, vč. dodávky fix okna 1,67x1,00, bílé</t>
  </si>
  <si>
    <t>766661112</t>
  </si>
  <si>
    <t>Montáž dveří do zárubně,otevíravých 1kř.do 0,8 m</t>
  </si>
  <si>
    <t>766661122</t>
  </si>
  <si>
    <t>Montáž dveří do zárubně,otevíravých 1kř.nad 0,8 m</t>
  </si>
  <si>
    <t>766001</t>
  </si>
  <si>
    <t>D+M dveřní kování (klika, štítek, zámek)</t>
  </si>
  <si>
    <t>766002</t>
  </si>
  <si>
    <t xml:space="preserve">D+M mřížek větracích - dveře+příčka </t>
  </si>
  <si>
    <t>766003</t>
  </si>
  <si>
    <t>Úprava horní části výlohy - nové ventilační křídlo</t>
  </si>
  <si>
    <t>61160156</t>
  </si>
  <si>
    <t>Dveře vnitřní hladké plné 1 kříd. 70x197 lak A</t>
  </si>
  <si>
    <t>SPCM</t>
  </si>
  <si>
    <t>POL3_</t>
  </si>
  <si>
    <t>61160186</t>
  </si>
  <si>
    <t>Dveře vnitřní hladké plné 1 kříd. 80x197 lak A</t>
  </si>
  <si>
    <t>61160216</t>
  </si>
  <si>
    <t>Dveře vnitřní hladké plné 1 kříd. 90x197 lak A</t>
  </si>
  <si>
    <t>998766201</t>
  </si>
  <si>
    <t>Přesun hmot pro truhlářské konstr., výšky do 6 m</t>
  </si>
  <si>
    <t>767001</t>
  </si>
  <si>
    <t>Oprava nebo výměna stávajících podhledů z 30%</t>
  </si>
  <si>
    <t>5,7+71,1</t>
  </si>
  <si>
    <t>771101121</t>
  </si>
  <si>
    <t>Provedení penetrace podkladu pod dlažby</t>
  </si>
  <si>
    <t>1,9+1,6+1,6</t>
  </si>
  <si>
    <t>771212112</t>
  </si>
  <si>
    <t>Kladení dlažby keramické do TM, vel. do 200x200 mm</t>
  </si>
  <si>
    <t>597623121</t>
  </si>
  <si>
    <t xml:space="preserve">Dlaždice 20x20 </t>
  </si>
  <si>
    <t>5,1*1,1</t>
  </si>
  <si>
    <t>998771101</t>
  </si>
  <si>
    <t>Přesun hmot pro podlahy z dlaždic, výšky do 6 m</t>
  </si>
  <si>
    <t>776101115</t>
  </si>
  <si>
    <t>Vyrovnání podkladů samonivelační hmotou</t>
  </si>
  <si>
    <t>5,7+71,1+7,1+1,9+1,6+1,6</t>
  </si>
  <si>
    <t>776101121</t>
  </si>
  <si>
    <t>Provedení penetrace podkladu pod.povlak.podlahy</t>
  </si>
  <si>
    <t>5,7+71,1+7,1</t>
  </si>
  <si>
    <t>776511810</t>
  </si>
  <si>
    <t>Odstranění PVC a koberců lepených bez podložky, z ploch nad 20 m2</t>
  </si>
  <si>
    <t>5,7+111,5</t>
  </si>
  <si>
    <t>776521200</t>
  </si>
  <si>
    <t xml:space="preserve">Lepení povlakových podlah z dílců PVC a CV (vinyl), včetně vinylových dílců Thermofix 150/900/2,0 mm </t>
  </si>
  <si>
    <t>998776101</t>
  </si>
  <si>
    <t>Přesun hmot pro podlahy povlakové, výšky do 6 m</t>
  </si>
  <si>
    <t>781101121</t>
  </si>
  <si>
    <t>Provedení penetrace podkladu</t>
  </si>
  <si>
    <t>781230121</t>
  </si>
  <si>
    <t>Obkládání stěn vnitř.keram. do tmele do 300x300 mm</t>
  </si>
  <si>
    <t>13 : (1+1,9)*2*2,1-0,7*2</t>
  </si>
  <si>
    <t>14 : (1,8+0,9)*2*2,1-0,7*2*2</t>
  </si>
  <si>
    <t>15 : (1,8+0,9)*2*2,1-0,7*2</t>
  </si>
  <si>
    <t>597813661</t>
  </si>
  <si>
    <t>Obkládačka 20x25 bílá lesk, Color One</t>
  </si>
  <si>
    <t>29,26*1,05</t>
  </si>
  <si>
    <t>998781201</t>
  </si>
  <si>
    <t>Přesun hmot pro obklady keramické, výšky do 6 m</t>
  </si>
  <si>
    <t>784161401</t>
  </si>
  <si>
    <t>Penetrace podkladu nátěrem HET, Klasik, 1 x</t>
  </si>
  <si>
    <t>stropy : 5,7+71,1+7,1+1,9+1,6+1,6</t>
  </si>
  <si>
    <t xml:space="preserve">stěny : </t>
  </si>
  <si>
    <t>07 : (2,695+1,9)*2*3,23</t>
  </si>
  <si>
    <t>11 : (12,36+8,6)*2*3,23</t>
  </si>
  <si>
    <t>(1,42+1,35)*2*3,23+(0,1+0,15)*3,23</t>
  </si>
  <si>
    <t>0,12*3,23*7</t>
  </si>
  <si>
    <t>0,5*4*3,23</t>
  </si>
  <si>
    <t>12 : (2,9+2,35)*2*3,23</t>
  </si>
  <si>
    <t>13 : (1+1,9)*2*0,5</t>
  </si>
  <si>
    <t>14 : (0,9+1,8)*2*0,5</t>
  </si>
  <si>
    <t>15 : (0,9+1,8)*2*0,5</t>
  </si>
  <si>
    <t>784165512</t>
  </si>
  <si>
    <t>Malba HET Klasik, bílá, bez penetrace, 2 x</t>
  </si>
  <si>
    <t>210001</t>
  </si>
  <si>
    <t>D+M elektroinstalace vč. zednických výpomocí</t>
  </si>
  <si>
    <t>979087112</t>
  </si>
  <si>
    <t>Nakládání suti na dopravní prostředky</t>
  </si>
  <si>
    <t>RTS 16/ II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</si>
  <si>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</si>
  <si>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</si>
  <si>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</si>
  <si>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</si>
  <si>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</si>
  <si>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</si>
  <si>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</si>
  <si>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</si>
  <si>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</si>
  <si>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</si>
  <si>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</si>
  <si>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979093111</t>
  </si>
  <si>
    <t>Uložení suti na skládku bez zhutnění</t>
  </si>
  <si>
    <t>END</t>
  </si>
  <si>
    <t>Výkaz výměr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</si>
</sst>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39</v>
      </c>
    </row>
    <row r="2" spans="1:7" ht="57.75" customHeight="1" x14ac:dyDescent="0.2">
      <c r="A2" s="181" t="s">
        <v>40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O6" sqref="O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37</v>
      </c>
      <c r="B1" s="191" t="s">
        <v>265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3"/>
      <c r="B2" s="79" t="s">
        <v>23</v>
      </c>
      <c r="C2" s="80"/>
      <c r="D2" s="81" t="s">
        <v>48</v>
      </c>
      <c r="E2" s="200" t="s">
        <v>49</v>
      </c>
      <c r="F2" s="201"/>
      <c r="G2" s="201"/>
      <c r="H2" s="201"/>
      <c r="I2" s="201"/>
      <c r="J2" s="202"/>
      <c r="O2" s="2"/>
    </row>
    <row r="3" spans="1:15" ht="27" customHeight="1" x14ac:dyDescent="0.2">
      <c r="A3" s="3"/>
      <c r="B3" s="82" t="s">
        <v>46</v>
      </c>
      <c r="C3" s="80"/>
      <c r="D3" s="83" t="s">
        <v>44</v>
      </c>
      <c r="E3" s="203" t="s">
        <v>45</v>
      </c>
      <c r="F3" s="204"/>
      <c r="G3" s="204"/>
      <c r="H3" s="204"/>
      <c r="I3" s="204"/>
      <c r="J3" s="205"/>
    </row>
    <row r="4" spans="1:15" ht="23.25" customHeight="1" x14ac:dyDescent="0.2">
      <c r="A4" s="78">
        <v>1114</v>
      </c>
      <c r="B4" s="84" t="s">
        <v>47</v>
      </c>
      <c r="C4" s="85"/>
      <c r="D4" s="86" t="s">
        <v>42</v>
      </c>
      <c r="E4" s="213" t="s">
        <v>43</v>
      </c>
      <c r="F4" s="214"/>
      <c r="G4" s="214"/>
      <c r="H4" s="214"/>
      <c r="I4" s="214"/>
      <c r="J4" s="215"/>
    </row>
    <row r="5" spans="1:15" ht="24" customHeight="1" x14ac:dyDescent="0.2">
      <c r="A5" s="3"/>
      <c r="B5" s="45" t="s">
        <v>22</v>
      </c>
      <c r="C5" s="4"/>
      <c r="D5" s="30"/>
      <c r="E5" s="24"/>
      <c r="F5" s="24"/>
      <c r="G5" s="24"/>
      <c r="H5" s="26" t="s">
        <v>41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35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41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35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07"/>
      <c r="E11" s="207"/>
      <c r="F11" s="207"/>
      <c r="G11" s="207"/>
      <c r="H11" s="26" t="s">
        <v>41</v>
      </c>
      <c r="I11" s="30"/>
      <c r="J11" s="10"/>
    </row>
    <row r="12" spans="1:15" ht="15.75" customHeight="1" x14ac:dyDescent="0.2">
      <c r="A12" s="3"/>
      <c r="B12" s="39"/>
      <c r="C12" s="24"/>
      <c r="D12" s="212"/>
      <c r="E12" s="212"/>
      <c r="F12" s="212"/>
      <c r="G12" s="212"/>
      <c r="H12" s="26" t="s">
        <v>35</v>
      </c>
      <c r="I12" s="30"/>
      <c r="J12" s="10"/>
    </row>
    <row r="13" spans="1:15" ht="15.75" customHeight="1" x14ac:dyDescent="0.2">
      <c r="A13" s="3"/>
      <c r="B13" s="40"/>
      <c r="C13" s="25"/>
      <c r="D13" s="77"/>
      <c r="E13" s="216"/>
      <c r="F13" s="217"/>
      <c r="G13" s="217"/>
      <c r="H13" s="27"/>
      <c r="I13" s="32"/>
      <c r="J13" s="49"/>
    </row>
    <row r="14" spans="1:15" ht="24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33</v>
      </c>
      <c r="C15" s="70"/>
      <c r="D15" s="51"/>
      <c r="E15" s="206"/>
      <c r="F15" s="206"/>
      <c r="G15" s="208"/>
      <c r="H15" s="208"/>
      <c r="I15" s="208" t="s">
        <v>30</v>
      </c>
      <c r="J15" s="209"/>
    </row>
    <row r="16" spans="1:15" ht="23.25" customHeight="1" x14ac:dyDescent="0.2">
      <c r="A16" s="138" t="s">
        <v>25</v>
      </c>
      <c r="B16" s="55" t="s">
        <v>25</v>
      </c>
      <c r="C16" s="56"/>
      <c r="D16" s="57"/>
      <c r="E16" s="197"/>
      <c r="F16" s="198"/>
      <c r="G16" s="197"/>
      <c r="H16" s="198"/>
      <c r="I16" s="197">
        <f>SUM(I49+I50+I51+I52+I53+I54+I65)</f>
        <v>0</v>
      </c>
      <c r="J16" s="199"/>
    </row>
    <row r="17" spans="1:10" ht="23.25" customHeight="1" x14ac:dyDescent="0.2">
      <c r="A17" s="138" t="s">
        <v>26</v>
      </c>
      <c r="B17" s="55" t="s">
        <v>26</v>
      </c>
      <c r="C17" s="56"/>
      <c r="D17" s="57"/>
      <c r="E17" s="197"/>
      <c r="F17" s="198"/>
      <c r="G17" s="197"/>
      <c r="H17" s="198"/>
      <c r="I17" s="197">
        <f>SUM(I55:I63)</f>
        <v>0</v>
      </c>
      <c r="J17" s="199"/>
    </row>
    <row r="18" spans="1:10" ht="23.25" customHeight="1" x14ac:dyDescent="0.2">
      <c r="A18" s="138" t="s">
        <v>27</v>
      </c>
      <c r="B18" s="55" t="s">
        <v>27</v>
      </c>
      <c r="C18" s="56"/>
      <c r="D18" s="57"/>
      <c r="E18" s="197"/>
      <c r="F18" s="198"/>
      <c r="G18" s="197"/>
      <c r="H18" s="198"/>
      <c r="I18" s="197">
        <f>SUM(I64)</f>
        <v>0</v>
      </c>
      <c r="J18" s="199"/>
    </row>
    <row r="19" spans="1:10" ht="23.25" customHeight="1" x14ac:dyDescent="0.2">
      <c r="A19" s="138" t="s">
        <v>90</v>
      </c>
      <c r="B19" s="55" t="s">
        <v>28</v>
      </c>
      <c r="C19" s="56"/>
      <c r="D19" s="57"/>
      <c r="E19" s="197"/>
      <c r="F19" s="198"/>
      <c r="G19" s="197"/>
      <c r="H19" s="198"/>
      <c r="I19" s="197">
        <v>0</v>
      </c>
      <c r="J19" s="199"/>
    </row>
    <row r="20" spans="1:10" ht="23.25" customHeight="1" x14ac:dyDescent="0.2">
      <c r="A20" s="138" t="s">
        <v>91</v>
      </c>
      <c r="B20" s="55" t="s">
        <v>29</v>
      </c>
      <c r="C20" s="56"/>
      <c r="D20" s="57"/>
      <c r="E20" s="197"/>
      <c r="F20" s="198"/>
      <c r="G20" s="197"/>
      <c r="H20" s="198"/>
      <c r="I20" s="197">
        <v>0</v>
      </c>
      <c r="J20" s="199"/>
    </row>
    <row r="21" spans="1:10" ht="23.25" customHeight="1" x14ac:dyDescent="0.2">
      <c r="A21" s="3"/>
      <c r="B21" s="72" t="s">
        <v>30</v>
      </c>
      <c r="C21" s="73"/>
      <c r="D21" s="74"/>
      <c r="E21" s="210"/>
      <c r="F21" s="211"/>
      <c r="G21" s="210"/>
      <c r="H21" s="211"/>
      <c r="I21" s="210">
        <f>SUM(I16:J20)</f>
        <v>0</v>
      </c>
      <c r="J21" s="223"/>
    </row>
    <row r="22" spans="1:10" ht="33" customHeight="1" x14ac:dyDescent="0.2">
      <c r="A22" s="3"/>
      <c r="B22" s="63" t="s">
        <v>34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221">
        <v>0</v>
      </c>
      <c r="H23" s="222"/>
      <c r="I23" s="222"/>
      <c r="J23" s="60" t="str">
        <f t="shared" ref="J23:J28" si="0">Mena</f>
        <v>CZK</v>
      </c>
    </row>
    <row r="24" spans="1:10" ht="23.25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219">
        <v>0</v>
      </c>
      <c r="H24" s="220"/>
      <c r="I24" s="220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221">
        <f>I21</f>
        <v>0</v>
      </c>
      <c r="H25" s="222"/>
      <c r="I25" s="222"/>
      <c r="J25" s="60" t="str">
        <f t="shared" si="0"/>
        <v>CZK</v>
      </c>
    </row>
    <row r="26" spans="1:10" ht="23.25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194">
        <f>ZakladDPHZakl*0.21</f>
        <v>0</v>
      </c>
      <c r="H26" s="195"/>
      <c r="I26" s="195"/>
      <c r="J26" s="54" t="str">
        <f t="shared" si="0"/>
        <v>CZK</v>
      </c>
    </row>
    <row r="27" spans="1:10" ht="23.25" customHeight="1" thickBot="1" x14ac:dyDescent="0.25">
      <c r="A27" s="3"/>
      <c r="B27" s="46" t="s">
        <v>4</v>
      </c>
      <c r="C27" s="19"/>
      <c r="D27" s="22"/>
      <c r="E27" s="19"/>
      <c r="F27" s="20"/>
      <c r="G27" s="196">
        <v>0</v>
      </c>
      <c r="H27" s="196"/>
      <c r="I27" s="196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24</v>
      </c>
      <c r="C28" s="116"/>
      <c r="D28" s="116"/>
      <c r="E28" s="117"/>
      <c r="F28" s="118"/>
      <c r="G28" s="224">
        <v>552552.05000000005</v>
      </c>
      <c r="H28" s="225"/>
      <c r="I28" s="225"/>
      <c r="J28" s="119" t="str">
        <f t="shared" si="0"/>
        <v>CZK</v>
      </c>
    </row>
    <row r="29" spans="1:10" ht="27.75" customHeight="1" thickBot="1" x14ac:dyDescent="0.25">
      <c r="A29" s="3"/>
      <c r="B29" s="115" t="s">
        <v>36</v>
      </c>
      <c r="C29" s="120"/>
      <c r="D29" s="120"/>
      <c r="E29" s="120"/>
      <c r="F29" s="120"/>
      <c r="G29" s="224">
        <f>ZakladDPHZakl+DPHZakl</f>
        <v>0</v>
      </c>
      <c r="H29" s="224"/>
      <c r="I29" s="224"/>
      <c r="J29" s="121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43318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26"/>
      <c r="E34" s="227"/>
      <c r="F34" s="29"/>
      <c r="G34" s="226"/>
      <c r="H34" s="227"/>
      <c r="I34" s="227"/>
      <c r="J34" s="36"/>
    </row>
    <row r="35" spans="1:10" ht="12.75" customHeight="1" x14ac:dyDescent="0.2">
      <c r="A35" s="3"/>
      <c r="B35" s="3"/>
      <c r="C35" s="4"/>
      <c r="D35" s="218" t="s">
        <v>2</v>
      </c>
      <c r="E35" s="21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hidden="1" customHeight="1" x14ac:dyDescent="0.2">
      <c r="A38" s="91" t="s">
        <v>38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50</v>
      </c>
      <c r="C39" s="184"/>
      <c r="D39" s="185"/>
      <c r="E39" s="185"/>
      <c r="F39" s="102">
        <v>0</v>
      </c>
      <c r="G39" s="103">
        <v>552552.05000000005</v>
      </c>
      <c r="H39" s="104">
        <v>116035.93</v>
      </c>
      <c r="I39" s="104">
        <v>668587.98</v>
      </c>
      <c r="J39" s="105">
        <f>IF(CenaCelkemVypocet=0,"",I39/CenaCelkemVypocet*100)</f>
        <v>100</v>
      </c>
    </row>
    <row r="40" spans="1:10" ht="25.5" hidden="1" customHeight="1" x14ac:dyDescent="0.2">
      <c r="A40" s="91">
        <v>2</v>
      </c>
      <c r="B40" s="106" t="s">
        <v>44</v>
      </c>
      <c r="C40" s="186" t="s">
        <v>45</v>
      </c>
      <c r="D40" s="187"/>
      <c r="E40" s="187"/>
      <c r="F40" s="107">
        <v>0</v>
      </c>
      <c r="G40" s="108">
        <v>552552.05000000005</v>
      </c>
      <c r="H40" s="108">
        <v>116035.93</v>
      </c>
      <c r="I40" s="108">
        <v>668587.98</v>
      </c>
      <c r="J40" s="109">
        <f>IF(CenaCelkemVypocet=0,"",I40/CenaCelkemVypocet*100)</f>
        <v>100</v>
      </c>
    </row>
    <row r="41" spans="1:10" ht="25.5" hidden="1" customHeight="1" x14ac:dyDescent="0.2">
      <c r="A41" s="91">
        <v>3</v>
      </c>
      <c r="B41" s="110" t="s">
        <v>42</v>
      </c>
      <c r="C41" s="184" t="s">
        <v>43</v>
      </c>
      <c r="D41" s="185"/>
      <c r="E41" s="185"/>
      <c r="F41" s="111">
        <v>0</v>
      </c>
      <c r="G41" s="104">
        <v>552552.05000000005</v>
      </c>
      <c r="H41" s="104">
        <v>116035.93</v>
      </c>
      <c r="I41" s="104">
        <v>668587.98</v>
      </c>
      <c r="J41" s="105">
        <f>IF(CenaCelkemVypocet=0,"",I41/CenaCelkemVypocet*100)</f>
        <v>100</v>
      </c>
    </row>
    <row r="42" spans="1:10" ht="25.5" hidden="1" customHeight="1" x14ac:dyDescent="0.2">
      <c r="A42" s="91"/>
      <c r="B42" s="188" t="s">
        <v>51</v>
      </c>
      <c r="C42" s="189"/>
      <c r="D42" s="189"/>
      <c r="E42" s="190"/>
      <c r="F42" s="112">
        <f>SUMIF(A39:A41,"=1",F39:F41)</f>
        <v>0</v>
      </c>
      <c r="G42" s="113">
        <f>SUMIF(A39:A41,"=1",G39:G41)</f>
        <v>552552.05000000005</v>
      </c>
      <c r="H42" s="113">
        <f>SUMIF(A39:A41,"=1",H39:H41)</f>
        <v>116035.93</v>
      </c>
      <c r="I42" s="113">
        <f>SUMIF(A39:A41,"=1",I39:I41)</f>
        <v>668587.98</v>
      </c>
      <c r="J42" s="114">
        <f>SUMIF(A39:A41,"=1",J39:J41)</f>
        <v>100</v>
      </c>
    </row>
    <row r="46" spans="1:10" ht="15.75" x14ac:dyDescent="0.25">
      <c r="B46" s="122" t="s">
        <v>53</v>
      </c>
    </row>
    <row r="48" spans="1:10" ht="25.5" customHeight="1" x14ac:dyDescent="0.2">
      <c r="A48" s="123"/>
      <c r="B48" s="126" t="s">
        <v>17</v>
      </c>
      <c r="C48" s="126" t="s">
        <v>5</v>
      </c>
      <c r="D48" s="127"/>
      <c r="E48" s="127"/>
      <c r="F48" s="128" t="s">
        <v>54</v>
      </c>
      <c r="G48" s="128"/>
      <c r="H48" s="128"/>
      <c r="I48" s="128" t="s">
        <v>30</v>
      </c>
      <c r="J48" s="128" t="s">
        <v>0</v>
      </c>
    </row>
    <row r="49" spans="1:10" ht="25.5" customHeight="1" x14ac:dyDescent="0.2">
      <c r="A49" s="124"/>
      <c r="B49" s="129" t="s">
        <v>55</v>
      </c>
      <c r="C49" s="182" t="s">
        <v>56</v>
      </c>
      <c r="D49" s="183"/>
      <c r="E49" s="183"/>
      <c r="F49" s="136" t="s">
        <v>25</v>
      </c>
      <c r="G49" s="130"/>
      <c r="H49" s="130"/>
      <c r="I49" s="130">
        <f>'01 0001 Pol'!G8</f>
        <v>0</v>
      </c>
      <c r="J49" s="134" t="str">
        <f>IF(I66=0,"",I49/I66*100)</f>
        <v/>
      </c>
    </row>
    <row r="50" spans="1:10" ht="25.5" customHeight="1" x14ac:dyDescent="0.2">
      <c r="A50" s="124"/>
      <c r="B50" s="129" t="s">
        <v>57</v>
      </c>
      <c r="C50" s="182" t="s">
        <v>58</v>
      </c>
      <c r="D50" s="183"/>
      <c r="E50" s="183"/>
      <c r="F50" s="136" t="s">
        <v>25</v>
      </c>
      <c r="G50" s="130"/>
      <c r="H50" s="130"/>
      <c r="I50" s="130">
        <f>'01 0001 Pol'!G25</f>
        <v>0</v>
      </c>
      <c r="J50" s="134" t="str">
        <f>IF(I66=0,"",I50/I66*100)</f>
        <v/>
      </c>
    </row>
    <row r="51" spans="1:10" ht="25.5" customHeight="1" x14ac:dyDescent="0.2">
      <c r="A51" s="124"/>
      <c r="B51" s="129" t="s">
        <v>59</v>
      </c>
      <c r="C51" s="182" t="s">
        <v>60</v>
      </c>
      <c r="D51" s="183"/>
      <c r="E51" s="183"/>
      <c r="F51" s="136" t="s">
        <v>25</v>
      </c>
      <c r="G51" s="130"/>
      <c r="H51" s="130"/>
      <c r="I51" s="130">
        <f>'01 0001 Pol'!G29</f>
        <v>0</v>
      </c>
      <c r="J51" s="134" t="str">
        <f>IF(I66=0,"",I51/I66*100)</f>
        <v/>
      </c>
    </row>
    <row r="52" spans="1:10" ht="25.5" customHeight="1" x14ac:dyDescent="0.2">
      <c r="A52" s="124"/>
      <c r="B52" s="129" t="s">
        <v>61</v>
      </c>
      <c r="C52" s="182" t="s">
        <v>62</v>
      </c>
      <c r="D52" s="183"/>
      <c r="E52" s="183"/>
      <c r="F52" s="136" t="s">
        <v>25</v>
      </c>
      <c r="G52" s="130"/>
      <c r="H52" s="130"/>
      <c r="I52" s="130">
        <f>'01 0001 Pol'!G31</f>
        <v>0</v>
      </c>
      <c r="J52" s="134" t="str">
        <f>IF(I66=0,"",I52/I66*100)</f>
        <v/>
      </c>
    </row>
    <row r="53" spans="1:10" ht="25.5" customHeight="1" x14ac:dyDescent="0.2">
      <c r="A53" s="124"/>
      <c r="B53" s="129" t="s">
        <v>63</v>
      </c>
      <c r="C53" s="182" t="s">
        <v>64</v>
      </c>
      <c r="D53" s="183"/>
      <c r="E53" s="183"/>
      <c r="F53" s="136" t="s">
        <v>25</v>
      </c>
      <c r="G53" s="130"/>
      <c r="H53" s="130"/>
      <c r="I53" s="130">
        <f>'01 0001 Pol'!G33</f>
        <v>0</v>
      </c>
      <c r="J53" s="134" t="str">
        <f>IF(I66=0,"",I53/I66*100)</f>
        <v/>
      </c>
    </row>
    <row r="54" spans="1:10" ht="25.5" customHeight="1" x14ac:dyDescent="0.2">
      <c r="A54" s="124"/>
      <c r="B54" s="129" t="s">
        <v>65</v>
      </c>
      <c r="C54" s="182" t="s">
        <v>66</v>
      </c>
      <c r="D54" s="183"/>
      <c r="E54" s="183"/>
      <c r="F54" s="136" t="s">
        <v>25</v>
      </c>
      <c r="G54" s="130"/>
      <c r="H54" s="130"/>
      <c r="I54" s="130">
        <f>'01 0001 Pol'!G38</f>
        <v>0</v>
      </c>
      <c r="J54" s="134" t="str">
        <f>IF(I66=0,"",I54/I66*100)</f>
        <v/>
      </c>
    </row>
    <row r="55" spans="1:10" ht="25.5" customHeight="1" x14ac:dyDescent="0.2">
      <c r="A55" s="124"/>
      <c r="B55" s="129" t="s">
        <v>67</v>
      </c>
      <c r="C55" s="182" t="s">
        <v>68</v>
      </c>
      <c r="D55" s="183"/>
      <c r="E55" s="183"/>
      <c r="F55" s="136" t="s">
        <v>26</v>
      </c>
      <c r="G55" s="130"/>
      <c r="H55" s="130"/>
      <c r="I55" s="130">
        <f>'01 0001 Pol'!G40</f>
        <v>0</v>
      </c>
      <c r="J55" s="134" t="str">
        <f>IF(I66=0,"",I55/I66*100)</f>
        <v/>
      </c>
    </row>
    <row r="56" spans="1:10" ht="25.5" customHeight="1" x14ac:dyDescent="0.2">
      <c r="A56" s="124"/>
      <c r="B56" s="129" t="s">
        <v>69</v>
      </c>
      <c r="C56" s="182" t="s">
        <v>70</v>
      </c>
      <c r="D56" s="183"/>
      <c r="E56" s="183"/>
      <c r="F56" s="136" t="s">
        <v>26</v>
      </c>
      <c r="G56" s="130"/>
      <c r="H56" s="130"/>
      <c r="I56" s="130">
        <f>'01 0001 Pol'!G42</f>
        <v>0</v>
      </c>
      <c r="J56" s="134" t="str">
        <f>IF(I66=0,"",I56/I66*100)</f>
        <v/>
      </c>
    </row>
    <row r="57" spans="1:10" ht="25.5" customHeight="1" x14ac:dyDescent="0.2">
      <c r="A57" s="124"/>
      <c r="B57" s="129" t="s">
        <v>71</v>
      </c>
      <c r="C57" s="182" t="s">
        <v>72</v>
      </c>
      <c r="D57" s="183"/>
      <c r="E57" s="183"/>
      <c r="F57" s="136" t="s">
        <v>26</v>
      </c>
      <c r="G57" s="130"/>
      <c r="H57" s="130"/>
      <c r="I57" s="130">
        <f>'01 0001 Pol'!G44</f>
        <v>0</v>
      </c>
      <c r="J57" s="134" t="str">
        <f>IF(I66=0,"",I57/I66*100)</f>
        <v/>
      </c>
    </row>
    <row r="58" spans="1:10" ht="25.5" customHeight="1" x14ac:dyDescent="0.2">
      <c r="A58" s="124"/>
      <c r="B58" s="129" t="s">
        <v>73</v>
      </c>
      <c r="C58" s="182" t="s">
        <v>74</v>
      </c>
      <c r="D58" s="183"/>
      <c r="E58" s="183"/>
      <c r="F58" s="136" t="s">
        <v>26</v>
      </c>
      <c r="G58" s="130"/>
      <c r="H58" s="130"/>
      <c r="I58" s="130">
        <f>'01 0001 Pol'!G46</f>
        <v>0</v>
      </c>
      <c r="J58" s="134" t="str">
        <f>IF(I66=0,"",I58/I66*100)</f>
        <v/>
      </c>
    </row>
    <row r="59" spans="1:10" ht="25.5" customHeight="1" x14ac:dyDescent="0.2">
      <c r="A59" s="124"/>
      <c r="B59" s="129" t="s">
        <v>75</v>
      </c>
      <c r="C59" s="182" t="s">
        <v>76</v>
      </c>
      <c r="D59" s="183"/>
      <c r="E59" s="183"/>
      <c r="F59" s="136" t="s">
        <v>26</v>
      </c>
      <c r="G59" s="130"/>
      <c r="H59" s="130"/>
      <c r="I59" s="130">
        <f>'01 0001 Pol'!G57</f>
        <v>0</v>
      </c>
      <c r="J59" s="134" t="str">
        <f>IF(I66=0,"",I59/I66*100)</f>
        <v/>
      </c>
    </row>
    <row r="60" spans="1:10" ht="25.5" customHeight="1" x14ac:dyDescent="0.2">
      <c r="A60" s="124"/>
      <c r="B60" s="129" t="s">
        <v>77</v>
      </c>
      <c r="C60" s="182" t="s">
        <v>78</v>
      </c>
      <c r="D60" s="183"/>
      <c r="E60" s="183"/>
      <c r="F60" s="136" t="s">
        <v>26</v>
      </c>
      <c r="G60" s="130"/>
      <c r="H60" s="130"/>
      <c r="I60" s="130">
        <f>'01 0001 Pol'!G60</f>
        <v>0</v>
      </c>
      <c r="J60" s="134" t="str">
        <f>IF(I66=0,"",I60/I66*100)</f>
        <v/>
      </c>
    </row>
    <row r="61" spans="1:10" ht="25.5" customHeight="1" x14ac:dyDescent="0.2">
      <c r="A61" s="124"/>
      <c r="B61" s="129" t="s">
        <v>79</v>
      </c>
      <c r="C61" s="182" t="s">
        <v>80</v>
      </c>
      <c r="D61" s="183"/>
      <c r="E61" s="183"/>
      <c r="F61" s="136" t="s">
        <v>26</v>
      </c>
      <c r="G61" s="130"/>
      <c r="H61" s="130"/>
      <c r="I61" s="130">
        <f>'01 0001 Pol'!G67</f>
        <v>0</v>
      </c>
      <c r="J61" s="134" t="str">
        <f>IF(I66=0,"",I61/I66*100)</f>
        <v/>
      </c>
    </row>
    <row r="62" spans="1:10" ht="25.5" customHeight="1" x14ac:dyDescent="0.2">
      <c r="A62" s="124"/>
      <c r="B62" s="129" t="s">
        <v>81</v>
      </c>
      <c r="C62" s="182" t="s">
        <v>82</v>
      </c>
      <c r="D62" s="183"/>
      <c r="E62" s="183"/>
      <c r="F62" s="136" t="s">
        <v>26</v>
      </c>
      <c r="G62" s="130"/>
      <c r="H62" s="130"/>
      <c r="I62" s="130">
        <f>'01 0001 Pol'!G77</f>
        <v>0</v>
      </c>
      <c r="J62" s="134" t="str">
        <f>IF(I66=0,"",I62/I66*100)</f>
        <v/>
      </c>
    </row>
    <row r="63" spans="1:10" ht="25.5" customHeight="1" x14ac:dyDescent="0.2">
      <c r="A63" s="124"/>
      <c r="B63" s="129" t="s">
        <v>83</v>
      </c>
      <c r="C63" s="182" t="s">
        <v>84</v>
      </c>
      <c r="D63" s="183"/>
      <c r="E63" s="183"/>
      <c r="F63" s="136" t="s">
        <v>26</v>
      </c>
      <c r="G63" s="130"/>
      <c r="H63" s="130"/>
      <c r="I63" s="130">
        <f>'01 0001 Pol'!G86</f>
        <v>0</v>
      </c>
      <c r="J63" s="134" t="str">
        <f>IF(I66=0,"",I63/I66*100)</f>
        <v/>
      </c>
    </row>
    <row r="64" spans="1:10" ht="25.5" customHeight="1" x14ac:dyDescent="0.2">
      <c r="A64" s="124"/>
      <c r="B64" s="129" t="s">
        <v>85</v>
      </c>
      <c r="C64" s="182" t="s">
        <v>86</v>
      </c>
      <c r="D64" s="183"/>
      <c r="E64" s="183"/>
      <c r="F64" s="136" t="s">
        <v>27</v>
      </c>
      <c r="G64" s="130"/>
      <c r="H64" s="130"/>
      <c r="I64" s="130">
        <f>'01 0001 Pol'!G100</f>
        <v>0</v>
      </c>
      <c r="J64" s="134" t="str">
        <f>IF(I66=0,"",I64/I66*100)</f>
        <v/>
      </c>
    </row>
    <row r="65" spans="1:10" ht="25.5" customHeight="1" x14ac:dyDescent="0.2">
      <c r="A65" s="124"/>
      <c r="B65" s="129" t="s">
        <v>87</v>
      </c>
      <c r="C65" s="182" t="s">
        <v>88</v>
      </c>
      <c r="D65" s="183"/>
      <c r="E65" s="183"/>
      <c r="F65" s="136" t="s">
        <v>89</v>
      </c>
      <c r="G65" s="130"/>
      <c r="H65" s="130"/>
      <c r="I65" s="130">
        <f>'01 0001 Pol'!G102</f>
        <v>0</v>
      </c>
      <c r="J65" s="134" t="str">
        <f>IF(I66=0,"",I65/I66*100)</f>
        <v/>
      </c>
    </row>
    <row r="66" spans="1:10" ht="25.5" customHeight="1" x14ac:dyDescent="0.2">
      <c r="A66" s="125"/>
      <c r="B66" s="131" t="s">
        <v>1</v>
      </c>
      <c r="C66" s="131"/>
      <c r="D66" s="132"/>
      <c r="E66" s="132"/>
      <c r="F66" s="137"/>
      <c r="G66" s="133"/>
      <c r="H66" s="133"/>
      <c r="I66" s="133">
        <f>SUM(I49:I65)</f>
        <v>0</v>
      </c>
      <c r="J66" s="135">
        <f>SUM(J49:J65)</f>
        <v>0</v>
      </c>
    </row>
    <row r="67" spans="1:10" x14ac:dyDescent="0.2">
      <c r="F67" s="88"/>
      <c r="G67" s="89"/>
      <c r="H67" s="88"/>
      <c r="I67" s="89"/>
      <c r="J67" s="90"/>
    </row>
    <row r="68" spans="1:10" x14ac:dyDescent="0.2">
      <c r="F68" s="88"/>
      <c r="G68" s="89"/>
      <c r="H68" s="88"/>
      <c r="I68" s="89"/>
      <c r="J68" s="90"/>
    </row>
    <row r="69" spans="1:10" x14ac:dyDescent="0.2">
      <c r="F69" s="88"/>
      <c r="G69" s="89"/>
      <c r="H69" s="88"/>
      <c r="I69" s="89"/>
      <c r="J69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76" t="s">
        <v>7</v>
      </c>
      <c r="B2" s="75"/>
      <c r="C2" s="230"/>
      <c r="D2" s="230"/>
      <c r="E2" s="230"/>
      <c r="F2" s="230"/>
      <c r="G2" s="231"/>
    </row>
    <row r="3" spans="1:7" ht="24.95" customHeight="1" x14ac:dyDescent="0.2">
      <c r="A3" s="76" t="s">
        <v>8</v>
      </c>
      <c r="B3" s="75"/>
      <c r="C3" s="230"/>
      <c r="D3" s="230"/>
      <c r="E3" s="230"/>
      <c r="F3" s="230"/>
      <c r="G3" s="231"/>
    </row>
    <row r="4" spans="1:7" ht="24.95" customHeight="1" x14ac:dyDescent="0.2">
      <c r="A4" s="76" t="s">
        <v>9</v>
      </c>
      <c r="B4" s="75"/>
      <c r="C4" s="230"/>
      <c r="D4" s="230"/>
      <c r="E4" s="230"/>
      <c r="F4" s="230"/>
      <c r="G4" s="23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2" activePane="bottomLeft" state="frozen"/>
      <selection pane="bottomLeft" activeCell="F9" sqref="F9:F109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2" t="s">
        <v>6</v>
      </c>
      <c r="B1" s="232"/>
      <c r="C1" s="232"/>
      <c r="D1" s="232"/>
      <c r="E1" s="232"/>
      <c r="F1" s="232"/>
      <c r="G1" s="232"/>
      <c r="AG1" t="s">
        <v>92</v>
      </c>
    </row>
    <row r="2" spans="1:60" ht="25.15" customHeight="1" x14ac:dyDescent="0.2">
      <c r="A2" s="140" t="s">
        <v>7</v>
      </c>
      <c r="B2" s="75" t="s">
        <v>48</v>
      </c>
      <c r="C2" s="233" t="s">
        <v>49</v>
      </c>
      <c r="D2" s="234"/>
      <c r="E2" s="234"/>
      <c r="F2" s="234"/>
      <c r="G2" s="235"/>
      <c r="AG2" t="s">
        <v>93</v>
      </c>
    </row>
    <row r="3" spans="1:60" ht="25.15" customHeight="1" x14ac:dyDescent="0.2">
      <c r="A3" s="140" t="s">
        <v>8</v>
      </c>
      <c r="B3" s="75" t="s">
        <v>44</v>
      </c>
      <c r="C3" s="233" t="s">
        <v>45</v>
      </c>
      <c r="D3" s="234"/>
      <c r="E3" s="234"/>
      <c r="F3" s="234"/>
      <c r="G3" s="235"/>
      <c r="AC3" s="87" t="s">
        <v>93</v>
      </c>
      <c r="AG3" t="s">
        <v>94</v>
      </c>
    </row>
    <row r="4" spans="1:60" ht="25.15" customHeight="1" x14ac:dyDescent="0.2">
      <c r="A4" s="141" t="s">
        <v>9</v>
      </c>
      <c r="B4" s="142" t="s">
        <v>42</v>
      </c>
      <c r="C4" s="236" t="s">
        <v>43</v>
      </c>
      <c r="D4" s="237"/>
      <c r="E4" s="237"/>
      <c r="F4" s="237"/>
      <c r="G4" s="238"/>
      <c r="AG4" t="s">
        <v>95</v>
      </c>
    </row>
    <row r="5" spans="1:60" x14ac:dyDescent="0.2">
      <c r="D5" s="139"/>
    </row>
    <row r="6" spans="1:60" ht="38.25" x14ac:dyDescent="0.2">
      <c r="A6" s="144" t="s">
        <v>96</v>
      </c>
      <c r="B6" s="146" t="s">
        <v>97</v>
      </c>
      <c r="C6" s="146" t="s">
        <v>98</v>
      </c>
      <c r="D6" s="145" t="s">
        <v>99</v>
      </c>
      <c r="E6" s="144" t="s">
        <v>100</v>
      </c>
      <c r="F6" s="143" t="s">
        <v>101</v>
      </c>
      <c r="G6" s="144" t="s">
        <v>30</v>
      </c>
      <c r="H6" s="147" t="s">
        <v>31</v>
      </c>
      <c r="I6" s="147" t="s">
        <v>102</v>
      </c>
      <c r="J6" s="147" t="s">
        <v>32</v>
      </c>
      <c r="K6" s="147" t="s">
        <v>103</v>
      </c>
      <c r="L6" s="147" t="s">
        <v>104</v>
      </c>
      <c r="M6" s="147" t="s">
        <v>105</v>
      </c>
      <c r="N6" s="147" t="s">
        <v>106</v>
      </c>
      <c r="O6" s="147" t="s">
        <v>107</v>
      </c>
      <c r="P6" s="147" t="s">
        <v>108</v>
      </c>
      <c r="Q6" s="147" t="s">
        <v>109</v>
      </c>
      <c r="R6" s="147" t="s">
        <v>110</v>
      </c>
      <c r="S6" s="147" t="s">
        <v>111</v>
      </c>
      <c r="T6" s="147" t="s">
        <v>112</v>
      </c>
      <c r="U6" s="147" t="s">
        <v>113</v>
      </c>
      <c r="V6" s="147" t="s">
        <v>114</v>
      </c>
      <c r="W6" s="147" t="s">
        <v>115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57" t="s">
        <v>116</v>
      </c>
      <c r="B8" s="158" t="s">
        <v>55</v>
      </c>
      <c r="C8" s="175" t="s">
        <v>56</v>
      </c>
      <c r="D8" s="159"/>
      <c r="E8" s="160"/>
      <c r="F8" s="161"/>
      <c r="G8" s="162">
        <f>SUMIF(AG9:AG24,"&lt;&gt;NOR",G9:G24)</f>
        <v>0</v>
      </c>
      <c r="H8" s="156"/>
      <c r="I8" s="156">
        <f>SUM(I9:I24)</f>
        <v>26940.05</v>
      </c>
      <c r="J8" s="156"/>
      <c r="K8" s="156">
        <f>SUM(K9:K24)</f>
        <v>37211.369999999995</v>
      </c>
      <c r="L8" s="156"/>
      <c r="M8" s="156">
        <f>SUM(M9:M24)</f>
        <v>0</v>
      </c>
      <c r="N8" s="156"/>
      <c r="O8" s="156">
        <f>SUM(O9:O24)</f>
        <v>1.95</v>
      </c>
      <c r="P8" s="156"/>
      <c r="Q8" s="156">
        <f>SUM(Q9:Q24)</f>
        <v>0</v>
      </c>
      <c r="R8" s="156"/>
      <c r="S8" s="156"/>
      <c r="T8" s="156"/>
      <c r="U8" s="156"/>
      <c r="V8" s="156">
        <f>SUM(V9:V24)</f>
        <v>99.07</v>
      </c>
      <c r="W8" s="156"/>
      <c r="AG8" t="s">
        <v>117</v>
      </c>
    </row>
    <row r="9" spans="1:60" ht="22.5" outlineLevel="1" x14ac:dyDescent="0.2">
      <c r="A9" s="163">
        <v>1</v>
      </c>
      <c r="B9" s="164" t="s">
        <v>118</v>
      </c>
      <c r="C9" s="176" t="s">
        <v>119</v>
      </c>
      <c r="D9" s="165" t="s">
        <v>120</v>
      </c>
      <c r="E9" s="166">
        <v>45.147600000000004</v>
      </c>
      <c r="F9" s="167"/>
      <c r="G9" s="168">
        <f>ROUND(E9*F9,2)</f>
        <v>0</v>
      </c>
      <c r="H9" s="153">
        <v>353.90000000000003</v>
      </c>
      <c r="I9" s="153">
        <f>ROUND(E9*H9,2)</f>
        <v>15977.74</v>
      </c>
      <c r="J9" s="153">
        <v>456.1</v>
      </c>
      <c r="K9" s="153">
        <f>ROUND(E9*J9,2)</f>
        <v>20591.82</v>
      </c>
      <c r="L9" s="153">
        <v>21</v>
      </c>
      <c r="M9" s="153">
        <f>G9*(1+L9/100)</f>
        <v>0</v>
      </c>
      <c r="N9" s="153">
        <v>2.5420000000000002E-2</v>
      </c>
      <c r="O9" s="153">
        <f>ROUND(E9*N9,2)</f>
        <v>1.1499999999999999</v>
      </c>
      <c r="P9" s="153">
        <v>0</v>
      </c>
      <c r="Q9" s="153">
        <f>ROUND(E9*P9,2)</f>
        <v>0</v>
      </c>
      <c r="R9" s="153"/>
      <c r="S9" s="153" t="s">
        <v>121</v>
      </c>
      <c r="T9" s="153" t="s">
        <v>121</v>
      </c>
      <c r="U9" s="153">
        <v>1.2250000000000001</v>
      </c>
      <c r="V9" s="153">
        <f>ROUND(E9*U9,2)</f>
        <v>55.31</v>
      </c>
      <c r="W9" s="153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1"/>
      <c r="B10" s="152"/>
      <c r="C10" s="177" t="s">
        <v>123</v>
      </c>
      <c r="D10" s="154"/>
      <c r="E10" s="155">
        <v>4.3605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1"/>
      <c r="B11" s="152"/>
      <c r="C11" s="177" t="s">
        <v>125</v>
      </c>
      <c r="D11" s="154"/>
      <c r="E11" s="155">
        <v>48.257100000000001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1"/>
      <c r="B12" s="152"/>
      <c r="C12" s="177" t="s">
        <v>126</v>
      </c>
      <c r="D12" s="154"/>
      <c r="E12" s="155">
        <v>-7.47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124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63">
        <v>2</v>
      </c>
      <c r="B13" s="164" t="s">
        <v>127</v>
      </c>
      <c r="C13" s="176" t="s">
        <v>128</v>
      </c>
      <c r="D13" s="165" t="s">
        <v>120</v>
      </c>
      <c r="E13" s="166">
        <v>9.3435000000000006</v>
      </c>
      <c r="F13" s="167"/>
      <c r="G13" s="168">
        <f>ROUND(E13*F13,2)</f>
        <v>0</v>
      </c>
      <c r="H13" s="153">
        <v>560.17000000000007</v>
      </c>
      <c r="I13" s="153">
        <f>ROUND(E13*H13,2)</f>
        <v>5233.95</v>
      </c>
      <c r="J13" s="153">
        <v>546.83000000000004</v>
      </c>
      <c r="K13" s="153">
        <f>ROUND(E13*J13,2)</f>
        <v>5109.3100000000004</v>
      </c>
      <c r="L13" s="153">
        <v>21</v>
      </c>
      <c r="M13" s="153">
        <f>G13*(1+L13/100)</f>
        <v>0</v>
      </c>
      <c r="N13" s="153">
        <v>4.5440000000000001E-2</v>
      </c>
      <c r="O13" s="153">
        <f>ROUND(E13*N13,2)</f>
        <v>0.42</v>
      </c>
      <c r="P13" s="153">
        <v>0</v>
      </c>
      <c r="Q13" s="153">
        <f>ROUND(E13*P13,2)</f>
        <v>0</v>
      </c>
      <c r="R13" s="153"/>
      <c r="S13" s="153" t="s">
        <v>121</v>
      </c>
      <c r="T13" s="153" t="s">
        <v>121</v>
      </c>
      <c r="U13" s="153">
        <v>1.4520000000000002</v>
      </c>
      <c r="V13" s="153">
        <f>ROUND(E13*U13,2)</f>
        <v>13.57</v>
      </c>
      <c r="W13" s="153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1"/>
      <c r="B14" s="152"/>
      <c r="C14" s="177" t="s">
        <v>129</v>
      </c>
      <c r="D14" s="154"/>
      <c r="E14" s="155">
        <v>11.143500000000001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1"/>
      <c r="B15" s="152"/>
      <c r="C15" s="177" t="s">
        <v>130</v>
      </c>
      <c r="D15" s="154"/>
      <c r="E15" s="155">
        <v>-1.7999999999999998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69">
        <v>3</v>
      </c>
      <c r="B16" s="170" t="s">
        <v>131</v>
      </c>
      <c r="C16" s="178" t="s">
        <v>132</v>
      </c>
      <c r="D16" s="171" t="s">
        <v>133</v>
      </c>
      <c r="E16" s="172">
        <v>1</v>
      </c>
      <c r="F16" s="173"/>
      <c r="G16" s="174">
        <f>ROUND(E16*F16,2)</f>
        <v>0</v>
      </c>
      <c r="H16" s="153">
        <v>56.220000000000006</v>
      </c>
      <c r="I16" s="153">
        <f>ROUND(E16*H16,2)</f>
        <v>56.22</v>
      </c>
      <c r="J16" s="153">
        <v>144.28</v>
      </c>
      <c r="K16" s="153">
        <f>ROUND(E16*J16,2)</f>
        <v>144.28</v>
      </c>
      <c r="L16" s="153">
        <v>21</v>
      </c>
      <c r="M16" s="153">
        <f>G16*(1+L16/100)</f>
        <v>0</v>
      </c>
      <c r="N16" s="153">
        <v>3.32E-3</v>
      </c>
      <c r="O16" s="153">
        <f>ROUND(E16*N16,2)</f>
        <v>0</v>
      </c>
      <c r="P16" s="153">
        <v>0</v>
      </c>
      <c r="Q16" s="153">
        <f>ROUND(E16*P16,2)</f>
        <v>0</v>
      </c>
      <c r="R16" s="153"/>
      <c r="S16" s="153" t="s">
        <v>121</v>
      </c>
      <c r="T16" s="153" t="s">
        <v>121</v>
      </c>
      <c r="U16" s="153">
        <v>0.36000000000000004</v>
      </c>
      <c r="V16" s="153">
        <f>ROUND(E16*U16,2)</f>
        <v>0.36</v>
      </c>
      <c r="W16" s="153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3">
        <v>4</v>
      </c>
      <c r="B17" s="164" t="s">
        <v>134</v>
      </c>
      <c r="C17" s="176" t="s">
        <v>135</v>
      </c>
      <c r="D17" s="165" t="s">
        <v>120</v>
      </c>
      <c r="E17" s="166">
        <v>4.6000000000000005</v>
      </c>
      <c r="F17" s="167"/>
      <c r="G17" s="168">
        <f>ROUND(E17*F17,2)</f>
        <v>0</v>
      </c>
      <c r="H17" s="153">
        <v>200.14000000000001</v>
      </c>
      <c r="I17" s="153">
        <f>ROUND(E17*H17,2)</f>
        <v>920.64</v>
      </c>
      <c r="J17" s="153">
        <v>293.36</v>
      </c>
      <c r="K17" s="153">
        <f>ROUND(E17*J17,2)</f>
        <v>1349.46</v>
      </c>
      <c r="L17" s="153">
        <v>21</v>
      </c>
      <c r="M17" s="153">
        <f>G17*(1+L17/100)</f>
        <v>0</v>
      </c>
      <c r="N17" s="153">
        <v>1.1990000000000001E-2</v>
      </c>
      <c r="O17" s="153">
        <f>ROUND(E17*N17,2)</f>
        <v>0.06</v>
      </c>
      <c r="P17" s="153">
        <v>0</v>
      </c>
      <c r="Q17" s="153">
        <f>ROUND(E17*P17,2)</f>
        <v>0</v>
      </c>
      <c r="R17" s="153"/>
      <c r="S17" s="153" t="s">
        <v>121</v>
      </c>
      <c r="T17" s="153" t="s">
        <v>121</v>
      </c>
      <c r="U17" s="153">
        <v>0.76900000000000002</v>
      </c>
      <c r="V17" s="153">
        <f>ROUND(E17*U17,2)</f>
        <v>3.54</v>
      </c>
      <c r="W17" s="153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1"/>
      <c r="B18" s="152"/>
      <c r="C18" s="177" t="s">
        <v>136</v>
      </c>
      <c r="D18" s="154"/>
      <c r="E18" s="155">
        <v>4.6000000000000005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63">
        <v>5</v>
      </c>
      <c r="B19" s="164" t="s">
        <v>137</v>
      </c>
      <c r="C19" s="176" t="s">
        <v>138</v>
      </c>
      <c r="D19" s="165" t="s">
        <v>120</v>
      </c>
      <c r="E19" s="166">
        <v>26</v>
      </c>
      <c r="F19" s="167"/>
      <c r="G19" s="168">
        <f>ROUND(E19*F19,2)</f>
        <v>0</v>
      </c>
      <c r="H19" s="153">
        <v>182.75</v>
      </c>
      <c r="I19" s="153">
        <f>ROUND(E19*H19,2)</f>
        <v>4751.5</v>
      </c>
      <c r="J19" s="153">
        <v>385.25</v>
      </c>
      <c r="K19" s="153">
        <f>ROUND(E19*J19,2)</f>
        <v>10016.5</v>
      </c>
      <c r="L19" s="153">
        <v>21</v>
      </c>
      <c r="M19" s="153">
        <f>G19*(1+L19/100)</f>
        <v>0</v>
      </c>
      <c r="N19" s="153">
        <v>1.2150000000000001E-2</v>
      </c>
      <c r="O19" s="153">
        <f>ROUND(E19*N19,2)</f>
        <v>0.32</v>
      </c>
      <c r="P19" s="153">
        <v>0</v>
      </c>
      <c r="Q19" s="153">
        <f>ROUND(E19*P19,2)</f>
        <v>0</v>
      </c>
      <c r="R19" s="153"/>
      <c r="S19" s="153" t="s">
        <v>121</v>
      </c>
      <c r="T19" s="153" t="s">
        <v>121</v>
      </c>
      <c r="U19" s="153">
        <v>1.0110000000000001</v>
      </c>
      <c r="V19" s="153">
        <f>ROUND(E19*U19,2)</f>
        <v>26.29</v>
      </c>
      <c r="W19" s="153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1"/>
      <c r="B20" s="152"/>
      <c r="C20" s="177" t="s">
        <v>139</v>
      </c>
      <c r="D20" s="154"/>
      <c r="E20" s="155">
        <v>13.8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1"/>
      <c r="B21" s="152"/>
      <c r="C21" s="177" t="s">
        <v>140</v>
      </c>
      <c r="D21" s="154"/>
      <c r="E21" s="155">
        <v>7.1000000000000005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1"/>
      <c r="B22" s="152"/>
      <c r="C22" s="177" t="s">
        <v>141</v>
      </c>
      <c r="D22" s="154"/>
      <c r="E22" s="155">
        <v>1.9000000000000001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1"/>
      <c r="B23" s="152"/>
      <c r="C23" s="177" t="s">
        <v>142</v>
      </c>
      <c r="D23" s="154"/>
      <c r="E23" s="155">
        <v>1.6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1"/>
      <c r="B24" s="152"/>
      <c r="C24" s="177" t="s">
        <v>143</v>
      </c>
      <c r="D24" s="154"/>
      <c r="E24" s="155">
        <v>1.6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57" t="s">
        <v>116</v>
      </c>
      <c r="B25" s="158" t="s">
        <v>57</v>
      </c>
      <c r="C25" s="175" t="s">
        <v>58</v>
      </c>
      <c r="D25" s="159"/>
      <c r="E25" s="160"/>
      <c r="F25" s="161"/>
      <c r="G25" s="162">
        <f>SUMIF(AG26:AG28,"&lt;&gt;NOR",G26:G28)</f>
        <v>0</v>
      </c>
      <c r="H25" s="156"/>
      <c r="I25" s="156">
        <f>SUM(I26:I28)</f>
        <v>4037.9</v>
      </c>
      <c r="J25" s="156"/>
      <c r="K25" s="156">
        <f>SUM(K26:K28)</f>
        <v>3720.1</v>
      </c>
      <c r="L25" s="156"/>
      <c r="M25" s="156">
        <f>SUM(M26:M28)</f>
        <v>0</v>
      </c>
      <c r="N25" s="156"/>
      <c r="O25" s="156">
        <f>SUM(O26:O28)</f>
        <v>0.15</v>
      </c>
      <c r="P25" s="156"/>
      <c r="Q25" s="156">
        <f>SUM(Q26:Q28)</f>
        <v>0</v>
      </c>
      <c r="R25" s="156"/>
      <c r="S25" s="156"/>
      <c r="T25" s="156"/>
      <c r="U25" s="156"/>
      <c r="V25" s="156">
        <f>SUM(V26:V28)</f>
        <v>9.3000000000000007</v>
      </c>
      <c r="W25" s="156"/>
      <c r="AG25" t="s">
        <v>117</v>
      </c>
    </row>
    <row r="26" spans="1:60" ht="22.5" outlineLevel="1" x14ac:dyDescent="0.2">
      <c r="A26" s="169">
        <v>6</v>
      </c>
      <c r="B26" s="170" t="s">
        <v>144</v>
      </c>
      <c r="C26" s="178" t="s">
        <v>145</v>
      </c>
      <c r="D26" s="171" t="s">
        <v>133</v>
      </c>
      <c r="E26" s="172">
        <v>3</v>
      </c>
      <c r="F26" s="173"/>
      <c r="G26" s="174">
        <f>ROUND(E26*F26,2)</f>
        <v>0</v>
      </c>
      <c r="H26" s="153">
        <v>765.98</v>
      </c>
      <c r="I26" s="153">
        <f>ROUND(E26*H26,2)</f>
        <v>2297.94</v>
      </c>
      <c r="J26" s="153">
        <v>744.0200000000001</v>
      </c>
      <c r="K26" s="153">
        <f>ROUND(E26*J26,2)</f>
        <v>2232.06</v>
      </c>
      <c r="L26" s="153">
        <v>21</v>
      </c>
      <c r="M26" s="153">
        <f>G26*(1+L26/100)</f>
        <v>0</v>
      </c>
      <c r="N26" s="153">
        <v>3.0550000000000001E-2</v>
      </c>
      <c r="O26" s="153">
        <f>ROUND(E26*N26,2)</f>
        <v>0.09</v>
      </c>
      <c r="P26" s="153">
        <v>0</v>
      </c>
      <c r="Q26" s="153">
        <f>ROUND(E26*P26,2)</f>
        <v>0</v>
      </c>
      <c r="R26" s="153"/>
      <c r="S26" s="153" t="s">
        <v>121</v>
      </c>
      <c r="T26" s="153" t="s">
        <v>121</v>
      </c>
      <c r="U26" s="153">
        <v>1.86</v>
      </c>
      <c r="V26" s="153">
        <f>ROUND(E26*U26,2)</f>
        <v>5.58</v>
      </c>
      <c r="W26" s="153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9">
        <v>7</v>
      </c>
      <c r="B27" s="170" t="s">
        <v>144</v>
      </c>
      <c r="C27" s="178" t="s">
        <v>146</v>
      </c>
      <c r="D27" s="171" t="s">
        <v>133</v>
      </c>
      <c r="E27" s="172">
        <v>1</v>
      </c>
      <c r="F27" s="173"/>
      <c r="G27" s="174">
        <f>ROUND(E27*F27,2)</f>
        <v>0</v>
      </c>
      <c r="H27" s="153">
        <v>781.98</v>
      </c>
      <c r="I27" s="153">
        <f>ROUND(E27*H27,2)</f>
        <v>781.98</v>
      </c>
      <c r="J27" s="153">
        <v>744.0200000000001</v>
      </c>
      <c r="K27" s="153">
        <f>ROUND(E27*J27,2)</f>
        <v>744.02</v>
      </c>
      <c r="L27" s="153">
        <v>21</v>
      </c>
      <c r="M27" s="153">
        <f>G27*(1+L27/100)</f>
        <v>0</v>
      </c>
      <c r="N27" s="153">
        <v>3.0830000000000003E-2</v>
      </c>
      <c r="O27" s="153">
        <f>ROUND(E27*N27,2)</f>
        <v>0.03</v>
      </c>
      <c r="P27" s="153">
        <v>0</v>
      </c>
      <c r="Q27" s="153">
        <f>ROUND(E27*P27,2)</f>
        <v>0</v>
      </c>
      <c r="R27" s="153"/>
      <c r="S27" s="153" t="s">
        <v>121</v>
      </c>
      <c r="T27" s="153" t="s">
        <v>121</v>
      </c>
      <c r="U27" s="153">
        <v>1.86</v>
      </c>
      <c r="V27" s="153">
        <f>ROUND(E27*U27,2)</f>
        <v>1.86</v>
      </c>
      <c r="W27" s="153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9">
        <v>8</v>
      </c>
      <c r="B28" s="170" t="s">
        <v>144</v>
      </c>
      <c r="C28" s="178" t="s">
        <v>147</v>
      </c>
      <c r="D28" s="171" t="s">
        <v>133</v>
      </c>
      <c r="E28" s="172">
        <v>1</v>
      </c>
      <c r="F28" s="173"/>
      <c r="G28" s="174">
        <f>ROUND(E28*F28,2)</f>
        <v>0</v>
      </c>
      <c r="H28" s="153">
        <v>957.98</v>
      </c>
      <c r="I28" s="153">
        <f>ROUND(E28*H28,2)</f>
        <v>957.98</v>
      </c>
      <c r="J28" s="153">
        <v>744.0200000000001</v>
      </c>
      <c r="K28" s="153">
        <f>ROUND(E28*J28,2)</f>
        <v>744.02</v>
      </c>
      <c r="L28" s="153">
        <v>21</v>
      </c>
      <c r="M28" s="153">
        <f>G28*(1+L28/100)</f>
        <v>0</v>
      </c>
      <c r="N28" s="153">
        <v>3.4050000000000004E-2</v>
      </c>
      <c r="O28" s="153">
        <f>ROUND(E28*N28,2)</f>
        <v>0.03</v>
      </c>
      <c r="P28" s="153">
        <v>0</v>
      </c>
      <c r="Q28" s="153">
        <f>ROUND(E28*P28,2)</f>
        <v>0</v>
      </c>
      <c r="R28" s="153"/>
      <c r="S28" s="153" t="s">
        <v>121</v>
      </c>
      <c r="T28" s="153" t="s">
        <v>121</v>
      </c>
      <c r="U28" s="153">
        <v>1.86</v>
      </c>
      <c r="V28" s="153">
        <f>ROUND(E28*U28,2)</f>
        <v>1.86</v>
      </c>
      <c r="W28" s="153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57" t="s">
        <v>116</v>
      </c>
      <c r="B29" s="158" t="s">
        <v>59</v>
      </c>
      <c r="C29" s="175" t="s">
        <v>60</v>
      </c>
      <c r="D29" s="159"/>
      <c r="E29" s="160"/>
      <c r="F29" s="161"/>
      <c r="G29" s="162">
        <f>SUMIF(AG30:AG30,"&lt;&gt;NOR",G30:G30)</f>
        <v>0</v>
      </c>
      <c r="H29" s="156"/>
      <c r="I29" s="156">
        <f>SUM(I30:I30)</f>
        <v>4207.92</v>
      </c>
      <c r="J29" s="156"/>
      <c r="K29" s="156">
        <f>SUM(K30:K30)</f>
        <v>6516.58</v>
      </c>
      <c r="L29" s="156"/>
      <c r="M29" s="156">
        <f>SUM(M30:M30)</f>
        <v>0</v>
      </c>
      <c r="N29" s="156"/>
      <c r="O29" s="156">
        <f>SUM(O30:O30)</f>
        <v>0.14000000000000001</v>
      </c>
      <c r="P29" s="156"/>
      <c r="Q29" s="156">
        <f>SUM(Q30:Q30)</f>
        <v>0</v>
      </c>
      <c r="R29" s="156"/>
      <c r="S29" s="156"/>
      <c r="T29" s="156"/>
      <c r="U29" s="156"/>
      <c r="V29" s="156">
        <f>SUM(V30:V30)</f>
        <v>19.05</v>
      </c>
      <c r="W29" s="156"/>
      <c r="AG29" t="s">
        <v>117</v>
      </c>
    </row>
    <row r="30" spans="1:60" outlineLevel="1" x14ac:dyDescent="0.2">
      <c r="A30" s="169">
        <v>9</v>
      </c>
      <c r="B30" s="170" t="s">
        <v>148</v>
      </c>
      <c r="C30" s="178" t="s">
        <v>149</v>
      </c>
      <c r="D30" s="171" t="s">
        <v>120</v>
      </c>
      <c r="E30" s="172">
        <v>89</v>
      </c>
      <c r="F30" s="173"/>
      <c r="G30" s="174">
        <f>ROUND(E30*F30,2)</f>
        <v>0</v>
      </c>
      <c r="H30" s="153">
        <v>47.28</v>
      </c>
      <c r="I30" s="153">
        <f>ROUND(E30*H30,2)</f>
        <v>4207.92</v>
      </c>
      <c r="J30" s="153">
        <v>73.220000000000013</v>
      </c>
      <c r="K30" s="153">
        <f>ROUND(E30*J30,2)</f>
        <v>6516.58</v>
      </c>
      <c r="L30" s="153">
        <v>21</v>
      </c>
      <c r="M30" s="153">
        <f>G30*(1+L30/100)</f>
        <v>0</v>
      </c>
      <c r="N30" s="153">
        <v>1.58E-3</v>
      </c>
      <c r="O30" s="153">
        <f>ROUND(E30*N30,2)</f>
        <v>0.14000000000000001</v>
      </c>
      <c r="P30" s="153">
        <v>0</v>
      </c>
      <c r="Q30" s="153">
        <f>ROUND(E30*P30,2)</f>
        <v>0</v>
      </c>
      <c r="R30" s="153"/>
      <c r="S30" s="153" t="s">
        <v>121</v>
      </c>
      <c r="T30" s="153" t="s">
        <v>121</v>
      </c>
      <c r="U30" s="153">
        <v>0.21400000000000002</v>
      </c>
      <c r="V30" s="153">
        <f>ROUND(E30*U30,2)</f>
        <v>19.05</v>
      </c>
      <c r="W30" s="153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5.5" x14ac:dyDescent="0.2">
      <c r="A31" s="157" t="s">
        <v>116</v>
      </c>
      <c r="B31" s="158" t="s">
        <v>61</v>
      </c>
      <c r="C31" s="175" t="s">
        <v>62</v>
      </c>
      <c r="D31" s="159"/>
      <c r="E31" s="160"/>
      <c r="F31" s="161"/>
      <c r="G31" s="162">
        <f>SUMIF(AG32:AG32,"&lt;&gt;NOR",G32:G32)</f>
        <v>0</v>
      </c>
      <c r="H31" s="156"/>
      <c r="I31" s="156">
        <f>SUM(I32:I32)</f>
        <v>129.05000000000001</v>
      </c>
      <c r="J31" s="156"/>
      <c r="K31" s="156">
        <f>SUM(K32:K32)</f>
        <v>8815.4500000000007</v>
      </c>
      <c r="L31" s="156"/>
      <c r="M31" s="156">
        <f>SUM(M32:M32)</f>
        <v>0</v>
      </c>
      <c r="N31" s="156"/>
      <c r="O31" s="156">
        <f>SUM(O32:O32)</f>
        <v>0</v>
      </c>
      <c r="P31" s="156"/>
      <c r="Q31" s="156">
        <f>SUM(Q32:Q32)</f>
        <v>0</v>
      </c>
      <c r="R31" s="156"/>
      <c r="S31" s="156"/>
      <c r="T31" s="156"/>
      <c r="U31" s="156"/>
      <c r="V31" s="156">
        <f>SUM(V32:V32)</f>
        <v>27.41</v>
      </c>
      <c r="W31" s="156"/>
      <c r="AG31" t="s">
        <v>117</v>
      </c>
    </row>
    <row r="32" spans="1:60" outlineLevel="1" x14ac:dyDescent="0.2">
      <c r="A32" s="169">
        <v>10</v>
      </c>
      <c r="B32" s="170" t="s">
        <v>150</v>
      </c>
      <c r="C32" s="178" t="s">
        <v>151</v>
      </c>
      <c r="D32" s="171" t="s">
        <v>120</v>
      </c>
      <c r="E32" s="172">
        <v>89</v>
      </c>
      <c r="F32" s="173"/>
      <c r="G32" s="174">
        <f>ROUND(E32*F32,2)</f>
        <v>0</v>
      </c>
      <c r="H32" s="153">
        <v>1.4500000000000002</v>
      </c>
      <c r="I32" s="153">
        <f>ROUND(E32*H32,2)</f>
        <v>129.05000000000001</v>
      </c>
      <c r="J32" s="153">
        <v>99.050000000000011</v>
      </c>
      <c r="K32" s="153">
        <f>ROUND(E32*J32,2)</f>
        <v>8815.4500000000007</v>
      </c>
      <c r="L32" s="153">
        <v>21</v>
      </c>
      <c r="M32" s="153">
        <f>G32*(1+L32/100)</f>
        <v>0</v>
      </c>
      <c r="N32" s="153">
        <v>4.0000000000000003E-5</v>
      </c>
      <c r="O32" s="153">
        <f>ROUND(E32*N32,2)</f>
        <v>0</v>
      </c>
      <c r="P32" s="153">
        <v>0</v>
      </c>
      <c r="Q32" s="153">
        <f>ROUND(E32*P32,2)</f>
        <v>0</v>
      </c>
      <c r="R32" s="153"/>
      <c r="S32" s="153" t="s">
        <v>121</v>
      </c>
      <c r="T32" s="153" t="s">
        <v>121</v>
      </c>
      <c r="U32" s="153">
        <v>0.30800000000000005</v>
      </c>
      <c r="V32" s="153">
        <f>ROUND(E32*U32,2)</f>
        <v>27.41</v>
      </c>
      <c r="W32" s="153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57" t="s">
        <v>116</v>
      </c>
      <c r="B33" s="158" t="s">
        <v>63</v>
      </c>
      <c r="C33" s="175" t="s">
        <v>64</v>
      </c>
      <c r="D33" s="159"/>
      <c r="E33" s="160"/>
      <c r="F33" s="161"/>
      <c r="G33" s="162">
        <f>SUMIF(AG34:AG37,"&lt;&gt;NOR",G34:G37)</f>
        <v>0</v>
      </c>
      <c r="H33" s="156"/>
      <c r="I33" s="156">
        <f>SUM(I34:I37)</f>
        <v>173.38</v>
      </c>
      <c r="J33" s="156"/>
      <c r="K33" s="156">
        <f>SUM(K34:K37)</f>
        <v>2958.92</v>
      </c>
      <c r="L33" s="156"/>
      <c r="M33" s="156">
        <f>SUM(M34:M37)</f>
        <v>0</v>
      </c>
      <c r="N33" s="156"/>
      <c r="O33" s="156">
        <f>SUM(O34:O37)</f>
        <v>0.01</v>
      </c>
      <c r="P33" s="156"/>
      <c r="Q33" s="156">
        <f>SUM(Q34:Q37)</f>
        <v>0.48</v>
      </c>
      <c r="R33" s="156"/>
      <c r="S33" s="156"/>
      <c r="T33" s="156"/>
      <c r="U33" s="156"/>
      <c r="V33" s="156">
        <f>SUM(V34:V37)</f>
        <v>7.16</v>
      </c>
      <c r="W33" s="156"/>
      <c r="AG33" t="s">
        <v>117</v>
      </c>
    </row>
    <row r="34" spans="1:60" ht="22.5" outlineLevel="1" x14ac:dyDescent="0.2">
      <c r="A34" s="163">
        <v>11</v>
      </c>
      <c r="B34" s="164" t="s">
        <v>152</v>
      </c>
      <c r="C34" s="176" t="s">
        <v>153</v>
      </c>
      <c r="D34" s="165" t="s">
        <v>120</v>
      </c>
      <c r="E34" s="166">
        <v>22.030100000000001</v>
      </c>
      <c r="F34" s="167"/>
      <c r="G34" s="168">
        <f>ROUND(E34*F34,2)</f>
        <v>0</v>
      </c>
      <c r="H34" s="153">
        <v>7.87</v>
      </c>
      <c r="I34" s="153">
        <f>ROUND(E34*H34,2)</f>
        <v>173.38</v>
      </c>
      <c r="J34" s="153">
        <v>101.63000000000001</v>
      </c>
      <c r="K34" s="153">
        <f>ROUND(E34*J34,2)</f>
        <v>2238.92</v>
      </c>
      <c r="L34" s="153">
        <v>21</v>
      </c>
      <c r="M34" s="153">
        <f>G34*(1+L34/100)</f>
        <v>0</v>
      </c>
      <c r="N34" s="153">
        <v>3.3000000000000005E-4</v>
      </c>
      <c r="O34" s="153">
        <f>ROUND(E34*N34,2)</f>
        <v>0.01</v>
      </c>
      <c r="P34" s="153">
        <v>2.1980000000000003E-2</v>
      </c>
      <c r="Q34" s="153">
        <f>ROUND(E34*P34,2)</f>
        <v>0.48</v>
      </c>
      <c r="R34" s="153"/>
      <c r="S34" s="153" t="s">
        <v>121</v>
      </c>
      <c r="T34" s="153" t="s">
        <v>121</v>
      </c>
      <c r="U34" s="153">
        <v>0.32500000000000001</v>
      </c>
      <c r="V34" s="153">
        <f>ROUND(E34*U34,2)</f>
        <v>7.16</v>
      </c>
      <c r="W34" s="153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1"/>
      <c r="B35" s="152"/>
      <c r="C35" s="177" t="s">
        <v>154</v>
      </c>
      <c r="D35" s="154"/>
      <c r="E35" s="155">
        <v>8.64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1"/>
      <c r="B36" s="152"/>
      <c r="C36" s="177" t="s">
        <v>155</v>
      </c>
      <c r="D36" s="154"/>
      <c r="E36" s="155">
        <v>13.3901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69">
        <v>12</v>
      </c>
      <c r="B37" s="170" t="s">
        <v>156</v>
      </c>
      <c r="C37" s="178" t="s">
        <v>157</v>
      </c>
      <c r="D37" s="171" t="s">
        <v>133</v>
      </c>
      <c r="E37" s="172">
        <v>1</v>
      </c>
      <c r="F37" s="173"/>
      <c r="G37" s="174">
        <f>ROUND(E37*F37,2)</f>
        <v>0</v>
      </c>
      <c r="H37" s="153">
        <v>0</v>
      </c>
      <c r="I37" s="153">
        <f>ROUND(E37*H37,2)</f>
        <v>0</v>
      </c>
      <c r="J37" s="153">
        <v>720</v>
      </c>
      <c r="K37" s="153">
        <f>ROUND(E37*J37,2)</f>
        <v>720</v>
      </c>
      <c r="L37" s="153">
        <v>21</v>
      </c>
      <c r="M37" s="153">
        <f>G37*(1+L37/100)</f>
        <v>0</v>
      </c>
      <c r="N37" s="153">
        <v>0</v>
      </c>
      <c r="O37" s="153">
        <f>ROUND(E37*N37,2)</f>
        <v>0</v>
      </c>
      <c r="P37" s="153">
        <v>0</v>
      </c>
      <c r="Q37" s="153">
        <f>ROUND(E37*P37,2)</f>
        <v>0</v>
      </c>
      <c r="R37" s="153"/>
      <c r="S37" s="153" t="s">
        <v>158</v>
      </c>
      <c r="T37" s="153" t="s">
        <v>159</v>
      </c>
      <c r="U37" s="153">
        <v>0</v>
      </c>
      <c r="V37" s="153">
        <f>ROUND(E37*U37,2)</f>
        <v>0</v>
      </c>
      <c r="W37" s="153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7" t="s">
        <v>116</v>
      </c>
      <c r="B38" s="158" t="s">
        <v>65</v>
      </c>
      <c r="C38" s="175" t="s">
        <v>66</v>
      </c>
      <c r="D38" s="159"/>
      <c r="E38" s="160"/>
      <c r="F38" s="161"/>
      <c r="G38" s="162">
        <f>SUMIF(AG39:AG39,"&lt;&gt;NOR",G39:G39)</f>
        <v>0</v>
      </c>
      <c r="H38" s="156"/>
      <c r="I38" s="156">
        <f>SUM(I39:I39)</f>
        <v>0</v>
      </c>
      <c r="J38" s="156"/>
      <c r="K38" s="156">
        <f>SUM(K39:K39)</f>
        <v>691.03</v>
      </c>
      <c r="L38" s="156"/>
      <c r="M38" s="156">
        <f>SUM(M39:M39)</f>
        <v>0</v>
      </c>
      <c r="N38" s="156"/>
      <c r="O38" s="156">
        <f>SUM(O39:O39)</f>
        <v>0</v>
      </c>
      <c r="P38" s="156"/>
      <c r="Q38" s="156">
        <f>SUM(Q39:Q39)</f>
        <v>0</v>
      </c>
      <c r="R38" s="156"/>
      <c r="S38" s="156"/>
      <c r="T38" s="156"/>
      <c r="U38" s="156"/>
      <c r="V38" s="156">
        <f>SUM(V39:V39)</f>
        <v>2.12</v>
      </c>
      <c r="W38" s="156"/>
      <c r="AG38" t="s">
        <v>117</v>
      </c>
    </row>
    <row r="39" spans="1:60" outlineLevel="1" x14ac:dyDescent="0.2">
      <c r="A39" s="169">
        <v>13</v>
      </c>
      <c r="B39" s="170" t="s">
        <v>160</v>
      </c>
      <c r="C39" s="178" t="s">
        <v>161</v>
      </c>
      <c r="D39" s="171" t="s">
        <v>162</v>
      </c>
      <c r="E39" s="172">
        <v>2.2545700000000002</v>
      </c>
      <c r="F39" s="173"/>
      <c r="G39" s="174">
        <f>ROUND(E39*F39,2)</f>
        <v>0</v>
      </c>
      <c r="H39" s="153">
        <v>0</v>
      </c>
      <c r="I39" s="153">
        <f>ROUND(E39*H39,2)</f>
        <v>0</v>
      </c>
      <c r="J39" s="153">
        <v>306.5</v>
      </c>
      <c r="K39" s="153">
        <f>ROUND(E39*J39,2)</f>
        <v>691.03</v>
      </c>
      <c r="L39" s="153">
        <v>21</v>
      </c>
      <c r="M39" s="153">
        <f>G39*(1+L39/100)</f>
        <v>0</v>
      </c>
      <c r="N39" s="153">
        <v>0</v>
      </c>
      <c r="O39" s="153">
        <f>ROUND(E39*N39,2)</f>
        <v>0</v>
      </c>
      <c r="P39" s="153">
        <v>0</v>
      </c>
      <c r="Q39" s="153">
        <f>ROUND(E39*P39,2)</f>
        <v>0</v>
      </c>
      <c r="R39" s="153"/>
      <c r="S39" s="153" t="s">
        <v>121</v>
      </c>
      <c r="T39" s="153" t="s">
        <v>163</v>
      </c>
      <c r="U39" s="153">
        <v>0.9385</v>
      </c>
      <c r="V39" s="153">
        <f>ROUND(E39*U39,2)</f>
        <v>2.12</v>
      </c>
      <c r="W39" s="153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164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57" t="s">
        <v>116</v>
      </c>
      <c r="B40" s="158" t="s">
        <v>67</v>
      </c>
      <c r="C40" s="175" t="s">
        <v>68</v>
      </c>
      <c r="D40" s="159"/>
      <c r="E40" s="160"/>
      <c r="F40" s="161"/>
      <c r="G40" s="162">
        <f>SUMIF(AG41:AG41,"&lt;&gt;NOR",G41:G41)</f>
        <v>0</v>
      </c>
      <c r="H40" s="156"/>
      <c r="I40" s="156">
        <f>SUM(I41:I41)</f>
        <v>0</v>
      </c>
      <c r="J40" s="156"/>
      <c r="K40" s="156">
        <f>SUM(K41:K41)</f>
        <v>51347</v>
      </c>
      <c r="L40" s="156"/>
      <c r="M40" s="156">
        <f>SUM(M41:M41)</f>
        <v>0</v>
      </c>
      <c r="N40" s="156"/>
      <c r="O40" s="156">
        <f>SUM(O41:O41)</f>
        <v>0</v>
      </c>
      <c r="P40" s="156"/>
      <c r="Q40" s="156">
        <f>SUM(Q41:Q41)</f>
        <v>0</v>
      </c>
      <c r="R40" s="156"/>
      <c r="S40" s="156"/>
      <c r="T40" s="156"/>
      <c r="U40" s="156"/>
      <c r="V40" s="156">
        <f>SUM(V41:V41)</f>
        <v>0</v>
      </c>
      <c r="W40" s="156"/>
      <c r="AG40" t="s">
        <v>117</v>
      </c>
    </row>
    <row r="41" spans="1:60" outlineLevel="1" x14ac:dyDescent="0.2">
      <c r="A41" s="169">
        <v>14</v>
      </c>
      <c r="B41" s="170" t="s">
        <v>165</v>
      </c>
      <c r="C41" s="178" t="s">
        <v>166</v>
      </c>
      <c r="D41" s="171" t="s">
        <v>167</v>
      </c>
      <c r="E41" s="172">
        <v>1</v>
      </c>
      <c r="F41" s="173"/>
      <c r="G41" s="174">
        <f>ROUND(E41*F41,2)</f>
        <v>0</v>
      </c>
      <c r="H41" s="153">
        <v>0</v>
      </c>
      <c r="I41" s="153">
        <f>ROUND(E41*H41,2)</f>
        <v>0</v>
      </c>
      <c r="J41" s="153">
        <v>51347</v>
      </c>
      <c r="K41" s="153">
        <f>ROUND(E41*J41,2)</f>
        <v>51347</v>
      </c>
      <c r="L41" s="153">
        <v>21</v>
      </c>
      <c r="M41" s="153">
        <f>G41*(1+L41/100)</f>
        <v>0</v>
      </c>
      <c r="N41" s="153">
        <v>0</v>
      </c>
      <c r="O41" s="153">
        <f>ROUND(E41*N41,2)</f>
        <v>0</v>
      </c>
      <c r="P41" s="153">
        <v>0</v>
      </c>
      <c r="Q41" s="153">
        <f>ROUND(E41*P41,2)</f>
        <v>0</v>
      </c>
      <c r="R41" s="153"/>
      <c r="S41" s="153" t="s">
        <v>158</v>
      </c>
      <c r="T41" s="153" t="s">
        <v>159</v>
      </c>
      <c r="U41" s="153">
        <v>0</v>
      </c>
      <c r="V41" s="153">
        <f>ROUND(E41*U41,2)</f>
        <v>0</v>
      </c>
      <c r="W41" s="153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57" t="s">
        <v>116</v>
      </c>
      <c r="B42" s="158" t="s">
        <v>69</v>
      </c>
      <c r="C42" s="175" t="s">
        <v>70</v>
      </c>
      <c r="D42" s="159"/>
      <c r="E42" s="160"/>
      <c r="F42" s="161"/>
      <c r="G42" s="162">
        <f>SUMIF(AG43:AG43,"&lt;&gt;NOR",G43:G43)</f>
        <v>0</v>
      </c>
      <c r="H42" s="156"/>
      <c r="I42" s="156">
        <f>SUM(I43:I43)</f>
        <v>0</v>
      </c>
      <c r="J42" s="156"/>
      <c r="K42" s="156">
        <f>SUM(K43:K43)</f>
        <v>23994.639999999999</v>
      </c>
      <c r="L42" s="156"/>
      <c r="M42" s="156">
        <f>SUM(M43:M43)</f>
        <v>0</v>
      </c>
      <c r="N42" s="156"/>
      <c r="O42" s="156">
        <f>SUM(O43:O43)</f>
        <v>0</v>
      </c>
      <c r="P42" s="156"/>
      <c r="Q42" s="156">
        <f>SUM(Q43:Q43)</f>
        <v>0</v>
      </c>
      <c r="R42" s="156"/>
      <c r="S42" s="156"/>
      <c r="T42" s="156"/>
      <c r="U42" s="156"/>
      <c r="V42" s="156">
        <f>SUM(V43:V43)</f>
        <v>0</v>
      </c>
      <c r="W42" s="156"/>
      <c r="AG42" t="s">
        <v>117</v>
      </c>
    </row>
    <row r="43" spans="1:60" outlineLevel="1" x14ac:dyDescent="0.2">
      <c r="A43" s="169">
        <v>15</v>
      </c>
      <c r="B43" s="170" t="s">
        <v>168</v>
      </c>
      <c r="C43" s="178" t="s">
        <v>70</v>
      </c>
      <c r="D43" s="171" t="s">
        <v>167</v>
      </c>
      <c r="E43" s="172">
        <v>1</v>
      </c>
      <c r="F43" s="173"/>
      <c r="G43" s="174">
        <f>ROUND(E43*F43,2)</f>
        <v>0</v>
      </c>
      <c r="H43" s="153">
        <v>0</v>
      </c>
      <c r="I43" s="153">
        <f>ROUND(E43*H43,2)</f>
        <v>0</v>
      </c>
      <c r="J43" s="153">
        <v>23994.640000000003</v>
      </c>
      <c r="K43" s="153">
        <f>ROUND(E43*J43,2)</f>
        <v>23994.639999999999</v>
      </c>
      <c r="L43" s="153">
        <v>21</v>
      </c>
      <c r="M43" s="153">
        <f>G43*(1+L43/100)</f>
        <v>0</v>
      </c>
      <c r="N43" s="153">
        <v>0</v>
      </c>
      <c r="O43" s="153">
        <f>ROUND(E43*N43,2)</f>
        <v>0</v>
      </c>
      <c r="P43" s="153">
        <v>0</v>
      </c>
      <c r="Q43" s="153">
        <f>ROUND(E43*P43,2)</f>
        <v>0</v>
      </c>
      <c r="R43" s="153"/>
      <c r="S43" s="153" t="s">
        <v>158</v>
      </c>
      <c r="T43" s="153" t="s">
        <v>159</v>
      </c>
      <c r="U43" s="153">
        <v>0</v>
      </c>
      <c r="V43" s="153">
        <f>ROUND(E43*U43,2)</f>
        <v>0</v>
      </c>
      <c r="W43" s="153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7" t="s">
        <v>116</v>
      </c>
      <c r="B44" s="158" t="s">
        <v>71</v>
      </c>
      <c r="C44" s="175" t="s">
        <v>72</v>
      </c>
      <c r="D44" s="159"/>
      <c r="E44" s="160"/>
      <c r="F44" s="161"/>
      <c r="G44" s="162">
        <f>SUMIF(AG45:AG45,"&lt;&gt;NOR",G45:G45)</f>
        <v>0</v>
      </c>
      <c r="H44" s="156"/>
      <c r="I44" s="156">
        <f>SUM(I45:I45)</f>
        <v>0</v>
      </c>
      <c r="J44" s="156"/>
      <c r="K44" s="156">
        <f>SUM(K45:K45)</f>
        <v>4200</v>
      </c>
      <c r="L44" s="156"/>
      <c r="M44" s="156">
        <f>SUM(M45:M45)</f>
        <v>0</v>
      </c>
      <c r="N44" s="156"/>
      <c r="O44" s="156">
        <f>SUM(O45:O45)</f>
        <v>0</v>
      </c>
      <c r="P44" s="156"/>
      <c r="Q44" s="156">
        <f>SUM(Q45:Q45)</f>
        <v>0</v>
      </c>
      <c r="R44" s="156"/>
      <c r="S44" s="156"/>
      <c r="T44" s="156"/>
      <c r="U44" s="156"/>
      <c r="V44" s="156">
        <f>SUM(V45:V45)</f>
        <v>0</v>
      </c>
      <c r="W44" s="156"/>
      <c r="AG44" t="s">
        <v>117</v>
      </c>
    </row>
    <row r="45" spans="1:60" outlineLevel="1" x14ac:dyDescent="0.2">
      <c r="A45" s="169">
        <v>16</v>
      </c>
      <c r="B45" s="170" t="s">
        <v>169</v>
      </c>
      <c r="C45" s="178" t="s">
        <v>170</v>
      </c>
      <c r="D45" s="171" t="s">
        <v>167</v>
      </c>
      <c r="E45" s="172">
        <v>1</v>
      </c>
      <c r="F45" s="173"/>
      <c r="G45" s="174">
        <f>ROUND(E45*F45,2)</f>
        <v>0</v>
      </c>
      <c r="H45" s="153">
        <v>0</v>
      </c>
      <c r="I45" s="153">
        <f>ROUND(E45*H45,2)</f>
        <v>0</v>
      </c>
      <c r="J45" s="153">
        <v>4200</v>
      </c>
      <c r="K45" s="153">
        <f>ROUND(E45*J45,2)</f>
        <v>4200</v>
      </c>
      <c r="L45" s="153">
        <v>21</v>
      </c>
      <c r="M45" s="153">
        <f>G45*(1+L45/100)</f>
        <v>0</v>
      </c>
      <c r="N45" s="153">
        <v>0</v>
      </c>
      <c r="O45" s="153">
        <f>ROUND(E45*N45,2)</f>
        <v>0</v>
      </c>
      <c r="P45" s="153">
        <v>0</v>
      </c>
      <c r="Q45" s="153">
        <f>ROUND(E45*P45,2)</f>
        <v>0</v>
      </c>
      <c r="R45" s="153"/>
      <c r="S45" s="153" t="s">
        <v>158</v>
      </c>
      <c r="T45" s="153" t="s">
        <v>159</v>
      </c>
      <c r="U45" s="153">
        <v>0</v>
      </c>
      <c r="V45" s="153">
        <f>ROUND(E45*U45,2)</f>
        <v>0</v>
      </c>
      <c r="W45" s="153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122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57" t="s">
        <v>116</v>
      </c>
      <c r="B46" s="158" t="s">
        <v>73</v>
      </c>
      <c r="C46" s="175" t="s">
        <v>74</v>
      </c>
      <c r="D46" s="159"/>
      <c r="E46" s="160"/>
      <c r="F46" s="161"/>
      <c r="G46" s="162">
        <f>SUMIF(AG47:AG56,"&lt;&gt;NOR",G47:G56)</f>
        <v>0</v>
      </c>
      <c r="H46" s="156"/>
      <c r="I46" s="156">
        <f>SUM(I47:I56)</f>
        <v>6898.02</v>
      </c>
      <c r="J46" s="156"/>
      <c r="K46" s="156">
        <f>SUM(K47:K56)</f>
        <v>17994.64</v>
      </c>
      <c r="L46" s="156"/>
      <c r="M46" s="156">
        <f>SUM(M47:M56)</f>
        <v>0</v>
      </c>
      <c r="N46" s="156"/>
      <c r="O46" s="156">
        <f>SUM(O47:O56)</f>
        <v>9.0000000000000011E-2</v>
      </c>
      <c r="P46" s="156"/>
      <c r="Q46" s="156">
        <f>SUM(Q47:Q56)</f>
        <v>0</v>
      </c>
      <c r="R46" s="156"/>
      <c r="S46" s="156"/>
      <c r="T46" s="156"/>
      <c r="U46" s="156"/>
      <c r="V46" s="156">
        <f>SUM(V47:V56)</f>
        <v>9.59</v>
      </c>
      <c r="W46" s="156"/>
      <c r="AG46" t="s">
        <v>117</v>
      </c>
    </row>
    <row r="47" spans="1:60" ht="22.5" outlineLevel="1" x14ac:dyDescent="0.2">
      <c r="A47" s="169">
        <v>17</v>
      </c>
      <c r="B47" s="170" t="s">
        <v>171</v>
      </c>
      <c r="C47" s="178" t="s">
        <v>172</v>
      </c>
      <c r="D47" s="171" t="s">
        <v>133</v>
      </c>
      <c r="E47" s="172">
        <v>1</v>
      </c>
      <c r="F47" s="173"/>
      <c r="G47" s="174">
        <f t="shared" ref="G47:G56" si="0">ROUND(E47*F47,2)</f>
        <v>0</v>
      </c>
      <c r="H47" s="153">
        <v>388.02000000000004</v>
      </c>
      <c r="I47" s="153">
        <f t="shared" ref="I47:I56" si="1">ROUND(E47*H47,2)</f>
        <v>388.02</v>
      </c>
      <c r="J47" s="153">
        <v>5011.9800000000005</v>
      </c>
      <c r="K47" s="153">
        <f t="shared" ref="K47:K56" si="2">ROUND(E47*J47,2)</f>
        <v>5011.9799999999996</v>
      </c>
      <c r="L47" s="153">
        <v>21</v>
      </c>
      <c r="M47" s="153">
        <f t="shared" ref="M47:M56" si="3">G47*(1+L47/100)</f>
        <v>0</v>
      </c>
      <c r="N47" s="153">
        <v>9.0000000000000008E-4</v>
      </c>
      <c r="O47" s="153">
        <f t="shared" ref="O47:O56" si="4">ROUND(E47*N47,2)</f>
        <v>0</v>
      </c>
      <c r="P47" s="153">
        <v>0</v>
      </c>
      <c r="Q47" s="153">
        <f t="shared" ref="Q47:Q56" si="5">ROUND(E47*P47,2)</f>
        <v>0</v>
      </c>
      <c r="R47" s="153"/>
      <c r="S47" s="153" t="s">
        <v>121</v>
      </c>
      <c r="T47" s="153" t="s">
        <v>159</v>
      </c>
      <c r="U47" s="153">
        <v>2.29</v>
      </c>
      <c r="V47" s="153">
        <f t="shared" ref="V47:V56" si="6">ROUND(E47*U47,2)</f>
        <v>2.29</v>
      </c>
      <c r="W47" s="153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122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9">
        <v>18</v>
      </c>
      <c r="B48" s="170" t="s">
        <v>173</v>
      </c>
      <c r="C48" s="178" t="s">
        <v>174</v>
      </c>
      <c r="D48" s="171" t="s">
        <v>133</v>
      </c>
      <c r="E48" s="172">
        <v>4</v>
      </c>
      <c r="F48" s="173"/>
      <c r="G48" s="174">
        <f t="shared" si="0"/>
        <v>0</v>
      </c>
      <c r="H48" s="153">
        <v>0</v>
      </c>
      <c r="I48" s="153">
        <f t="shared" si="1"/>
        <v>0</v>
      </c>
      <c r="J48" s="153">
        <v>537</v>
      </c>
      <c r="K48" s="153">
        <f t="shared" si="2"/>
        <v>2148</v>
      </c>
      <c r="L48" s="153">
        <v>21</v>
      </c>
      <c r="M48" s="153">
        <f t="shared" si="3"/>
        <v>0</v>
      </c>
      <c r="N48" s="153">
        <v>0</v>
      </c>
      <c r="O48" s="153">
        <f t="shared" si="4"/>
        <v>0</v>
      </c>
      <c r="P48" s="153">
        <v>0</v>
      </c>
      <c r="Q48" s="153">
        <f t="shared" si="5"/>
        <v>0</v>
      </c>
      <c r="R48" s="153"/>
      <c r="S48" s="153" t="s">
        <v>121</v>
      </c>
      <c r="T48" s="153" t="s">
        <v>121</v>
      </c>
      <c r="U48" s="153">
        <v>1.4500000000000002</v>
      </c>
      <c r="V48" s="153">
        <f t="shared" si="6"/>
        <v>5.8</v>
      </c>
      <c r="W48" s="153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122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9">
        <v>19</v>
      </c>
      <c r="B49" s="170" t="s">
        <v>175</v>
      </c>
      <c r="C49" s="178" t="s">
        <v>176</v>
      </c>
      <c r="D49" s="171" t="s">
        <v>133</v>
      </c>
      <c r="E49" s="172">
        <v>1</v>
      </c>
      <c r="F49" s="173"/>
      <c r="G49" s="174">
        <f t="shared" si="0"/>
        <v>0</v>
      </c>
      <c r="H49" s="153">
        <v>0</v>
      </c>
      <c r="I49" s="153">
        <f t="shared" si="1"/>
        <v>0</v>
      </c>
      <c r="J49" s="153">
        <v>556</v>
      </c>
      <c r="K49" s="153">
        <f t="shared" si="2"/>
        <v>556</v>
      </c>
      <c r="L49" s="153">
        <v>21</v>
      </c>
      <c r="M49" s="153">
        <f t="shared" si="3"/>
        <v>0</v>
      </c>
      <c r="N49" s="153">
        <v>0</v>
      </c>
      <c r="O49" s="153">
        <f t="shared" si="4"/>
        <v>0</v>
      </c>
      <c r="P49" s="153">
        <v>0</v>
      </c>
      <c r="Q49" s="153">
        <f t="shared" si="5"/>
        <v>0</v>
      </c>
      <c r="R49" s="153"/>
      <c r="S49" s="153" t="s">
        <v>121</v>
      </c>
      <c r="T49" s="153" t="s">
        <v>121</v>
      </c>
      <c r="U49" s="153">
        <v>1.5</v>
      </c>
      <c r="V49" s="153">
        <f t="shared" si="6"/>
        <v>1.5</v>
      </c>
      <c r="W49" s="153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122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9">
        <v>20</v>
      </c>
      <c r="B50" s="170" t="s">
        <v>177</v>
      </c>
      <c r="C50" s="178" t="s">
        <v>178</v>
      </c>
      <c r="D50" s="171" t="s">
        <v>167</v>
      </c>
      <c r="E50" s="172">
        <v>5</v>
      </c>
      <c r="F50" s="173"/>
      <c r="G50" s="174">
        <f t="shared" si="0"/>
        <v>0</v>
      </c>
      <c r="H50" s="153">
        <v>0</v>
      </c>
      <c r="I50" s="153">
        <f t="shared" si="1"/>
        <v>0</v>
      </c>
      <c r="J50" s="153">
        <v>780</v>
      </c>
      <c r="K50" s="153">
        <f t="shared" si="2"/>
        <v>3900</v>
      </c>
      <c r="L50" s="153">
        <v>21</v>
      </c>
      <c r="M50" s="153">
        <f t="shared" si="3"/>
        <v>0</v>
      </c>
      <c r="N50" s="153">
        <v>0</v>
      </c>
      <c r="O50" s="153">
        <f t="shared" si="4"/>
        <v>0</v>
      </c>
      <c r="P50" s="153">
        <v>0</v>
      </c>
      <c r="Q50" s="153">
        <f t="shared" si="5"/>
        <v>0</v>
      </c>
      <c r="R50" s="153"/>
      <c r="S50" s="153" t="s">
        <v>158</v>
      </c>
      <c r="T50" s="153" t="s">
        <v>159</v>
      </c>
      <c r="U50" s="153">
        <v>0</v>
      </c>
      <c r="V50" s="153">
        <f t="shared" si="6"/>
        <v>0</v>
      </c>
      <c r="W50" s="153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122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9">
        <v>21</v>
      </c>
      <c r="B51" s="170" t="s">
        <v>179</v>
      </c>
      <c r="C51" s="178" t="s">
        <v>180</v>
      </c>
      <c r="D51" s="171" t="s">
        <v>133</v>
      </c>
      <c r="E51" s="172">
        <v>2</v>
      </c>
      <c r="F51" s="173"/>
      <c r="G51" s="174">
        <f t="shared" si="0"/>
        <v>0</v>
      </c>
      <c r="H51" s="153">
        <v>0</v>
      </c>
      <c r="I51" s="153">
        <f t="shared" si="1"/>
        <v>0</v>
      </c>
      <c r="J51" s="153">
        <v>1200</v>
      </c>
      <c r="K51" s="153">
        <f t="shared" si="2"/>
        <v>2400</v>
      </c>
      <c r="L51" s="153">
        <v>21</v>
      </c>
      <c r="M51" s="153">
        <f t="shared" si="3"/>
        <v>0</v>
      </c>
      <c r="N51" s="153">
        <v>0</v>
      </c>
      <c r="O51" s="153">
        <f t="shared" si="4"/>
        <v>0</v>
      </c>
      <c r="P51" s="153">
        <v>0</v>
      </c>
      <c r="Q51" s="153">
        <f t="shared" si="5"/>
        <v>0</v>
      </c>
      <c r="R51" s="153"/>
      <c r="S51" s="153" t="s">
        <v>158</v>
      </c>
      <c r="T51" s="153" t="s">
        <v>159</v>
      </c>
      <c r="U51" s="153">
        <v>0</v>
      </c>
      <c r="V51" s="153">
        <f t="shared" si="6"/>
        <v>0</v>
      </c>
      <c r="W51" s="153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122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9">
        <v>22</v>
      </c>
      <c r="B52" s="170" t="s">
        <v>181</v>
      </c>
      <c r="C52" s="178" t="s">
        <v>182</v>
      </c>
      <c r="D52" s="171" t="s">
        <v>133</v>
      </c>
      <c r="E52" s="172">
        <v>1</v>
      </c>
      <c r="F52" s="173"/>
      <c r="G52" s="174">
        <f t="shared" si="0"/>
        <v>0</v>
      </c>
      <c r="H52" s="153">
        <v>0</v>
      </c>
      <c r="I52" s="153">
        <f t="shared" si="1"/>
        <v>0</v>
      </c>
      <c r="J52" s="153">
        <v>3720</v>
      </c>
      <c r="K52" s="153">
        <f t="shared" si="2"/>
        <v>3720</v>
      </c>
      <c r="L52" s="153">
        <v>21</v>
      </c>
      <c r="M52" s="153">
        <f t="shared" si="3"/>
        <v>0</v>
      </c>
      <c r="N52" s="153">
        <v>0</v>
      </c>
      <c r="O52" s="153">
        <f t="shared" si="4"/>
        <v>0</v>
      </c>
      <c r="P52" s="153">
        <v>0</v>
      </c>
      <c r="Q52" s="153">
        <f t="shared" si="5"/>
        <v>0</v>
      </c>
      <c r="R52" s="153"/>
      <c r="S52" s="153" t="s">
        <v>158</v>
      </c>
      <c r="T52" s="153" t="s">
        <v>159</v>
      </c>
      <c r="U52" s="153">
        <v>0</v>
      </c>
      <c r="V52" s="153">
        <f t="shared" si="6"/>
        <v>0</v>
      </c>
      <c r="W52" s="153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122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9">
        <v>23</v>
      </c>
      <c r="B53" s="170" t="s">
        <v>183</v>
      </c>
      <c r="C53" s="178" t="s">
        <v>184</v>
      </c>
      <c r="D53" s="171" t="s">
        <v>133</v>
      </c>
      <c r="E53" s="172">
        <v>3</v>
      </c>
      <c r="F53" s="173"/>
      <c r="G53" s="174">
        <f t="shared" si="0"/>
        <v>0</v>
      </c>
      <c r="H53" s="153">
        <v>1302</v>
      </c>
      <c r="I53" s="153">
        <f t="shared" si="1"/>
        <v>3906</v>
      </c>
      <c r="J53" s="153">
        <v>0</v>
      </c>
      <c r="K53" s="153">
        <f t="shared" si="2"/>
        <v>0</v>
      </c>
      <c r="L53" s="153">
        <v>21</v>
      </c>
      <c r="M53" s="153">
        <f t="shared" si="3"/>
        <v>0</v>
      </c>
      <c r="N53" s="153">
        <v>1.5500000000000002E-2</v>
      </c>
      <c r="O53" s="153">
        <f t="shared" si="4"/>
        <v>0.05</v>
      </c>
      <c r="P53" s="153">
        <v>0</v>
      </c>
      <c r="Q53" s="153">
        <f t="shared" si="5"/>
        <v>0</v>
      </c>
      <c r="R53" s="153" t="s">
        <v>185</v>
      </c>
      <c r="S53" s="153" t="s">
        <v>121</v>
      </c>
      <c r="T53" s="153" t="s">
        <v>121</v>
      </c>
      <c r="U53" s="153">
        <v>0</v>
      </c>
      <c r="V53" s="153">
        <f t="shared" si="6"/>
        <v>0</v>
      </c>
      <c r="W53" s="153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186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9">
        <v>24</v>
      </c>
      <c r="B54" s="170" t="s">
        <v>187</v>
      </c>
      <c r="C54" s="178" t="s">
        <v>188</v>
      </c>
      <c r="D54" s="171" t="s">
        <v>133</v>
      </c>
      <c r="E54" s="172">
        <v>1</v>
      </c>
      <c r="F54" s="173"/>
      <c r="G54" s="174">
        <f t="shared" si="0"/>
        <v>0</v>
      </c>
      <c r="H54" s="153">
        <v>1302</v>
      </c>
      <c r="I54" s="153">
        <f t="shared" si="1"/>
        <v>1302</v>
      </c>
      <c r="J54" s="153">
        <v>0</v>
      </c>
      <c r="K54" s="153">
        <f t="shared" si="2"/>
        <v>0</v>
      </c>
      <c r="L54" s="153">
        <v>21</v>
      </c>
      <c r="M54" s="153">
        <f t="shared" si="3"/>
        <v>0</v>
      </c>
      <c r="N54" s="153">
        <v>1.6E-2</v>
      </c>
      <c r="O54" s="153">
        <f t="shared" si="4"/>
        <v>0.02</v>
      </c>
      <c r="P54" s="153">
        <v>0</v>
      </c>
      <c r="Q54" s="153">
        <f t="shared" si="5"/>
        <v>0</v>
      </c>
      <c r="R54" s="153" t="s">
        <v>185</v>
      </c>
      <c r="S54" s="153" t="s">
        <v>121</v>
      </c>
      <c r="T54" s="153" t="s">
        <v>121</v>
      </c>
      <c r="U54" s="153">
        <v>0</v>
      </c>
      <c r="V54" s="153">
        <f t="shared" si="6"/>
        <v>0</v>
      </c>
      <c r="W54" s="153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186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9">
        <v>25</v>
      </c>
      <c r="B55" s="170" t="s">
        <v>189</v>
      </c>
      <c r="C55" s="178" t="s">
        <v>190</v>
      </c>
      <c r="D55" s="171" t="s">
        <v>133</v>
      </c>
      <c r="E55" s="172">
        <v>1</v>
      </c>
      <c r="F55" s="173"/>
      <c r="G55" s="174">
        <f t="shared" si="0"/>
        <v>0</v>
      </c>
      <c r="H55" s="153">
        <v>1302</v>
      </c>
      <c r="I55" s="153">
        <f t="shared" si="1"/>
        <v>1302</v>
      </c>
      <c r="J55" s="153">
        <v>0</v>
      </c>
      <c r="K55" s="153">
        <f t="shared" si="2"/>
        <v>0</v>
      </c>
      <c r="L55" s="153">
        <v>21</v>
      </c>
      <c r="M55" s="153">
        <f t="shared" si="3"/>
        <v>0</v>
      </c>
      <c r="N55" s="153">
        <v>1.7500000000000002E-2</v>
      </c>
      <c r="O55" s="153">
        <f t="shared" si="4"/>
        <v>0.02</v>
      </c>
      <c r="P55" s="153">
        <v>0</v>
      </c>
      <c r="Q55" s="153">
        <f t="shared" si="5"/>
        <v>0</v>
      </c>
      <c r="R55" s="153" t="s">
        <v>185</v>
      </c>
      <c r="S55" s="153" t="s">
        <v>121</v>
      </c>
      <c r="T55" s="153" t="s">
        <v>121</v>
      </c>
      <c r="U55" s="153">
        <v>0</v>
      </c>
      <c r="V55" s="153">
        <f t="shared" si="6"/>
        <v>0</v>
      </c>
      <c r="W55" s="153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186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9">
        <v>26</v>
      </c>
      <c r="B56" s="170" t="s">
        <v>191</v>
      </c>
      <c r="C56" s="178" t="s">
        <v>192</v>
      </c>
      <c r="D56" s="171" t="s">
        <v>0</v>
      </c>
      <c r="E56" s="172">
        <v>246.34</v>
      </c>
      <c r="F56" s="173"/>
      <c r="G56" s="174">
        <f t="shared" si="0"/>
        <v>0</v>
      </c>
      <c r="H56" s="153">
        <v>0</v>
      </c>
      <c r="I56" s="153">
        <f t="shared" si="1"/>
        <v>0</v>
      </c>
      <c r="J56" s="153">
        <v>1.05</v>
      </c>
      <c r="K56" s="153">
        <f t="shared" si="2"/>
        <v>258.66000000000003</v>
      </c>
      <c r="L56" s="153">
        <v>21</v>
      </c>
      <c r="M56" s="153">
        <f t="shared" si="3"/>
        <v>0</v>
      </c>
      <c r="N56" s="153">
        <v>0</v>
      </c>
      <c r="O56" s="153">
        <f t="shared" si="4"/>
        <v>0</v>
      </c>
      <c r="P56" s="153">
        <v>0</v>
      </c>
      <c r="Q56" s="153">
        <f t="shared" si="5"/>
        <v>0</v>
      </c>
      <c r="R56" s="153"/>
      <c r="S56" s="153" t="s">
        <v>121</v>
      </c>
      <c r="T56" s="153" t="s">
        <v>121</v>
      </c>
      <c r="U56" s="153">
        <v>0</v>
      </c>
      <c r="V56" s="153">
        <f t="shared" si="6"/>
        <v>0</v>
      </c>
      <c r="W56" s="153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164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57" t="s">
        <v>116</v>
      </c>
      <c r="B57" s="158" t="s">
        <v>75</v>
      </c>
      <c r="C57" s="175" t="s">
        <v>76</v>
      </c>
      <c r="D57" s="159"/>
      <c r="E57" s="160"/>
      <c r="F57" s="161"/>
      <c r="G57" s="162">
        <f>SUMIF(AG58:AG59,"&lt;&gt;NOR",G58:G59)</f>
        <v>0</v>
      </c>
      <c r="H57" s="156"/>
      <c r="I57" s="156">
        <f>SUM(I58:I59)</f>
        <v>0</v>
      </c>
      <c r="J57" s="156"/>
      <c r="K57" s="156">
        <f>SUM(K58:K59)</f>
        <v>29184</v>
      </c>
      <c r="L57" s="156"/>
      <c r="M57" s="156">
        <f>SUM(M58:M59)</f>
        <v>0</v>
      </c>
      <c r="N57" s="156"/>
      <c r="O57" s="156">
        <f>SUM(O58:O59)</f>
        <v>0</v>
      </c>
      <c r="P57" s="156"/>
      <c r="Q57" s="156">
        <f>SUM(Q58:Q59)</f>
        <v>0</v>
      </c>
      <c r="R57" s="156"/>
      <c r="S57" s="156"/>
      <c r="T57" s="156"/>
      <c r="U57" s="156"/>
      <c r="V57" s="156">
        <f>SUM(V58:V59)</f>
        <v>0</v>
      </c>
      <c r="W57" s="156"/>
      <c r="AG57" t="s">
        <v>117</v>
      </c>
    </row>
    <row r="58" spans="1:60" outlineLevel="1" x14ac:dyDescent="0.2">
      <c r="A58" s="163">
        <v>27</v>
      </c>
      <c r="B58" s="164" t="s">
        <v>193</v>
      </c>
      <c r="C58" s="176" t="s">
        <v>194</v>
      </c>
      <c r="D58" s="165" t="s">
        <v>120</v>
      </c>
      <c r="E58" s="166">
        <v>76.800000000000011</v>
      </c>
      <c r="F58" s="167"/>
      <c r="G58" s="168">
        <f>ROUND(E58*F58,2)</f>
        <v>0</v>
      </c>
      <c r="H58" s="153">
        <v>0</v>
      </c>
      <c r="I58" s="153">
        <f>ROUND(E58*H58,2)</f>
        <v>0</v>
      </c>
      <c r="J58" s="153">
        <v>380</v>
      </c>
      <c r="K58" s="153">
        <f>ROUND(E58*J58,2)</f>
        <v>29184</v>
      </c>
      <c r="L58" s="153">
        <v>21</v>
      </c>
      <c r="M58" s="153">
        <f>G58*(1+L58/100)</f>
        <v>0</v>
      </c>
      <c r="N58" s="153">
        <v>0</v>
      </c>
      <c r="O58" s="153">
        <f>ROUND(E58*N58,2)</f>
        <v>0</v>
      </c>
      <c r="P58" s="153">
        <v>0</v>
      </c>
      <c r="Q58" s="153">
        <f>ROUND(E58*P58,2)</f>
        <v>0</v>
      </c>
      <c r="R58" s="153"/>
      <c r="S58" s="153" t="s">
        <v>158</v>
      </c>
      <c r="T58" s="153" t="s">
        <v>159</v>
      </c>
      <c r="U58" s="153">
        <v>0</v>
      </c>
      <c r="V58" s="153">
        <f>ROUND(E58*U58,2)</f>
        <v>0</v>
      </c>
      <c r="W58" s="153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122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1"/>
      <c r="B59" s="152"/>
      <c r="C59" s="177" t="s">
        <v>195</v>
      </c>
      <c r="D59" s="154"/>
      <c r="E59" s="155">
        <v>76.800000000000011</v>
      </c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124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57" t="s">
        <v>116</v>
      </c>
      <c r="B60" s="158" t="s">
        <v>77</v>
      </c>
      <c r="C60" s="175" t="s">
        <v>78</v>
      </c>
      <c r="D60" s="159"/>
      <c r="E60" s="160"/>
      <c r="F60" s="161"/>
      <c r="G60" s="162">
        <f>SUMIF(AG61:AG66,"&lt;&gt;NOR",G61:G66)</f>
        <v>0</v>
      </c>
      <c r="H60" s="156"/>
      <c r="I60" s="156">
        <f>SUM(I61:I66)</f>
        <v>2075.6999999999998</v>
      </c>
      <c r="J60" s="156"/>
      <c r="K60" s="156">
        <f>SUM(K61:K66)</f>
        <v>2250.5199999999995</v>
      </c>
      <c r="L60" s="156"/>
      <c r="M60" s="156">
        <f>SUM(M61:M66)</f>
        <v>0</v>
      </c>
      <c r="N60" s="156"/>
      <c r="O60" s="156">
        <f>SUM(O61:O66)</f>
        <v>0.08</v>
      </c>
      <c r="P60" s="156"/>
      <c r="Q60" s="156">
        <f>SUM(Q61:Q66)</f>
        <v>0</v>
      </c>
      <c r="R60" s="156"/>
      <c r="S60" s="156"/>
      <c r="T60" s="156"/>
      <c r="U60" s="156"/>
      <c r="V60" s="156">
        <f>SUM(V61:V66)</f>
        <v>5.3999999999999995</v>
      </c>
      <c r="W60" s="156"/>
      <c r="AG60" t="s">
        <v>117</v>
      </c>
    </row>
    <row r="61" spans="1:60" outlineLevel="1" x14ac:dyDescent="0.2">
      <c r="A61" s="163">
        <v>28</v>
      </c>
      <c r="B61" s="164" t="s">
        <v>196</v>
      </c>
      <c r="C61" s="176" t="s">
        <v>197</v>
      </c>
      <c r="D61" s="165" t="s">
        <v>120</v>
      </c>
      <c r="E61" s="166">
        <v>5.1000000000000005</v>
      </c>
      <c r="F61" s="167"/>
      <c r="G61" s="168">
        <f>ROUND(E61*F61,2)</f>
        <v>0</v>
      </c>
      <c r="H61" s="153">
        <v>0</v>
      </c>
      <c r="I61" s="153">
        <f>ROUND(E61*H61,2)</f>
        <v>0</v>
      </c>
      <c r="J61" s="153">
        <v>21</v>
      </c>
      <c r="K61" s="153">
        <f>ROUND(E61*J61,2)</f>
        <v>107.1</v>
      </c>
      <c r="L61" s="153">
        <v>21</v>
      </c>
      <c r="M61" s="153">
        <f>G61*(1+L61/100)</f>
        <v>0</v>
      </c>
      <c r="N61" s="153">
        <v>0</v>
      </c>
      <c r="O61" s="153">
        <f>ROUND(E61*N61,2)</f>
        <v>0</v>
      </c>
      <c r="P61" s="153">
        <v>0</v>
      </c>
      <c r="Q61" s="153">
        <f>ROUND(E61*P61,2)</f>
        <v>0</v>
      </c>
      <c r="R61" s="153"/>
      <c r="S61" s="153" t="s">
        <v>121</v>
      </c>
      <c r="T61" s="153" t="s">
        <v>121</v>
      </c>
      <c r="U61" s="153">
        <v>0.05</v>
      </c>
      <c r="V61" s="153">
        <f>ROUND(E61*U61,2)</f>
        <v>0.26</v>
      </c>
      <c r="W61" s="153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122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1"/>
      <c r="B62" s="152"/>
      <c r="C62" s="177" t="s">
        <v>198</v>
      </c>
      <c r="D62" s="154"/>
      <c r="E62" s="155">
        <v>5.1000000000000005</v>
      </c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124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69">
        <v>29</v>
      </c>
      <c r="B63" s="170" t="s">
        <v>199</v>
      </c>
      <c r="C63" s="178" t="s">
        <v>200</v>
      </c>
      <c r="D63" s="171" t="s">
        <v>120</v>
      </c>
      <c r="E63" s="172">
        <v>5.1000000000000005</v>
      </c>
      <c r="F63" s="173"/>
      <c r="G63" s="174">
        <f>ROUND(E63*F63,2)</f>
        <v>0</v>
      </c>
      <c r="H63" s="153">
        <v>0</v>
      </c>
      <c r="I63" s="153">
        <f>ROUND(E63*H63,2)</f>
        <v>0</v>
      </c>
      <c r="J63" s="153">
        <v>412</v>
      </c>
      <c r="K63" s="153">
        <f>ROUND(E63*J63,2)</f>
        <v>2101.1999999999998</v>
      </c>
      <c r="L63" s="153">
        <v>21</v>
      </c>
      <c r="M63" s="153">
        <f>G63*(1+L63/100)</f>
        <v>0</v>
      </c>
      <c r="N63" s="153">
        <v>0</v>
      </c>
      <c r="O63" s="153">
        <f>ROUND(E63*N63,2)</f>
        <v>0</v>
      </c>
      <c r="P63" s="153">
        <v>0</v>
      </c>
      <c r="Q63" s="153">
        <f>ROUND(E63*P63,2)</f>
        <v>0</v>
      </c>
      <c r="R63" s="153"/>
      <c r="S63" s="153" t="s">
        <v>121</v>
      </c>
      <c r="T63" s="153" t="s">
        <v>121</v>
      </c>
      <c r="U63" s="153">
        <v>0.9830000000000001</v>
      </c>
      <c r="V63" s="153">
        <f>ROUND(E63*U63,2)</f>
        <v>5.01</v>
      </c>
      <c r="W63" s="153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122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3">
        <v>30</v>
      </c>
      <c r="B64" s="164" t="s">
        <v>201</v>
      </c>
      <c r="C64" s="176" t="s">
        <v>202</v>
      </c>
      <c r="D64" s="165" t="s">
        <v>120</v>
      </c>
      <c r="E64" s="166">
        <v>5.61</v>
      </c>
      <c r="F64" s="167"/>
      <c r="G64" s="168">
        <f>ROUND(E64*F64,2)</f>
        <v>0</v>
      </c>
      <c r="H64" s="153">
        <v>370</v>
      </c>
      <c r="I64" s="153">
        <f>ROUND(E64*H64,2)</f>
        <v>2075.6999999999998</v>
      </c>
      <c r="J64" s="153">
        <v>0</v>
      </c>
      <c r="K64" s="153">
        <f>ROUND(E64*J64,2)</f>
        <v>0</v>
      </c>
      <c r="L64" s="153">
        <v>21</v>
      </c>
      <c r="M64" s="153">
        <f>G64*(1+L64/100)</f>
        <v>0</v>
      </c>
      <c r="N64" s="153">
        <v>1.4200000000000001E-2</v>
      </c>
      <c r="O64" s="153">
        <f>ROUND(E64*N64,2)</f>
        <v>0.08</v>
      </c>
      <c r="P64" s="153">
        <v>0</v>
      </c>
      <c r="Q64" s="153">
        <f>ROUND(E64*P64,2)</f>
        <v>0</v>
      </c>
      <c r="R64" s="153" t="s">
        <v>185</v>
      </c>
      <c r="S64" s="153" t="s">
        <v>121</v>
      </c>
      <c r="T64" s="153" t="s">
        <v>121</v>
      </c>
      <c r="U64" s="153">
        <v>0</v>
      </c>
      <c r="V64" s="153">
        <f>ROUND(E64*U64,2)</f>
        <v>0</v>
      </c>
      <c r="W64" s="153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186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1"/>
      <c r="B65" s="152"/>
      <c r="C65" s="177" t="s">
        <v>203</v>
      </c>
      <c r="D65" s="154"/>
      <c r="E65" s="155">
        <v>5.61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124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9">
        <v>31</v>
      </c>
      <c r="B66" s="170" t="s">
        <v>204</v>
      </c>
      <c r="C66" s="178" t="s">
        <v>205</v>
      </c>
      <c r="D66" s="171" t="s">
        <v>162</v>
      </c>
      <c r="E66" s="172">
        <v>7.9660000000000009E-2</v>
      </c>
      <c r="F66" s="173"/>
      <c r="G66" s="174">
        <f>ROUND(E66*F66,2)</f>
        <v>0</v>
      </c>
      <c r="H66" s="153">
        <v>0</v>
      </c>
      <c r="I66" s="153">
        <f>ROUND(E66*H66,2)</f>
        <v>0</v>
      </c>
      <c r="J66" s="153">
        <v>530</v>
      </c>
      <c r="K66" s="153">
        <f>ROUND(E66*J66,2)</f>
        <v>42.22</v>
      </c>
      <c r="L66" s="153">
        <v>21</v>
      </c>
      <c r="M66" s="153">
        <f>G66*(1+L66/100)</f>
        <v>0</v>
      </c>
      <c r="N66" s="153">
        <v>0</v>
      </c>
      <c r="O66" s="153">
        <f>ROUND(E66*N66,2)</f>
        <v>0</v>
      </c>
      <c r="P66" s="153">
        <v>0</v>
      </c>
      <c r="Q66" s="153">
        <f>ROUND(E66*P66,2)</f>
        <v>0</v>
      </c>
      <c r="R66" s="153"/>
      <c r="S66" s="153" t="s">
        <v>121</v>
      </c>
      <c r="T66" s="153" t="s">
        <v>121</v>
      </c>
      <c r="U66" s="153">
        <v>1.5980000000000001</v>
      </c>
      <c r="V66" s="153">
        <f>ROUND(E66*U66,2)</f>
        <v>0.13</v>
      </c>
      <c r="W66" s="153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164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57" t="s">
        <v>116</v>
      </c>
      <c r="B67" s="158" t="s">
        <v>79</v>
      </c>
      <c r="C67" s="175" t="s">
        <v>80</v>
      </c>
      <c r="D67" s="159"/>
      <c r="E67" s="160"/>
      <c r="F67" s="161"/>
      <c r="G67" s="162">
        <f>SUMIF(AG68:AG76,"&lt;&gt;NOR",G68:G76)</f>
        <v>0</v>
      </c>
      <c r="H67" s="156"/>
      <c r="I67" s="156">
        <f>SUM(I68:I76)</f>
        <v>48624.25</v>
      </c>
      <c r="J67" s="156"/>
      <c r="K67" s="156">
        <f>SUM(K68:K76)</f>
        <v>47265.340000000004</v>
      </c>
      <c r="L67" s="156"/>
      <c r="M67" s="156">
        <f>SUM(M68:M76)</f>
        <v>0</v>
      </c>
      <c r="N67" s="156"/>
      <c r="O67" s="156">
        <f>SUM(O68:O76)</f>
        <v>0.28999999999999998</v>
      </c>
      <c r="P67" s="156"/>
      <c r="Q67" s="156">
        <f>SUM(Q68:Q76)</f>
        <v>0.35</v>
      </c>
      <c r="R67" s="156"/>
      <c r="S67" s="156"/>
      <c r="T67" s="156"/>
      <c r="U67" s="156"/>
      <c r="V67" s="156">
        <f>SUM(V68:V76)</f>
        <v>67.329999999999984</v>
      </c>
      <c r="W67" s="156"/>
      <c r="AG67" t="s">
        <v>117</v>
      </c>
    </row>
    <row r="68" spans="1:60" outlineLevel="1" x14ac:dyDescent="0.2">
      <c r="A68" s="163">
        <v>32</v>
      </c>
      <c r="B68" s="164" t="s">
        <v>206</v>
      </c>
      <c r="C68" s="176" t="s">
        <v>207</v>
      </c>
      <c r="D68" s="165" t="s">
        <v>120</v>
      </c>
      <c r="E68" s="166">
        <v>89</v>
      </c>
      <c r="F68" s="167"/>
      <c r="G68" s="168">
        <f>ROUND(E68*F68,2)</f>
        <v>0</v>
      </c>
      <c r="H68" s="153">
        <v>0</v>
      </c>
      <c r="I68" s="153">
        <f>ROUND(E68*H68,2)</f>
        <v>0</v>
      </c>
      <c r="J68" s="153">
        <v>290</v>
      </c>
      <c r="K68" s="153">
        <f>ROUND(E68*J68,2)</f>
        <v>25810</v>
      </c>
      <c r="L68" s="153">
        <v>21</v>
      </c>
      <c r="M68" s="153">
        <f>G68*(1+L68/100)</f>
        <v>0</v>
      </c>
      <c r="N68" s="153">
        <v>0</v>
      </c>
      <c r="O68" s="153">
        <f>ROUND(E68*N68,2)</f>
        <v>0</v>
      </c>
      <c r="P68" s="153">
        <v>0</v>
      </c>
      <c r="Q68" s="153">
        <f>ROUND(E68*P68,2)</f>
        <v>0</v>
      </c>
      <c r="R68" s="153"/>
      <c r="S68" s="153" t="s">
        <v>121</v>
      </c>
      <c r="T68" s="153" t="s">
        <v>159</v>
      </c>
      <c r="U68" s="153">
        <v>0.14700000000000002</v>
      </c>
      <c r="V68" s="153">
        <f>ROUND(E68*U68,2)</f>
        <v>13.08</v>
      </c>
      <c r="W68" s="153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122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1"/>
      <c r="B69" s="152"/>
      <c r="C69" s="177" t="s">
        <v>208</v>
      </c>
      <c r="D69" s="154"/>
      <c r="E69" s="155">
        <v>89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3">
        <v>33</v>
      </c>
      <c r="B70" s="164" t="s">
        <v>209</v>
      </c>
      <c r="C70" s="176" t="s">
        <v>210</v>
      </c>
      <c r="D70" s="165" t="s">
        <v>120</v>
      </c>
      <c r="E70" s="166">
        <v>83.9</v>
      </c>
      <c r="F70" s="167"/>
      <c r="G70" s="168">
        <f>ROUND(E70*F70,2)</f>
        <v>0</v>
      </c>
      <c r="H70" s="153">
        <v>0</v>
      </c>
      <c r="I70" s="153">
        <f>ROUND(E70*H70,2)</f>
        <v>0</v>
      </c>
      <c r="J70" s="153">
        <v>19.100000000000001</v>
      </c>
      <c r="K70" s="153">
        <f>ROUND(E70*J70,2)</f>
        <v>1602.49</v>
      </c>
      <c r="L70" s="153">
        <v>21</v>
      </c>
      <c r="M70" s="153">
        <f>G70*(1+L70/100)</f>
        <v>0</v>
      </c>
      <c r="N70" s="153">
        <v>0</v>
      </c>
      <c r="O70" s="153">
        <f>ROUND(E70*N70,2)</f>
        <v>0</v>
      </c>
      <c r="P70" s="153">
        <v>0</v>
      </c>
      <c r="Q70" s="153">
        <f>ROUND(E70*P70,2)</f>
        <v>0</v>
      </c>
      <c r="R70" s="153"/>
      <c r="S70" s="153" t="s">
        <v>121</v>
      </c>
      <c r="T70" s="153" t="s">
        <v>121</v>
      </c>
      <c r="U70" s="153">
        <v>4.6000000000000006E-2</v>
      </c>
      <c r="V70" s="153">
        <f>ROUND(E70*U70,2)</f>
        <v>3.86</v>
      </c>
      <c r="W70" s="153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122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1"/>
      <c r="B71" s="152"/>
      <c r="C71" s="177" t="s">
        <v>211</v>
      </c>
      <c r="D71" s="154"/>
      <c r="E71" s="155">
        <v>83.9</v>
      </c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124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63">
        <v>34</v>
      </c>
      <c r="B72" s="164" t="s">
        <v>212</v>
      </c>
      <c r="C72" s="176" t="s">
        <v>213</v>
      </c>
      <c r="D72" s="165" t="s">
        <v>120</v>
      </c>
      <c r="E72" s="166">
        <v>117.2</v>
      </c>
      <c r="F72" s="167"/>
      <c r="G72" s="168">
        <f>ROUND(E72*F72,2)</f>
        <v>0</v>
      </c>
      <c r="H72" s="153">
        <v>0</v>
      </c>
      <c r="I72" s="153">
        <f>ROUND(E72*H72,2)</f>
        <v>0</v>
      </c>
      <c r="J72" s="153">
        <v>34.800000000000004</v>
      </c>
      <c r="K72" s="153">
        <f>ROUND(E72*J72,2)</f>
        <v>4078.56</v>
      </c>
      <c r="L72" s="153">
        <v>21</v>
      </c>
      <c r="M72" s="153">
        <f>G72*(1+L72/100)</f>
        <v>0</v>
      </c>
      <c r="N72" s="153">
        <v>0</v>
      </c>
      <c r="O72" s="153">
        <f>ROUND(E72*N72,2)</f>
        <v>0</v>
      </c>
      <c r="P72" s="153">
        <v>3.0000000000000001E-3</v>
      </c>
      <c r="Q72" s="153">
        <f>ROUND(E72*P72,2)</f>
        <v>0.35</v>
      </c>
      <c r="R72" s="153"/>
      <c r="S72" s="153" t="s">
        <v>121</v>
      </c>
      <c r="T72" s="153" t="s">
        <v>121</v>
      </c>
      <c r="U72" s="153">
        <v>0.10500000000000001</v>
      </c>
      <c r="V72" s="153">
        <f>ROUND(E72*U72,2)</f>
        <v>12.31</v>
      </c>
      <c r="W72" s="153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122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1"/>
      <c r="B73" s="152"/>
      <c r="C73" s="177" t="s">
        <v>214</v>
      </c>
      <c r="D73" s="154"/>
      <c r="E73" s="155">
        <v>117.2</v>
      </c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124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3">
        <v>35</v>
      </c>
      <c r="B74" s="164" t="s">
        <v>215</v>
      </c>
      <c r="C74" s="176" t="s">
        <v>216</v>
      </c>
      <c r="D74" s="165" t="s">
        <v>120</v>
      </c>
      <c r="E74" s="166">
        <v>83.9</v>
      </c>
      <c r="F74" s="167"/>
      <c r="G74" s="168">
        <f>ROUND(E74*F74,2)</f>
        <v>0</v>
      </c>
      <c r="H74" s="153">
        <v>579.55000000000007</v>
      </c>
      <c r="I74" s="153">
        <f>ROUND(E74*H74,2)</f>
        <v>48624.25</v>
      </c>
      <c r="J74" s="153">
        <v>186.45000000000002</v>
      </c>
      <c r="K74" s="153">
        <f>ROUND(E74*J74,2)</f>
        <v>15643.16</v>
      </c>
      <c r="L74" s="153">
        <v>21</v>
      </c>
      <c r="M74" s="153">
        <f>G74*(1+L74/100)</f>
        <v>0</v>
      </c>
      <c r="N74" s="153">
        <v>3.4500000000000004E-3</v>
      </c>
      <c r="O74" s="153">
        <f>ROUND(E74*N74,2)</f>
        <v>0.28999999999999998</v>
      </c>
      <c r="P74" s="153">
        <v>0</v>
      </c>
      <c r="Q74" s="153">
        <f>ROUND(E74*P74,2)</f>
        <v>0</v>
      </c>
      <c r="R74" s="153"/>
      <c r="S74" s="153" t="s">
        <v>121</v>
      </c>
      <c r="T74" s="153" t="s">
        <v>121</v>
      </c>
      <c r="U74" s="153">
        <v>0.45</v>
      </c>
      <c r="V74" s="153">
        <f>ROUND(E74*U74,2)</f>
        <v>37.76</v>
      </c>
      <c r="W74" s="153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122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1"/>
      <c r="B75" s="152"/>
      <c r="C75" s="177" t="s">
        <v>211</v>
      </c>
      <c r="D75" s="154"/>
      <c r="E75" s="155">
        <v>83.9</v>
      </c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124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9">
        <v>36</v>
      </c>
      <c r="B76" s="170" t="s">
        <v>217</v>
      </c>
      <c r="C76" s="178" t="s">
        <v>218</v>
      </c>
      <c r="D76" s="171" t="s">
        <v>162</v>
      </c>
      <c r="E76" s="172">
        <v>0.28946000000000005</v>
      </c>
      <c r="F76" s="173"/>
      <c r="G76" s="174">
        <f>ROUND(E76*F76,2)</f>
        <v>0</v>
      </c>
      <c r="H76" s="153">
        <v>0</v>
      </c>
      <c r="I76" s="153">
        <f>ROUND(E76*H76,2)</f>
        <v>0</v>
      </c>
      <c r="J76" s="153">
        <v>453</v>
      </c>
      <c r="K76" s="153">
        <f>ROUND(E76*J76,2)</f>
        <v>131.13</v>
      </c>
      <c r="L76" s="153">
        <v>21</v>
      </c>
      <c r="M76" s="153">
        <f>G76*(1+L76/100)</f>
        <v>0</v>
      </c>
      <c r="N76" s="153">
        <v>0</v>
      </c>
      <c r="O76" s="153">
        <f>ROUND(E76*N76,2)</f>
        <v>0</v>
      </c>
      <c r="P76" s="153">
        <v>0</v>
      </c>
      <c r="Q76" s="153">
        <f>ROUND(E76*P76,2)</f>
        <v>0</v>
      </c>
      <c r="R76" s="153"/>
      <c r="S76" s="153" t="s">
        <v>121</v>
      </c>
      <c r="T76" s="153" t="s">
        <v>121</v>
      </c>
      <c r="U76" s="153">
        <v>1.0910000000000002</v>
      </c>
      <c r="V76" s="153">
        <f>ROUND(E76*U76,2)</f>
        <v>0.32</v>
      </c>
      <c r="W76" s="153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164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">
      <c r="A77" s="157" t="s">
        <v>116</v>
      </c>
      <c r="B77" s="158" t="s">
        <v>81</v>
      </c>
      <c r="C77" s="175" t="s">
        <v>82</v>
      </c>
      <c r="D77" s="159"/>
      <c r="E77" s="160"/>
      <c r="F77" s="161"/>
      <c r="G77" s="162">
        <f>SUMIF(AG78:AG85,"&lt;&gt;NOR",G78:G85)</f>
        <v>0</v>
      </c>
      <c r="H77" s="156"/>
      <c r="I77" s="156">
        <f>SUM(I78:I85)</f>
        <v>9647.02</v>
      </c>
      <c r="J77" s="156"/>
      <c r="K77" s="156">
        <f>SUM(K78:K85)</f>
        <v>15422.150000000001</v>
      </c>
      <c r="L77" s="156"/>
      <c r="M77" s="156">
        <f>SUM(M78:M85)</f>
        <v>0</v>
      </c>
      <c r="N77" s="156"/>
      <c r="O77" s="156">
        <f>SUM(O78:O85)</f>
        <v>0.39</v>
      </c>
      <c r="P77" s="156"/>
      <c r="Q77" s="156">
        <f>SUM(Q78:Q85)</f>
        <v>0</v>
      </c>
      <c r="R77" s="156"/>
      <c r="S77" s="156"/>
      <c r="T77" s="156"/>
      <c r="U77" s="156"/>
      <c r="V77" s="156">
        <f>SUM(V78:V85)</f>
        <v>34.82</v>
      </c>
      <c r="W77" s="156"/>
      <c r="AG77" t="s">
        <v>117</v>
      </c>
    </row>
    <row r="78" spans="1:60" outlineLevel="1" x14ac:dyDescent="0.2">
      <c r="A78" s="169">
        <v>37</v>
      </c>
      <c r="B78" s="170" t="s">
        <v>219</v>
      </c>
      <c r="C78" s="178" t="s">
        <v>220</v>
      </c>
      <c r="D78" s="171" t="s">
        <v>120</v>
      </c>
      <c r="E78" s="172">
        <v>29.26</v>
      </c>
      <c r="F78" s="173"/>
      <c r="G78" s="174">
        <f>ROUND(E78*F78,2)</f>
        <v>0</v>
      </c>
      <c r="H78" s="153">
        <v>0</v>
      </c>
      <c r="I78" s="153">
        <f>ROUND(E78*H78,2)</f>
        <v>0</v>
      </c>
      <c r="J78" s="153">
        <v>21</v>
      </c>
      <c r="K78" s="153">
        <f>ROUND(E78*J78,2)</f>
        <v>614.46</v>
      </c>
      <c r="L78" s="153">
        <v>21</v>
      </c>
      <c r="M78" s="153">
        <f>G78*(1+L78/100)</f>
        <v>0</v>
      </c>
      <c r="N78" s="153">
        <v>0</v>
      </c>
      <c r="O78" s="153">
        <f>ROUND(E78*N78,2)</f>
        <v>0</v>
      </c>
      <c r="P78" s="153">
        <v>0</v>
      </c>
      <c r="Q78" s="153">
        <f>ROUND(E78*P78,2)</f>
        <v>0</v>
      </c>
      <c r="R78" s="153"/>
      <c r="S78" s="153" t="s">
        <v>121</v>
      </c>
      <c r="T78" s="153" t="s">
        <v>121</v>
      </c>
      <c r="U78" s="153">
        <v>0.05</v>
      </c>
      <c r="V78" s="153">
        <f>ROUND(E78*U78,2)</f>
        <v>1.46</v>
      </c>
      <c r="W78" s="153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122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3">
        <v>38</v>
      </c>
      <c r="B79" s="164" t="s">
        <v>221</v>
      </c>
      <c r="C79" s="176" t="s">
        <v>222</v>
      </c>
      <c r="D79" s="165" t="s">
        <v>120</v>
      </c>
      <c r="E79" s="166">
        <v>29.26</v>
      </c>
      <c r="F79" s="167"/>
      <c r="G79" s="168">
        <f>ROUND(E79*F79,2)</f>
        <v>0</v>
      </c>
      <c r="H79" s="153">
        <v>0</v>
      </c>
      <c r="I79" s="153">
        <f>ROUND(E79*H79,2)</f>
        <v>0</v>
      </c>
      <c r="J79" s="153">
        <v>477.5</v>
      </c>
      <c r="K79" s="153">
        <f>ROUND(E79*J79,2)</f>
        <v>13971.65</v>
      </c>
      <c r="L79" s="153">
        <v>21</v>
      </c>
      <c r="M79" s="153">
        <f>G79*(1+L79/100)</f>
        <v>0</v>
      </c>
      <c r="N79" s="153">
        <v>0</v>
      </c>
      <c r="O79" s="153">
        <f>ROUND(E79*N79,2)</f>
        <v>0</v>
      </c>
      <c r="P79" s="153">
        <v>0</v>
      </c>
      <c r="Q79" s="153">
        <f>ROUND(E79*P79,2)</f>
        <v>0</v>
      </c>
      <c r="R79" s="153"/>
      <c r="S79" s="153" t="s">
        <v>121</v>
      </c>
      <c r="T79" s="153" t="s">
        <v>121</v>
      </c>
      <c r="U79" s="153">
        <v>1.1400000000000001</v>
      </c>
      <c r="V79" s="153">
        <f>ROUND(E79*U79,2)</f>
        <v>33.36</v>
      </c>
      <c r="W79" s="153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122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1"/>
      <c r="B80" s="152"/>
      <c r="C80" s="177" t="s">
        <v>223</v>
      </c>
      <c r="D80" s="154"/>
      <c r="E80" s="155">
        <v>10.780000000000001</v>
      </c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124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1"/>
      <c r="B81" s="152"/>
      <c r="C81" s="177" t="s">
        <v>224</v>
      </c>
      <c r="D81" s="154"/>
      <c r="E81" s="155">
        <v>8.5400000000000009</v>
      </c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124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1"/>
      <c r="B82" s="152"/>
      <c r="C82" s="177" t="s">
        <v>225</v>
      </c>
      <c r="D82" s="154"/>
      <c r="E82" s="155">
        <v>9.9400000000000013</v>
      </c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124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3">
        <v>39</v>
      </c>
      <c r="B83" s="164" t="s">
        <v>226</v>
      </c>
      <c r="C83" s="176" t="s">
        <v>227</v>
      </c>
      <c r="D83" s="165" t="s">
        <v>120</v>
      </c>
      <c r="E83" s="166">
        <v>30.723000000000003</v>
      </c>
      <c r="F83" s="167"/>
      <c r="G83" s="168">
        <f>ROUND(E83*F83,2)</f>
        <v>0</v>
      </c>
      <c r="H83" s="153">
        <v>314</v>
      </c>
      <c r="I83" s="153">
        <f>ROUND(E83*H83,2)</f>
        <v>9647.02</v>
      </c>
      <c r="J83" s="153">
        <v>0</v>
      </c>
      <c r="K83" s="153">
        <f>ROUND(E83*J83,2)</f>
        <v>0</v>
      </c>
      <c r="L83" s="153">
        <v>21</v>
      </c>
      <c r="M83" s="153">
        <f>G83*(1+L83/100)</f>
        <v>0</v>
      </c>
      <c r="N83" s="153">
        <v>1.26E-2</v>
      </c>
      <c r="O83" s="153">
        <f>ROUND(E83*N83,2)</f>
        <v>0.39</v>
      </c>
      <c r="P83" s="153">
        <v>0</v>
      </c>
      <c r="Q83" s="153">
        <f>ROUND(E83*P83,2)</f>
        <v>0</v>
      </c>
      <c r="R83" s="153" t="s">
        <v>185</v>
      </c>
      <c r="S83" s="153" t="s">
        <v>121</v>
      </c>
      <c r="T83" s="153" t="s">
        <v>121</v>
      </c>
      <c r="U83" s="153">
        <v>0</v>
      </c>
      <c r="V83" s="153">
        <f>ROUND(E83*U83,2)</f>
        <v>0</v>
      </c>
      <c r="W83" s="153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186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1"/>
      <c r="B84" s="152"/>
      <c r="C84" s="177" t="s">
        <v>228</v>
      </c>
      <c r="D84" s="154"/>
      <c r="E84" s="155">
        <v>30.723000000000003</v>
      </c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124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9">
        <v>40</v>
      </c>
      <c r="B85" s="170" t="s">
        <v>229</v>
      </c>
      <c r="C85" s="178" t="s">
        <v>230</v>
      </c>
      <c r="D85" s="171" t="s">
        <v>0</v>
      </c>
      <c r="E85" s="172">
        <v>242.33130000000003</v>
      </c>
      <c r="F85" s="173"/>
      <c r="G85" s="174">
        <f>ROUND(E85*F85,2)</f>
        <v>0</v>
      </c>
      <c r="H85" s="153">
        <v>0</v>
      </c>
      <c r="I85" s="153">
        <f>ROUND(E85*H85,2)</f>
        <v>0</v>
      </c>
      <c r="J85" s="153">
        <v>3.45</v>
      </c>
      <c r="K85" s="153">
        <f>ROUND(E85*J85,2)</f>
        <v>836.04</v>
      </c>
      <c r="L85" s="153">
        <v>21</v>
      </c>
      <c r="M85" s="153">
        <f>G85*(1+L85/100)</f>
        <v>0</v>
      </c>
      <c r="N85" s="153">
        <v>0</v>
      </c>
      <c r="O85" s="153">
        <f>ROUND(E85*N85,2)</f>
        <v>0</v>
      </c>
      <c r="P85" s="153">
        <v>0</v>
      </c>
      <c r="Q85" s="153">
        <f>ROUND(E85*P85,2)</f>
        <v>0</v>
      </c>
      <c r="R85" s="153"/>
      <c r="S85" s="153" t="s">
        <v>121</v>
      </c>
      <c r="T85" s="153" t="s">
        <v>121</v>
      </c>
      <c r="U85" s="153">
        <v>0</v>
      </c>
      <c r="V85" s="153">
        <f>ROUND(E85*U85,2)</f>
        <v>0</v>
      </c>
      <c r="W85" s="153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164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57" t="s">
        <v>116</v>
      </c>
      <c r="B86" s="158" t="s">
        <v>83</v>
      </c>
      <c r="C86" s="175" t="s">
        <v>84</v>
      </c>
      <c r="D86" s="159"/>
      <c r="E86" s="160"/>
      <c r="F86" s="161"/>
      <c r="G86" s="162">
        <f>SUMIF(AG87:AG99,"&lt;&gt;NOR",G87:G99)</f>
        <v>0</v>
      </c>
      <c r="H86" s="156"/>
      <c r="I86" s="156">
        <f>SUM(I87:I99)</f>
        <v>5527.1900000000005</v>
      </c>
      <c r="J86" s="156"/>
      <c r="K86" s="156">
        <f>SUM(K87:K99)</f>
        <v>16970.57</v>
      </c>
      <c r="L86" s="156"/>
      <c r="M86" s="156">
        <f>SUM(M87:M99)</f>
        <v>0</v>
      </c>
      <c r="N86" s="156"/>
      <c r="O86" s="156">
        <f>SUM(O87:O99)</f>
        <v>0.21</v>
      </c>
      <c r="P86" s="156"/>
      <c r="Q86" s="156">
        <f>SUM(Q87:Q99)</f>
        <v>0</v>
      </c>
      <c r="R86" s="156"/>
      <c r="S86" s="156"/>
      <c r="T86" s="156"/>
      <c r="U86" s="156"/>
      <c r="V86" s="156">
        <f>SUM(V87:V99)</f>
        <v>43.57</v>
      </c>
      <c r="W86" s="156"/>
      <c r="AG86" t="s">
        <v>117</v>
      </c>
    </row>
    <row r="87" spans="1:60" outlineLevel="1" x14ac:dyDescent="0.2">
      <c r="A87" s="163">
        <v>41</v>
      </c>
      <c r="B87" s="164" t="s">
        <v>231</v>
      </c>
      <c r="C87" s="176" t="s">
        <v>232</v>
      </c>
      <c r="D87" s="165" t="s">
        <v>120</v>
      </c>
      <c r="E87" s="166">
        <v>324.17520000000002</v>
      </c>
      <c r="F87" s="167"/>
      <c r="G87" s="168">
        <f>ROUND(E87*F87,2)</f>
        <v>0</v>
      </c>
      <c r="H87" s="153">
        <v>4.6300000000000008</v>
      </c>
      <c r="I87" s="153">
        <f>ROUND(E87*H87,2)</f>
        <v>1500.93</v>
      </c>
      <c r="J87" s="153">
        <v>12.670000000000002</v>
      </c>
      <c r="K87" s="153">
        <f>ROUND(E87*J87,2)</f>
        <v>4107.3</v>
      </c>
      <c r="L87" s="153">
        <v>21</v>
      </c>
      <c r="M87" s="153">
        <f>G87*(1+L87/100)</f>
        <v>0</v>
      </c>
      <c r="N87" s="153">
        <v>1.7000000000000001E-4</v>
      </c>
      <c r="O87" s="153">
        <f>ROUND(E87*N87,2)</f>
        <v>0.06</v>
      </c>
      <c r="P87" s="153">
        <v>0</v>
      </c>
      <c r="Q87" s="153">
        <f>ROUND(E87*P87,2)</f>
        <v>0</v>
      </c>
      <c r="R87" s="153"/>
      <c r="S87" s="153" t="s">
        <v>121</v>
      </c>
      <c r="T87" s="153" t="s">
        <v>163</v>
      </c>
      <c r="U87" s="153">
        <v>3.2480000000000002E-2</v>
      </c>
      <c r="V87" s="153">
        <f>ROUND(E87*U87,2)</f>
        <v>10.53</v>
      </c>
      <c r="W87" s="153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122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1"/>
      <c r="B88" s="152"/>
      <c r="C88" s="177" t="s">
        <v>233</v>
      </c>
      <c r="D88" s="154"/>
      <c r="E88" s="155">
        <v>89</v>
      </c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124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1"/>
      <c r="B89" s="152"/>
      <c r="C89" s="177" t="s">
        <v>234</v>
      </c>
      <c r="D89" s="154"/>
      <c r="E89" s="155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124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1"/>
      <c r="B90" s="152"/>
      <c r="C90" s="177" t="s">
        <v>235</v>
      </c>
      <c r="D90" s="154"/>
      <c r="E90" s="155">
        <v>29.683700000000002</v>
      </c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124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1"/>
      <c r="B91" s="152"/>
      <c r="C91" s="177" t="s">
        <v>236</v>
      </c>
      <c r="D91" s="154"/>
      <c r="E91" s="155">
        <v>135.4016</v>
      </c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124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1"/>
      <c r="B92" s="152"/>
      <c r="C92" s="177" t="s">
        <v>237</v>
      </c>
      <c r="D92" s="154"/>
      <c r="E92" s="155">
        <v>18.701700000000002</v>
      </c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124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1"/>
      <c r="B93" s="152"/>
      <c r="C93" s="177" t="s">
        <v>238</v>
      </c>
      <c r="D93" s="154"/>
      <c r="E93" s="155">
        <v>2.7132000000000001</v>
      </c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124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1"/>
      <c r="B94" s="152"/>
      <c r="C94" s="177" t="s">
        <v>239</v>
      </c>
      <c r="D94" s="154"/>
      <c r="E94" s="155">
        <v>6.4600000000000009</v>
      </c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124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1"/>
      <c r="B95" s="152"/>
      <c r="C95" s="177" t="s">
        <v>240</v>
      </c>
      <c r="D95" s="154"/>
      <c r="E95" s="155">
        <v>33.915000000000006</v>
      </c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124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1"/>
      <c r="B96" s="152"/>
      <c r="C96" s="177" t="s">
        <v>241</v>
      </c>
      <c r="D96" s="154"/>
      <c r="E96" s="155">
        <v>2.9000000000000004</v>
      </c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124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1"/>
      <c r="B97" s="152"/>
      <c r="C97" s="177" t="s">
        <v>242</v>
      </c>
      <c r="D97" s="154"/>
      <c r="E97" s="155">
        <v>2.7</v>
      </c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124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1"/>
      <c r="B98" s="152"/>
      <c r="C98" s="177" t="s">
        <v>243</v>
      </c>
      <c r="D98" s="154"/>
      <c r="E98" s="155">
        <v>2.7</v>
      </c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124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9">
        <v>42</v>
      </c>
      <c r="B99" s="170" t="s">
        <v>244</v>
      </c>
      <c r="C99" s="178" t="s">
        <v>245</v>
      </c>
      <c r="D99" s="171" t="s">
        <v>120</v>
      </c>
      <c r="E99" s="172">
        <v>324.17520000000002</v>
      </c>
      <c r="F99" s="173"/>
      <c r="G99" s="174">
        <f>ROUND(E99*F99,2)</f>
        <v>0</v>
      </c>
      <c r="H99" s="153">
        <v>12.420000000000002</v>
      </c>
      <c r="I99" s="153">
        <f>ROUND(E99*H99,2)</f>
        <v>4026.26</v>
      </c>
      <c r="J99" s="153">
        <v>39.680000000000007</v>
      </c>
      <c r="K99" s="153">
        <f>ROUND(E99*J99,2)</f>
        <v>12863.27</v>
      </c>
      <c r="L99" s="153">
        <v>21</v>
      </c>
      <c r="M99" s="153">
        <f>G99*(1+L99/100)</f>
        <v>0</v>
      </c>
      <c r="N99" s="153">
        <v>4.6000000000000001E-4</v>
      </c>
      <c r="O99" s="153">
        <f>ROUND(E99*N99,2)</f>
        <v>0.15</v>
      </c>
      <c r="P99" s="153">
        <v>0</v>
      </c>
      <c r="Q99" s="153">
        <f>ROUND(E99*P99,2)</f>
        <v>0</v>
      </c>
      <c r="R99" s="153"/>
      <c r="S99" s="153" t="s">
        <v>121</v>
      </c>
      <c r="T99" s="153" t="s">
        <v>163</v>
      </c>
      <c r="U99" s="153">
        <v>0.10191</v>
      </c>
      <c r="V99" s="153">
        <f>ROUND(E99*U99,2)</f>
        <v>33.04</v>
      </c>
      <c r="W99" s="153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122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57" t="s">
        <v>116</v>
      </c>
      <c r="B100" s="158" t="s">
        <v>85</v>
      </c>
      <c r="C100" s="175" t="s">
        <v>86</v>
      </c>
      <c r="D100" s="159"/>
      <c r="E100" s="160"/>
      <c r="F100" s="161"/>
      <c r="G100" s="162">
        <f>SUMIF(AG101:AG101,"&lt;&gt;NOR",G101:G101)</f>
        <v>0</v>
      </c>
      <c r="H100" s="156"/>
      <c r="I100" s="156">
        <f>SUM(I101:I101)</f>
        <v>0</v>
      </c>
      <c r="J100" s="156"/>
      <c r="K100" s="156">
        <f>SUM(K101:K101)</f>
        <v>174758</v>
      </c>
      <c r="L100" s="156"/>
      <c r="M100" s="156">
        <f>SUM(M101:M101)</f>
        <v>0</v>
      </c>
      <c r="N100" s="156"/>
      <c r="O100" s="156">
        <f>SUM(O101:O101)</f>
        <v>0</v>
      </c>
      <c r="P100" s="156"/>
      <c r="Q100" s="156">
        <f>SUM(Q101:Q101)</f>
        <v>0</v>
      </c>
      <c r="R100" s="156"/>
      <c r="S100" s="156"/>
      <c r="T100" s="156"/>
      <c r="U100" s="156"/>
      <c r="V100" s="156">
        <f>SUM(V101:V101)</f>
        <v>0</v>
      </c>
      <c r="W100" s="156"/>
      <c r="AG100" t="s">
        <v>117</v>
      </c>
    </row>
    <row r="101" spans="1:60" outlineLevel="1" x14ac:dyDescent="0.2">
      <c r="A101" s="169">
        <v>43</v>
      </c>
      <c r="B101" s="170" t="s">
        <v>246</v>
      </c>
      <c r="C101" s="178" t="s">
        <v>247</v>
      </c>
      <c r="D101" s="171" t="s">
        <v>167</v>
      </c>
      <c r="E101" s="172">
        <v>1</v>
      </c>
      <c r="F101" s="173"/>
      <c r="G101" s="174">
        <f>ROUND(E101*F101,2)</f>
        <v>0</v>
      </c>
      <c r="H101" s="153">
        <v>0</v>
      </c>
      <c r="I101" s="153">
        <f>ROUND(E101*H101,2)</f>
        <v>0</v>
      </c>
      <c r="J101" s="153">
        <v>174758</v>
      </c>
      <c r="K101" s="153">
        <f>ROUND(E101*J101,2)</f>
        <v>174758</v>
      </c>
      <c r="L101" s="153">
        <v>21</v>
      </c>
      <c r="M101" s="153">
        <f>G101*(1+L101/100)</f>
        <v>0</v>
      </c>
      <c r="N101" s="153">
        <v>0</v>
      </c>
      <c r="O101" s="153">
        <f>ROUND(E101*N101,2)</f>
        <v>0</v>
      </c>
      <c r="P101" s="153">
        <v>0</v>
      </c>
      <c r="Q101" s="153">
        <f>ROUND(E101*P101,2)</f>
        <v>0</v>
      </c>
      <c r="R101" s="153"/>
      <c r="S101" s="153" t="s">
        <v>158</v>
      </c>
      <c r="T101" s="153" t="s">
        <v>159</v>
      </c>
      <c r="U101" s="153">
        <v>0</v>
      </c>
      <c r="V101" s="153">
        <f>ROUND(E101*U101,2)</f>
        <v>0</v>
      </c>
      <c r="W101" s="153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122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57" t="s">
        <v>116</v>
      </c>
      <c r="B102" s="158" t="s">
        <v>87</v>
      </c>
      <c r="C102" s="175" t="s">
        <v>88</v>
      </c>
      <c r="D102" s="159"/>
      <c r="E102" s="160"/>
      <c r="F102" s="161"/>
      <c r="G102" s="162">
        <f>SUMIF(AG103:AG109,"&lt;&gt;NOR",G103:G109)</f>
        <v>0</v>
      </c>
      <c r="H102" s="156"/>
      <c r="I102" s="156">
        <f>SUM(I103:I109)</f>
        <v>0</v>
      </c>
      <c r="J102" s="156"/>
      <c r="K102" s="156">
        <f>SUM(K103:K109)</f>
        <v>991.28</v>
      </c>
      <c r="L102" s="156"/>
      <c r="M102" s="156">
        <f>SUM(M103:M109)</f>
        <v>0</v>
      </c>
      <c r="N102" s="156"/>
      <c r="O102" s="156">
        <f>SUM(O103:O109)</f>
        <v>0</v>
      </c>
      <c r="P102" s="156"/>
      <c r="Q102" s="156">
        <f>SUM(Q103:Q109)</f>
        <v>0</v>
      </c>
      <c r="R102" s="156"/>
      <c r="S102" s="156"/>
      <c r="T102" s="156"/>
      <c r="U102" s="156"/>
      <c r="V102" s="156">
        <f>SUM(V103:V109)</f>
        <v>1.79</v>
      </c>
      <c r="W102" s="156"/>
      <c r="AG102" t="s">
        <v>117</v>
      </c>
    </row>
    <row r="103" spans="1:60" outlineLevel="1" x14ac:dyDescent="0.2">
      <c r="A103" s="169">
        <v>44</v>
      </c>
      <c r="B103" s="170" t="s">
        <v>248</v>
      </c>
      <c r="C103" s="178" t="s">
        <v>249</v>
      </c>
      <c r="D103" s="171" t="s">
        <v>162</v>
      </c>
      <c r="E103" s="172">
        <v>0.83582000000000001</v>
      </c>
      <c r="F103" s="173"/>
      <c r="G103" s="174">
        <f t="shared" ref="G103:G109" si="7">ROUND(E103*F103,2)</f>
        <v>0</v>
      </c>
      <c r="H103" s="153">
        <v>0</v>
      </c>
      <c r="I103" s="153">
        <f t="shared" ref="I103:I109" si="8">ROUND(E103*H103,2)</f>
        <v>0</v>
      </c>
      <c r="J103" s="153">
        <v>110.5</v>
      </c>
      <c r="K103" s="153">
        <f t="shared" ref="K103:K109" si="9">ROUND(E103*J103,2)</f>
        <v>92.36</v>
      </c>
      <c r="L103" s="153">
        <v>21</v>
      </c>
      <c r="M103" s="153">
        <f t="shared" ref="M103:M109" si="10">G103*(1+L103/100)</f>
        <v>0</v>
      </c>
      <c r="N103" s="153">
        <v>0</v>
      </c>
      <c r="O103" s="153">
        <f t="shared" ref="O103:O109" si="11">ROUND(E103*N103,2)</f>
        <v>0</v>
      </c>
      <c r="P103" s="153">
        <v>0</v>
      </c>
      <c r="Q103" s="153">
        <f t="shared" ref="Q103:Q109" si="12">ROUND(E103*P103,2)</f>
        <v>0</v>
      </c>
      <c r="R103" s="153"/>
      <c r="S103" s="153" t="s">
        <v>121</v>
      </c>
      <c r="T103" s="153" t="s">
        <v>250</v>
      </c>
      <c r="U103" s="153">
        <v>0.16400000000000001</v>
      </c>
      <c r="V103" s="153">
        <f t="shared" ref="V103:V109" si="13">ROUND(E103*U103,2)</f>
        <v>0.14000000000000001</v>
      </c>
      <c r="W103" s="15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3">
        <v>45</v>
      </c>
      <c r="B104" s="164" t="s">
        <v>252</v>
      </c>
      <c r="C104" s="176" t="s">
        <v>253</v>
      </c>
      <c r="D104" s="165" t="s">
        <v>162</v>
      </c>
      <c r="E104" s="166">
        <v>0.83582000000000001</v>
      </c>
      <c r="F104" s="167"/>
      <c r="G104" s="168">
        <f t="shared" si="7"/>
        <v>0</v>
      </c>
      <c r="H104" s="153">
        <v>0</v>
      </c>
      <c r="I104" s="153">
        <f t="shared" si="8"/>
        <v>0</v>
      </c>
      <c r="J104" s="153">
        <v>174.5</v>
      </c>
      <c r="K104" s="153">
        <f t="shared" si="9"/>
        <v>145.85</v>
      </c>
      <c r="L104" s="153">
        <v>21</v>
      </c>
      <c r="M104" s="153">
        <f t="shared" si="10"/>
        <v>0</v>
      </c>
      <c r="N104" s="153">
        <v>0</v>
      </c>
      <c r="O104" s="153">
        <f t="shared" si="11"/>
        <v>0</v>
      </c>
      <c r="P104" s="153">
        <v>0</v>
      </c>
      <c r="Q104" s="153">
        <f t="shared" si="12"/>
        <v>0</v>
      </c>
      <c r="R104" s="153"/>
      <c r="S104" s="153" t="s">
        <v>121</v>
      </c>
      <c r="T104" s="153" t="s">
        <v>250</v>
      </c>
      <c r="U104" s="153">
        <v>0.49000000000000005</v>
      </c>
      <c r="V104" s="153">
        <f t="shared" si="13"/>
        <v>0.41</v>
      </c>
      <c r="W104" s="153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9">
        <v>46</v>
      </c>
      <c r="B105" s="170" t="s">
        <v>254</v>
      </c>
      <c r="C105" s="178" t="s">
        <v>255</v>
      </c>
      <c r="D105" s="171" t="s">
        <v>162</v>
      </c>
      <c r="E105" s="172">
        <v>2.50746</v>
      </c>
      <c r="F105" s="173"/>
      <c r="G105" s="174">
        <f t="shared" si="7"/>
        <v>0</v>
      </c>
      <c r="H105" s="153">
        <v>0</v>
      </c>
      <c r="I105" s="153">
        <f t="shared" si="8"/>
        <v>0</v>
      </c>
      <c r="J105" s="153">
        <v>15</v>
      </c>
      <c r="K105" s="153">
        <f t="shared" si="9"/>
        <v>37.61</v>
      </c>
      <c r="L105" s="153">
        <v>21</v>
      </c>
      <c r="M105" s="153">
        <f t="shared" si="10"/>
        <v>0</v>
      </c>
      <c r="N105" s="153">
        <v>0</v>
      </c>
      <c r="O105" s="153">
        <f t="shared" si="11"/>
        <v>0</v>
      </c>
      <c r="P105" s="153">
        <v>0</v>
      </c>
      <c r="Q105" s="153">
        <f t="shared" si="12"/>
        <v>0</v>
      </c>
      <c r="R105" s="153"/>
      <c r="S105" s="153" t="s">
        <v>121</v>
      </c>
      <c r="T105" s="153" t="s">
        <v>250</v>
      </c>
      <c r="U105" s="153">
        <v>0</v>
      </c>
      <c r="V105" s="153">
        <f t="shared" si="13"/>
        <v>0</v>
      </c>
      <c r="W105" s="153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251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9">
        <v>47</v>
      </c>
      <c r="B106" s="170" t="s">
        <v>256</v>
      </c>
      <c r="C106" s="178" t="s">
        <v>257</v>
      </c>
      <c r="D106" s="171" t="s">
        <v>162</v>
      </c>
      <c r="E106" s="172">
        <v>0.83582000000000001</v>
      </c>
      <c r="F106" s="173"/>
      <c r="G106" s="174">
        <f t="shared" si="7"/>
        <v>0</v>
      </c>
      <c r="H106" s="153">
        <v>0</v>
      </c>
      <c r="I106" s="153">
        <f t="shared" si="8"/>
        <v>0</v>
      </c>
      <c r="J106" s="153">
        <v>222.5</v>
      </c>
      <c r="K106" s="153">
        <f t="shared" si="9"/>
        <v>185.97</v>
      </c>
      <c r="L106" s="153">
        <v>21</v>
      </c>
      <c r="M106" s="153">
        <f t="shared" si="10"/>
        <v>0</v>
      </c>
      <c r="N106" s="153">
        <v>0</v>
      </c>
      <c r="O106" s="153">
        <f t="shared" si="11"/>
        <v>0</v>
      </c>
      <c r="P106" s="153">
        <v>0</v>
      </c>
      <c r="Q106" s="153">
        <f t="shared" si="12"/>
        <v>0</v>
      </c>
      <c r="R106" s="153"/>
      <c r="S106" s="153" t="s">
        <v>121</v>
      </c>
      <c r="T106" s="153" t="s">
        <v>250</v>
      </c>
      <c r="U106" s="153">
        <v>0.94200000000000006</v>
      </c>
      <c r="V106" s="153">
        <f t="shared" si="13"/>
        <v>0.79</v>
      </c>
      <c r="W106" s="153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9">
        <v>48</v>
      </c>
      <c r="B107" s="170" t="s">
        <v>258</v>
      </c>
      <c r="C107" s="178" t="s">
        <v>259</v>
      </c>
      <c r="D107" s="171" t="s">
        <v>162</v>
      </c>
      <c r="E107" s="172">
        <v>4.1791100000000005</v>
      </c>
      <c r="F107" s="173"/>
      <c r="G107" s="174">
        <f t="shared" si="7"/>
        <v>0</v>
      </c>
      <c r="H107" s="153">
        <v>0</v>
      </c>
      <c r="I107" s="153">
        <f t="shared" si="8"/>
        <v>0</v>
      </c>
      <c r="J107" s="153">
        <v>24.8</v>
      </c>
      <c r="K107" s="153">
        <f t="shared" si="9"/>
        <v>103.64</v>
      </c>
      <c r="L107" s="153">
        <v>21</v>
      </c>
      <c r="M107" s="153">
        <f t="shared" si="10"/>
        <v>0</v>
      </c>
      <c r="N107" s="153">
        <v>0</v>
      </c>
      <c r="O107" s="153">
        <f t="shared" si="11"/>
        <v>0</v>
      </c>
      <c r="P107" s="153">
        <v>0</v>
      </c>
      <c r="Q107" s="153">
        <f t="shared" si="12"/>
        <v>0</v>
      </c>
      <c r="R107" s="153"/>
      <c r="S107" s="153" t="s">
        <v>121</v>
      </c>
      <c r="T107" s="153" t="s">
        <v>250</v>
      </c>
      <c r="U107" s="153">
        <v>0.10500000000000001</v>
      </c>
      <c r="V107" s="153">
        <f t="shared" si="13"/>
        <v>0.44</v>
      </c>
      <c r="W107" s="153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9">
        <v>49</v>
      </c>
      <c r="B108" s="170" t="s">
        <v>260</v>
      </c>
      <c r="C108" s="178" t="s">
        <v>261</v>
      </c>
      <c r="D108" s="171" t="s">
        <v>162</v>
      </c>
      <c r="E108" s="172">
        <v>0.83582000000000001</v>
      </c>
      <c r="F108" s="173"/>
      <c r="G108" s="174">
        <f t="shared" si="7"/>
        <v>0</v>
      </c>
      <c r="H108" s="153">
        <v>0</v>
      </c>
      <c r="I108" s="153">
        <f t="shared" si="8"/>
        <v>0</v>
      </c>
      <c r="J108" s="153">
        <v>500</v>
      </c>
      <c r="K108" s="153">
        <f t="shared" si="9"/>
        <v>417.91</v>
      </c>
      <c r="L108" s="153">
        <v>21</v>
      </c>
      <c r="M108" s="153">
        <f t="shared" si="10"/>
        <v>0</v>
      </c>
      <c r="N108" s="153">
        <v>0</v>
      </c>
      <c r="O108" s="153">
        <f t="shared" si="11"/>
        <v>0</v>
      </c>
      <c r="P108" s="153">
        <v>0</v>
      </c>
      <c r="Q108" s="153">
        <f t="shared" si="12"/>
        <v>0</v>
      </c>
      <c r="R108" s="153"/>
      <c r="S108" s="153" t="s">
        <v>121</v>
      </c>
      <c r="T108" s="153" t="s">
        <v>159</v>
      </c>
      <c r="U108" s="153">
        <v>0</v>
      </c>
      <c r="V108" s="153">
        <f t="shared" si="13"/>
        <v>0</v>
      </c>
      <c r="W108" s="153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3">
        <v>50</v>
      </c>
      <c r="B109" s="164" t="s">
        <v>262</v>
      </c>
      <c r="C109" s="176" t="s">
        <v>263</v>
      </c>
      <c r="D109" s="165" t="s">
        <v>162</v>
      </c>
      <c r="E109" s="166">
        <v>0.83582000000000001</v>
      </c>
      <c r="F109" s="167"/>
      <c r="G109" s="168">
        <f t="shared" si="7"/>
        <v>0</v>
      </c>
      <c r="H109" s="153">
        <v>0</v>
      </c>
      <c r="I109" s="153">
        <f t="shared" si="8"/>
        <v>0</v>
      </c>
      <c r="J109" s="153">
        <v>9.5</v>
      </c>
      <c r="K109" s="153">
        <f t="shared" si="9"/>
        <v>7.94</v>
      </c>
      <c r="L109" s="153">
        <v>21</v>
      </c>
      <c r="M109" s="153">
        <f t="shared" si="10"/>
        <v>0</v>
      </c>
      <c r="N109" s="153">
        <v>0</v>
      </c>
      <c r="O109" s="153">
        <f t="shared" si="11"/>
        <v>0</v>
      </c>
      <c r="P109" s="153">
        <v>0</v>
      </c>
      <c r="Q109" s="153">
        <f t="shared" si="12"/>
        <v>0</v>
      </c>
      <c r="R109" s="153"/>
      <c r="S109" s="153" t="s">
        <v>121</v>
      </c>
      <c r="T109" s="153" t="s">
        <v>250</v>
      </c>
      <c r="U109" s="153">
        <v>6.0000000000000001E-3</v>
      </c>
      <c r="V109" s="153">
        <f t="shared" si="13"/>
        <v>0.01</v>
      </c>
      <c r="W109" s="153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5"/>
      <c r="B110" s="6"/>
      <c r="C110" s="179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C111" s="180"/>
      <c r="D111" s="139"/>
      <c r="AG111" t="s">
        <v>264</v>
      </c>
    </row>
    <row r="112" spans="1:60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0001 Pol'!Názvy_tisku</vt:lpstr>
      <vt:lpstr>oadresa</vt:lpstr>
      <vt:lpstr>Stavba!Objednatel</vt:lpstr>
      <vt:lpstr>Stavba!Objekt</vt:lpstr>
      <vt:lpstr>'01 0001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2014-02-28T09:52:57Z</cp:lastPrinted>
  <dcterms:created xsi:type="dcterms:W3CDTF">2009-04-08T07:15:50Z</dcterms:created>
  <dcterms:modified xsi:type="dcterms:W3CDTF">2018-08-06T08:31:10Z</dcterms:modified>
</cp:coreProperties>
</file>