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ZÁLOHOVÁNÍ\VÝBĚROVÉ ŘÍZENÍ\2018\VDJ KOSTELEC\KE ZVEŘEJNĚNÍ\"/>
    </mc:Choice>
  </mc:AlternateContent>
  <xr:revisionPtr revIDLastSave="0" documentId="8_{C9A2C083-3DF6-47F3-9BEF-FD3EA6F8975D}" xr6:coauthVersionLast="34" xr6:coauthVersionMax="34" xr10:uidLastSave="{00000000-0000-0000-0000-000000000000}"/>
  <bookViews>
    <workbookView xWindow="0" yWindow="0" windowWidth="19200" windowHeight="1138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Pol'!$A$1:$S$70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I9" i="12"/>
  <c r="K9" i="12"/>
  <c r="M9" i="12"/>
  <c r="R9" i="12"/>
  <c r="I11" i="12"/>
  <c r="K11" i="12"/>
  <c r="M11" i="12"/>
  <c r="R11" i="12"/>
  <c r="I14" i="12"/>
  <c r="K14" i="12"/>
  <c r="M14" i="12"/>
  <c r="R14" i="12"/>
  <c r="I17" i="12"/>
  <c r="K17" i="12"/>
  <c r="M17" i="12"/>
  <c r="R17" i="12"/>
  <c r="I21" i="12"/>
  <c r="K21" i="12"/>
  <c r="M21" i="12"/>
  <c r="R21" i="12"/>
  <c r="G27" i="12"/>
  <c r="I28" i="12"/>
  <c r="I27" i="12" s="1"/>
  <c r="K28" i="12"/>
  <c r="K27" i="12" s="1"/>
  <c r="M28" i="12"/>
  <c r="M27" i="12" s="1"/>
  <c r="R28" i="12"/>
  <c r="R27" i="12" s="1"/>
  <c r="G30" i="12"/>
  <c r="I31" i="12"/>
  <c r="K31" i="12"/>
  <c r="M31" i="12"/>
  <c r="R31" i="12"/>
  <c r="I33" i="12"/>
  <c r="K33" i="12"/>
  <c r="M33" i="12"/>
  <c r="R33" i="12"/>
  <c r="I35" i="12"/>
  <c r="K35" i="12"/>
  <c r="M35" i="12"/>
  <c r="R35" i="12"/>
  <c r="G37" i="12"/>
  <c r="I38" i="12"/>
  <c r="I37" i="12" s="1"/>
  <c r="K38" i="12"/>
  <c r="K37" i="12" s="1"/>
  <c r="M38" i="12"/>
  <c r="M37" i="12" s="1"/>
  <c r="R38" i="12"/>
  <c r="R37" i="12" s="1"/>
  <c r="G39" i="12"/>
  <c r="I40" i="12"/>
  <c r="K40" i="12"/>
  <c r="M40" i="12"/>
  <c r="R40" i="12"/>
  <c r="I41" i="12"/>
  <c r="K41" i="12"/>
  <c r="M41" i="12"/>
  <c r="R41" i="12"/>
  <c r="I42" i="12"/>
  <c r="K42" i="12"/>
  <c r="M42" i="12"/>
  <c r="R42" i="12"/>
  <c r="G43" i="12"/>
  <c r="I44" i="12"/>
  <c r="K44" i="12"/>
  <c r="M44" i="12"/>
  <c r="R44" i="12"/>
  <c r="I48" i="12"/>
  <c r="K48" i="12"/>
  <c r="M48" i="12"/>
  <c r="R48" i="12"/>
  <c r="I50" i="12"/>
  <c r="K50" i="12"/>
  <c r="M50" i="12"/>
  <c r="R50" i="12"/>
  <c r="I52" i="12"/>
  <c r="K52" i="12"/>
  <c r="M52" i="12"/>
  <c r="R52" i="12"/>
  <c r="G54" i="12"/>
  <c r="I55" i="12"/>
  <c r="K55" i="12"/>
  <c r="M55" i="12"/>
  <c r="R55" i="12"/>
  <c r="I60" i="12"/>
  <c r="K60" i="12"/>
  <c r="M60" i="12"/>
  <c r="R60" i="12"/>
  <c r="I61" i="12"/>
  <c r="K61" i="12"/>
  <c r="M61" i="12"/>
  <c r="R61" i="12"/>
  <c r="G62" i="12"/>
  <c r="I63" i="12"/>
  <c r="I62" i="12" s="1"/>
  <c r="K63" i="12"/>
  <c r="M63" i="12"/>
  <c r="R63" i="12"/>
  <c r="I65" i="12"/>
  <c r="K65" i="12"/>
  <c r="M65" i="12"/>
  <c r="R65" i="12"/>
  <c r="I66" i="12"/>
  <c r="K66" i="12"/>
  <c r="M66" i="12"/>
  <c r="R66" i="12"/>
  <c r="I67" i="12"/>
  <c r="K67" i="12"/>
  <c r="M67" i="12"/>
  <c r="R67" i="12"/>
  <c r="I68" i="12"/>
  <c r="K68" i="12"/>
  <c r="M68" i="12"/>
  <c r="R68" i="12"/>
  <c r="I57" i="1"/>
  <c r="J53" i="1" s="1"/>
  <c r="J50" i="1"/>
  <c r="J49" i="1"/>
  <c r="F42" i="1"/>
  <c r="G42" i="1"/>
  <c r="H42" i="1"/>
  <c r="I42" i="1"/>
  <c r="J40" i="1" s="1"/>
  <c r="R62" i="12" l="1"/>
  <c r="K43" i="12"/>
  <c r="M39" i="12"/>
  <c r="R30" i="12"/>
  <c r="M8" i="12"/>
  <c r="M62" i="12"/>
  <c r="R54" i="12"/>
  <c r="I43" i="12"/>
  <c r="K39" i="12"/>
  <c r="M30" i="12"/>
  <c r="K8" i="12"/>
  <c r="I54" i="12"/>
  <c r="K62" i="12"/>
  <c r="M54" i="12"/>
  <c r="R43" i="12"/>
  <c r="I39" i="12"/>
  <c r="K30" i="12"/>
  <c r="I8" i="12"/>
  <c r="K54" i="12"/>
  <c r="M43" i="12"/>
  <c r="R39" i="12"/>
  <c r="I30" i="12"/>
  <c r="R8" i="12"/>
  <c r="J54" i="1"/>
  <c r="J51" i="1"/>
  <c r="J55" i="1"/>
  <c r="J52" i="1"/>
  <c r="J56" i="1"/>
  <c r="J39" i="1"/>
  <c r="J42" i="1" s="1"/>
  <c r="J41" i="1"/>
  <c r="I21" i="1"/>
  <c r="J28" i="1"/>
  <c r="J26" i="1"/>
  <c r="G38" i="1"/>
  <c r="F38" i="1"/>
  <c r="J23" i="1"/>
  <c r="J24" i="1"/>
  <c r="J25" i="1"/>
  <c r="J27" i="1"/>
  <c r="E24" i="1"/>
  <c r="E26" i="1"/>
  <c r="J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<sst xmlns="http://schemas.openxmlformats.org/spreadsheetml/2006/main" count="373" uniqueCount="181">
  <si>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</si>
  <si>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</si>
  <si>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</si>
  <si>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</si>
  <si>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</si>
  <si>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</si>
  <si>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</si>
  <si>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</si>
  <si>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</si>
  <si>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</si>
  <si>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</si>
  <si>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</si>
  <si>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</si>
  <si>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</si>
  <si>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</si>
  <si>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</si>
  <si>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</si>
  <si>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</si>
  <si>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</si>
  <si>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</si>
  <si>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</si>
  <si>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</si>
  <si>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</si>
  <si>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</si>
  <si>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</si>
  <si>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</si>
  <si>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</si>
  <si>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</si>
  <si>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</si>
  <si>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</si>
  <si>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</si>
  <si>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</si>
  <si>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</si>
  <si>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</si>
  <si>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</si>
  <si>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</si>
  <si>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</si>
  <si>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</si>
  <si>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</si>
  <si>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</si>
  <si>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</si>
  <si>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</si>
  <si>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</si>
  <si>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</si>
  <si>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Oprava vnitřních omítek</t>
  </si>
  <si>
    <t>01</t>
  </si>
  <si>
    <t>Stavební práce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</si>
  <si>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</si>
  <si>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</si>
  <si>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</si>
  <si>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</si>
  <si>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</si>
  <si>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</si>
  <si>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</si>
  <si>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</si>
  <si>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</si>
  <si>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</si>
  <si>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</si>
  <si>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</si>
  <si>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</si>
  <si>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</si>
  <si>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</si>
  <si>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728</t>
  </si>
  <si>
    <t>Vzduchotechnika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</si>
  <si>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</si>
  <si>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</si>
  <si>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</si>
  <si>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</si>
  <si>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</si>
  <si>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</si>
  <si>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</si>
  <si>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</si>
  <si>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</si>
  <si>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</si>
  <si>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</si>
  <si>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</si>
  <si>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</si>
  <si>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</si>
  <si>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</si>
  <si>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</si>
  <si>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</si>
  <si>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</si>
  <si>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</si>
  <si>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</si>
  <si>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</si>
  <si>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</si>
  <si>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</si>
  <si>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</si>
  <si>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</si>
  <si>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</si>
  <si>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</si>
  <si>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</si>
  <si>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</si>
  <si>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</si>
  <si>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</si>
  <si>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610991111</t>
  </si>
  <si>
    <t>Zakrývání výplní vnitřních otvorů</t>
  </si>
  <si>
    <t>m2</t>
  </si>
  <si>
    <t>RTS 17/ II</t>
  </si>
  <si>
    <t>POL1_</t>
  </si>
  <si>
    <t>zakrytí technologie vodárny : 5</t>
  </si>
  <si>
    <t>VV</t>
  </si>
  <si>
    <t>611421231</t>
  </si>
  <si>
    <t>Oprava váp.omítek stropů do 10% plochy - štukových</t>
  </si>
  <si>
    <t>Včetně pomocného pracovního lešení o výšce podlahy do 1900 mm a pro zatížení do 1,5 kPa.</t>
  </si>
  <si>
    <t>POP</t>
  </si>
  <si>
    <t>strop : 3,62*5,4</t>
  </si>
  <si>
    <t>611471413</t>
  </si>
  <si>
    <t>Úprava stropů aktiv. štukem s přísadou, tl. 2-3 mm</t>
  </si>
  <si>
    <t>odpočet 10% opravy omítek vč. štuku : -1,954</t>
  </si>
  <si>
    <t>612421231</t>
  </si>
  <si>
    <t>Oprava vápen.omítek stěn do 10 % pl. - štukových</t>
  </si>
  <si>
    <t>POL1_0</t>
  </si>
  <si>
    <t>stěny : (3,62+5,4)*2*3,6</t>
  </si>
  <si>
    <t>ostění : (2,75*2+3,0)*0,25+(2,75*2+1,35)*0,25</t>
  </si>
  <si>
    <t>-1,35*2,75-1,0*1,85-1,0*0,6</t>
  </si>
  <si>
    <t>612471413</t>
  </si>
  <si>
    <t>Úprava vnitřních stěn aktivovaným štukem s přísad.</t>
  </si>
  <si>
    <t/>
  </si>
  <si>
    <t>odpočet 10% oprav omítky včetně štuku : -62,619*0,1</t>
  </si>
  <si>
    <t>952902110</t>
  </si>
  <si>
    <t>Čištění zametáním v místnostech a chodbách</t>
  </si>
  <si>
    <t>Indiv</t>
  </si>
  <si>
    <t>podlaha : 3,62*5,4</t>
  </si>
  <si>
    <t>970031160</t>
  </si>
  <si>
    <t>Vrtání jádrové do zdiva cihelného do D 160 mm</t>
  </si>
  <si>
    <t>m</t>
  </si>
  <si>
    <t>vrtání prostupu pro instalaci ventilátoru : 0,75</t>
  </si>
  <si>
    <t>978011121</t>
  </si>
  <si>
    <t>Otlučení omítek vnitřních vápenných stropů do 10 %</t>
  </si>
  <si>
    <t>otlučení 10% z celkové plochy stropu : 3,62*5,4</t>
  </si>
  <si>
    <t>978013121</t>
  </si>
  <si>
    <t>Otlučení omítek vnitřních stěn v rozsahu do 10 %</t>
  </si>
  <si>
    <t>10% z celkové plochy stěn : 62,619</t>
  </si>
  <si>
    <t>999281108</t>
  </si>
  <si>
    <t>Přesun hmot pro opravy a údržbu do výšky 12 m</t>
  </si>
  <si>
    <t>t</t>
  </si>
  <si>
    <t>POL7_</t>
  </si>
  <si>
    <t>728614611R01</t>
  </si>
  <si>
    <t>Mtž ventilátoru axiál. nízkotl. nástěn.do d 150 mm</t>
  </si>
  <si>
    <t>kus</t>
  </si>
  <si>
    <t>Vlastní</t>
  </si>
  <si>
    <t>M210 01</t>
  </si>
  <si>
    <t>Elektromontáže pro napojení ventilátoru včetně materiálu</t>
  </si>
  <si>
    <t>kompl</t>
  </si>
  <si>
    <t>429148032</t>
  </si>
  <si>
    <t>Ventilátor průmyslový  OVK 1 D 150</t>
  </si>
  <si>
    <t>SPCM</t>
  </si>
  <si>
    <t>POL3_</t>
  </si>
  <si>
    <t>783201811</t>
  </si>
  <si>
    <t>Odstranění nátěrů z kovových konstrukcí oškrábáním</t>
  </si>
  <si>
    <t>vnější dveře vč. zárubně oboustranně : 1,45*(3,1-0,4)*2</t>
  </si>
  <si>
    <t>vnitřní dveře vč. zárubně oboustranně : 1,1*1,95*2</t>
  </si>
  <si>
    <t>zábradlí : 1,0</t>
  </si>
  <si>
    <t>783222100</t>
  </si>
  <si>
    <t>Nátěr syntetický kovových konstrukcí dvojnásobný</t>
  </si>
  <si>
    <t>Položka pořadí 14 : 13,12000</t>
  </si>
  <si>
    <t>783226100</t>
  </si>
  <si>
    <t>Nátěr syntetický kovových konstrukcí základní</t>
  </si>
  <si>
    <t>783904811</t>
  </si>
  <si>
    <t>Odrezivění kovových konstrukcí</t>
  </si>
  <si>
    <t>784402801</t>
  </si>
  <si>
    <t>Odstranění malby oškrábáním v místnosti H do 3,8 m</t>
  </si>
  <si>
    <t>784191301</t>
  </si>
  <si>
    <t>Penetrace podkladu protiplísňová Primalex 1x</t>
  </si>
  <si>
    <t>784195612</t>
  </si>
  <si>
    <t>Malba Primalex Mykostop, bez penetrace, bílá, 2 x</t>
  </si>
  <si>
    <t>979081111</t>
  </si>
  <si>
    <t>Odvoz suti a vybour. hmot na skládku do 1 km</t>
  </si>
  <si>
    <t>POL8_</t>
  </si>
  <si>
    <t>Včetně naložení na dopravní prostředek a složení na skládku, bez poplatku za skládku.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</si>
  <si>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</si>
  <si>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</si>
  <si>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</si>
  <si>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</si>
  <si>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</si>
  <si>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</si>
  <si>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</si>
  <si>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</si>
  <si>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END</t>
  </si>
  <si>
    <t>Stavební opravy na VDJ Kostelec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</si>
</sst>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0" fontId="16" fillId="0" borderId="38" xfId="0" applyFont="1" applyBorder="1" applyAlignment="1">
      <alignment vertical="top"/>
    </xf>
    <xf numFmtId="49" fontId="16" fillId="0" borderId="39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40" xfId="0" applyFont="1" applyBorder="1" applyAlignment="1">
      <alignment vertical="top"/>
    </xf>
    <xf numFmtId="49" fontId="16" fillId="0" borderId="41" xfId="0" applyNumberFormat="1" applyFont="1" applyBorder="1" applyAlignment="1">
      <alignment vertical="top"/>
    </xf>
    <xf numFmtId="0" fontId="16" fillId="0" borderId="41" xfId="0" applyFont="1" applyBorder="1" applyAlignment="1">
      <alignment horizontal="center" vertical="top" shrinkToFit="1"/>
    </xf>
    <xf numFmtId="164" fontId="16" fillId="0" borderId="41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39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81" t="s">
        <v>41</v>
      </c>
      <c r="B2" s="181"/>
      <c r="C2" s="181"/>
      <c r="D2" s="181"/>
      <c r="E2" s="181"/>
      <c r="F2" s="181"/>
      <c r="G2" s="1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M52" sqref="M5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8" t="s">
        <v>4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">
      <c r="A2" s="3"/>
      <c r="B2" s="80" t="s">
        <v>24</v>
      </c>
      <c r="C2" s="81"/>
      <c r="D2" s="82"/>
      <c r="E2" s="211" t="s">
        <v>180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1745</v>
      </c>
      <c r="B4" s="85" t="s">
        <v>48</v>
      </c>
      <c r="C4" s="86"/>
      <c r="D4" s="87" t="s">
        <v>43</v>
      </c>
      <c r="E4" s="205" t="s">
        <v>44</v>
      </c>
      <c r="F4" s="206"/>
      <c r="G4" s="206"/>
      <c r="H4" s="206"/>
      <c r="I4" s="206"/>
      <c r="J4" s="20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03"/>
      <c r="E12" s="203"/>
      <c r="F12" s="203"/>
      <c r="G12" s="20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04"/>
      <c r="E13" s="204"/>
      <c r="F13" s="204"/>
      <c r="G13" s="204"/>
      <c r="H13" s="28"/>
      <c r="I13" s="34"/>
      <c r="J13" s="51"/>
    </row>
    <row r="14" spans="1:15" ht="24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196"/>
      <c r="F16" s="197"/>
      <c r="G16" s="196"/>
      <c r="H16" s="197"/>
      <c r="I16" s="196">
        <v>0</v>
      </c>
      <c r="J16" s="19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196"/>
      <c r="F17" s="197"/>
      <c r="G17" s="196"/>
      <c r="H17" s="197"/>
      <c r="I17" s="196">
        <v>0</v>
      </c>
      <c r="J17" s="19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196"/>
      <c r="F18" s="197"/>
      <c r="G18" s="196"/>
      <c r="H18" s="197"/>
      <c r="I18" s="196">
        <v>0</v>
      </c>
      <c r="J18" s="198"/>
    </row>
    <row r="19" spans="1:10" ht="23.25" customHeight="1" x14ac:dyDescent="0.2">
      <c r="A19" s="141" t="s">
        <v>71</v>
      </c>
      <c r="B19" s="57" t="s">
        <v>29</v>
      </c>
      <c r="C19" s="58"/>
      <c r="D19" s="59"/>
      <c r="E19" s="196"/>
      <c r="F19" s="197"/>
      <c r="G19" s="196"/>
      <c r="H19" s="197"/>
      <c r="I19" s="196">
        <v>0</v>
      </c>
      <c r="J19" s="198"/>
    </row>
    <row r="20" spans="1:10" ht="23.25" customHeight="1" x14ac:dyDescent="0.2">
      <c r="A20" s="141" t="s">
        <v>72</v>
      </c>
      <c r="B20" s="57" t="s">
        <v>30</v>
      </c>
      <c r="C20" s="58"/>
      <c r="D20" s="59"/>
      <c r="E20" s="196"/>
      <c r="F20" s="197"/>
      <c r="G20" s="196"/>
      <c r="H20" s="197"/>
      <c r="I20" s="196">
        <v>0</v>
      </c>
      <c r="J20" s="198"/>
    </row>
    <row r="21" spans="1:10" ht="23.25" customHeight="1" x14ac:dyDescent="0.2">
      <c r="A21" s="3"/>
      <c r="B21" s="74" t="s">
        <v>31</v>
      </c>
      <c r="C21" s="75"/>
      <c r="D21" s="76"/>
      <c r="E21" s="199"/>
      <c r="F21" s="221"/>
      <c r="G21" s="199"/>
      <c r="H21" s="221"/>
      <c r="I21" s="199">
        <f>SUM(I16:J20)</f>
        <v>0</v>
      </c>
      <c r="J21" s="20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13</v>
      </c>
      <c r="C23" s="58"/>
      <c r="D23" s="59"/>
      <c r="E23" s="60">
        <v>15</v>
      </c>
      <c r="F23" s="61" t="s">
        <v>0</v>
      </c>
      <c r="G23" s="194">
        <v>0</v>
      </c>
      <c r="H23" s="195"/>
      <c r="I23" s="195"/>
      <c r="J23" s="62" t="str">
        <f t="shared" ref="J23:J28" si="0">Mena</f>
        <v>CZK</v>
      </c>
    </row>
    <row r="24" spans="1:10" ht="23.25" customHeight="1" x14ac:dyDescent="0.2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192">
        <v>0</v>
      </c>
      <c r="H24" s="193"/>
      <c r="I24" s="193"/>
      <c r="J24" s="62" t="str">
        <f t="shared" si="0"/>
        <v>CZK</v>
      </c>
    </row>
    <row r="25" spans="1:10" ht="23.25" customHeight="1" x14ac:dyDescent="0.2">
      <c r="A25" s="3"/>
      <c r="B25" s="57" t="s">
        <v>15</v>
      </c>
      <c r="C25" s="58"/>
      <c r="D25" s="59"/>
      <c r="E25" s="60">
        <v>21</v>
      </c>
      <c r="F25" s="61" t="s">
        <v>0</v>
      </c>
      <c r="G25" s="194">
        <v>0</v>
      </c>
      <c r="H25" s="195"/>
      <c r="I25" s="195"/>
      <c r="J25" s="62" t="str">
        <f t="shared" si="0"/>
        <v>CZK</v>
      </c>
    </row>
    <row r="26" spans="1:10" ht="23.25" customHeight="1" x14ac:dyDescent="0.2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194">
        <v>0</v>
      </c>
      <c r="H26" s="195"/>
      <c r="I26" s="195"/>
      <c r="J26" s="56" t="str">
        <f t="shared" si="0"/>
        <v>CZK</v>
      </c>
    </row>
    <row r="27" spans="1:10" ht="23.25" customHeight="1" thickBot="1" x14ac:dyDescent="0.25">
      <c r="A27" s="3"/>
      <c r="B27" s="48" t="s">
        <v>5</v>
      </c>
      <c r="C27" s="19"/>
      <c r="D27" s="22"/>
      <c r="E27" s="19"/>
      <c r="F27" s="20"/>
      <c r="G27" s="194">
        <v>0</v>
      </c>
      <c r="H27" s="195"/>
      <c r="I27" s="195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01">
        <v>37462.370000000003</v>
      </c>
      <c r="H28" s="202"/>
      <c r="I28" s="202"/>
      <c r="J28" s="122" t="str">
        <f t="shared" si="0"/>
        <v>CZK</v>
      </c>
    </row>
    <row r="29" spans="1:10" ht="27.75" customHeight="1" thickBot="1" x14ac:dyDescent="0.25">
      <c r="A29" s="3"/>
      <c r="B29" s="118" t="s">
        <v>37</v>
      </c>
      <c r="C29" s="123"/>
      <c r="D29" s="123"/>
      <c r="E29" s="123"/>
      <c r="F29" s="123"/>
      <c r="G29" s="201">
        <v>0</v>
      </c>
      <c r="H29" s="201"/>
      <c r="I29" s="201"/>
      <c r="J29" s="124" t="s">
        <v>51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191" t="s">
        <v>2</v>
      </c>
      <c r="E35" s="19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49</v>
      </c>
      <c r="C39" s="184"/>
      <c r="D39" s="185"/>
      <c r="E39" s="185"/>
      <c r="F39" s="105">
        <v>0</v>
      </c>
      <c r="G39" s="106">
        <v>37462.370000000003</v>
      </c>
      <c r="H39" s="107">
        <v>7867.1</v>
      </c>
      <c r="I39" s="107">
        <v>45329.47</v>
      </c>
      <c r="J39" s="108">
        <f>IF(CenaCelkemVypocet=0,"",I39/CenaCelkemVypocet*100)</f>
        <v>100</v>
      </c>
    </row>
    <row r="40" spans="1:10" ht="25.5" hidden="1" customHeight="1" x14ac:dyDescent="0.2">
      <c r="A40" s="94">
        <v>2</v>
      </c>
      <c r="B40" s="109" t="s">
        <v>45</v>
      </c>
      <c r="C40" s="186" t="s">
        <v>46</v>
      </c>
      <c r="D40" s="187"/>
      <c r="E40" s="187"/>
      <c r="F40" s="110">
        <v>0</v>
      </c>
      <c r="G40" s="111">
        <v>37462.370000000003</v>
      </c>
      <c r="H40" s="111">
        <v>7867.1</v>
      </c>
      <c r="I40" s="111">
        <v>45329.47</v>
      </c>
      <c r="J40" s="112">
        <f>IF(CenaCelkemVypocet=0,"",I40/CenaCelkemVypocet*100)</f>
        <v>100</v>
      </c>
    </row>
    <row r="41" spans="1:10" ht="25.5" hidden="1" customHeight="1" x14ac:dyDescent="0.2">
      <c r="A41" s="94">
        <v>3</v>
      </c>
      <c r="B41" s="113" t="s">
        <v>43</v>
      </c>
      <c r="C41" s="184" t="s">
        <v>44</v>
      </c>
      <c r="D41" s="185"/>
      <c r="E41" s="185"/>
      <c r="F41" s="114">
        <v>0</v>
      </c>
      <c r="G41" s="107">
        <v>37462.370000000003</v>
      </c>
      <c r="H41" s="107">
        <v>7867.1</v>
      </c>
      <c r="I41" s="107">
        <v>45329.47</v>
      </c>
      <c r="J41" s="108">
        <f>IF(CenaCelkemVypocet=0,"",I41/CenaCelkemVypocet*100)</f>
        <v>100</v>
      </c>
    </row>
    <row r="42" spans="1:10" ht="25.5" hidden="1" customHeight="1" x14ac:dyDescent="0.2">
      <c r="A42" s="94"/>
      <c r="B42" s="188" t="s">
        <v>50</v>
      </c>
      <c r="C42" s="189"/>
      <c r="D42" s="189"/>
      <c r="E42" s="190"/>
      <c r="F42" s="115">
        <f>SUMIF(A39:A41,"=1",F39:F41)</f>
        <v>0</v>
      </c>
      <c r="G42" s="116">
        <f>SUMIF(A39:A41,"=1",G39:G41)</f>
        <v>37462.370000000003</v>
      </c>
      <c r="H42" s="116">
        <f>SUMIF(A39:A41,"=1",H39:H41)</f>
        <v>7867.1</v>
      </c>
      <c r="I42" s="116">
        <f>SUMIF(A39:A41,"=1",I39:I41)</f>
        <v>45329.47</v>
      </c>
      <c r="J42" s="117">
        <f>SUMIF(A39:A41,"=1",J39:J41)</f>
        <v>100</v>
      </c>
    </row>
    <row r="46" spans="1:10" ht="15.75" x14ac:dyDescent="0.25">
      <c r="B46" s="125" t="s">
        <v>52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53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54</v>
      </c>
      <c r="C49" s="182" t="s">
        <v>55</v>
      </c>
      <c r="D49" s="183"/>
      <c r="E49" s="183"/>
      <c r="F49" s="139" t="s">
        <v>26</v>
      </c>
      <c r="G49" s="133"/>
      <c r="H49" s="133"/>
      <c r="I49" s="133">
        <v>0</v>
      </c>
      <c r="J49" s="137" t="str">
        <f>IF(I57=0,"",I49/I57*100)</f>
        <v/>
      </c>
    </row>
    <row r="50" spans="1:10" ht="25.5" customHeight="1" x14ac:dyDescent="0.2">
      <c r="A50" s="127"/>
      <c r="B50" s="132" t="s">
        <v>56</v>
      </c>
      <c r="C50" s="182" t="s">
        <v>57</v>
      </c>
      <c r="D50" s="183"/>
      <c r="E50" s="183"/>
      <c r="F50" s="139" t="s">
        <v>26</v>
      </c>
      <c r="G50" s="133"/>
      <c r="H50" s="133"/>
      <c r="I50" s="133">
        <v>0</v>
      </c>
      <c r="J50" s="137" t="str">
        <f>IF(I57=0,"",I50/I57*100)</f>
        <v/>
      </c>
    </row>
    <row r="51" spans="1:10" ht="25.5" customHeight="1" x14ac:dyDescent="0.2">
      <c r="A51" s="127"/>
      <c r="B51" s="132" t="s">
        <v>58</v>
      </c>
      <c r="C51" s="182" t="s">
        <v>59</v>
      </c>
      <c r="D51" s="183"/>
      <c r="E51" s="183"/>
      <c r="F51" s="139" t="s">
        <v>26</v>
      </c>
      <c r="G51" s="133"/>
      <c r="H51" s="133"/>
      <c r="I51" s="133">
        <v>0</v>
      </c>
      <c r="J51" s="137" t="str">
        <f>IF(I57=0,"",I51/I57*100)</f>
        <v/>
      </c>
    </row>
    <row r="52" spans="1:10" ht="25.5" customHeight="1" x14ac:dyDescent="0.2">
      <c r="A52" s="127"/>
      <c r="B52" s="132" t="s">
        <v>60</v>
      </c>
      <c r="C52" s="182" t="s">
        <v>61</v>
      </c>
      <c r="D52" s="183"/>
      <c r="E52" s="183"/>
      <c r="F52" s="139" t="s">
        <v>26</v>
      </c>
      <c r="G52" s="133"/>
      <c r="H52" s="133"/>
      <c r="I52" s="133">
        <v>0</v>
      </c>
      <c r="J52" s="137" t="str">
        <f>IF(I57=0,"",I52/I57*100)</f>
        <v/>
      </c>
    </row>
    <row r="53" spans="1:10" ht="25.5" customHeight="1" x14ac:dyDescent="0.2">
      <c r="A53" s="127"/>
      <c r="B53" s="132" t="s">
        <v>62</v>
      </c>
      <c r="C53" s="182" t="s">
        <v>63</v>
      </c>
      <c r="D53" s="183"/>
      <c r="E53" s="183"/>
      <c r="F53" s="139" t="s">
        <v>27</v>
      </c>
      <c r="G53" s="133"/>
      <c r="H53" s="133"/>
      <c r="I53" s="133">
        <v>0</v>
      </c>
      <c r="J53" s="137" t="str">
        <f>IF(I57=0,"",I53/I57*100)</f>
        <v/>
      </c>
    </row>
    <row r="54" spans="1:10" ht="25.5" customHeight="1" x14ac:dyDescent="0.2">
      <c r="A54" s="127"/>
      <c r="B54" s="132" t="s">
        <v>64</v>
      </c>
      <c r="C54" s="182" t="s">
        <v>65</v>
      </c>
      <c r="D54" s="183"/>
      <c r="E54" s="183"/>
      <c r="F54" s="139" t="s">
        <v>27</v>
      </c>
      <c r="G54" s="133"/>
      <c r="H54" s="133"/>
      <c r="I54" s="133">
        <v>0</v>
      </c>
      <c r="J54" s="137" t="str">
        <f>IF(I57=0,"",I54/I57*100)</f>
        <v/>
      </c>
    </row>
    <row r="55" spans="1:10" ht="25.5" customHeight="1" x14ac:dyDescent="0.2">
      <c r="A55" s="127"/>
      <c r="B55" s="132" t="s">
        <v>66</v>
      </c>
      <c r="C55" s="182" t="s">
        <v>67</v>
      </c>
      <c r="D55" s="183"/>
      <c r="E55" s="183"/>
      <c r="F55" s="139" t="s">
        <v>27</v>
      </c>
      <c r="G55" s="133"/>
      <c r="H55" s="133"/>
      <c r="I55" s="133">
        <v>0</v>
      </c>
      <c r="J55" s="137" t="str">
        <f>IF(I57=0,"",I55/I57*100)</f>
        <v/>
      </c>
    </row>
    <row r="56" spans="1:10" ht="25.5" customHeight="1" x14ac:dyDescent="0.2">
      <c r="A56" s="127"/>
      <c r="B56" s="132" t="s">
        <v>68</v>
      </c>
      <c r="C56" s="182" t="s">
        <v>69</v>
      </c>
      <c r="D56" s="183"/>
      <c r="E56" s="183"/>
      <c r="F56" s="139" t="s">
        <v>70</v>
      </c>
      <c r="G56" s="133"/>
      <c r="H56" s="133"/>
      <c r="I56" s="133">
        <v>0</v>
      </c>
      <c r="J56" s="137" t="str">
        <f>IF(I57=0,"",I56/I57*100)</f>
        <v/>
      </c>
    </row>
    <row r="57" spans="1:10" ht="25.5" customHeight="1" x14ac:dyDescent="0.2">
      <c r="A57" s="128"/>
      <c r="B57" s="134" t="s">
        <v>1</v>
      </c>
      <c r="C57" s="134"/>
      <c r="D57" s="135"/>
      <c r="E57" s="135"/>
      <c r="F57" s="140"/>
      <c r="G57" s="136"/>
      <c r="H57" s="136"/>
      <c r="I57" s="136">
        <f>SUM(I49:I56)</f>
        <v>0</v>
      </c>
      <c r="J57" s="138">
        <f>SUM(J49:J56)</f>
        <v>0</v>
      </c>
    </row>
    <row r="58" spans="1:10" x14ac:dyDescent="0.2">
      <c r="F58" s="91"/>
      <c r="G58" s="92"/>
      <c r="H58" s="91"/>
      <c r="I58" s="92"/>
      <c r="J58" s="93"/>
    </row>
    <row r="59" spans="1:10" x14ac:dyDescent="0.2">
      <c r="F59" s="91"/>
      <c r="G59" s="92"/>
      <c r="H59" s="91"/>
      <c r="I59" s="92"/>
      <c r="J59" s="93"/>
    </row>
    <row r="60" spans="1:10" x14ac:dyDescent="0.2">
      <c r="F60" s="91"/>
      <c r="G60" s="92"/>
      <c r="H60" s="91"/>
      <c r="I60" s="92"/>
      <c r="J60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5:E55"/>
    <mergeCell ref="C56:E56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2" t="s">
        <v>7</v>
      </c>
      <c r="B1" s="222"/>
      <c r="C1" s="223"/>
      <c r="D1" s="222"/>
      <c r="E1" s="222"/>
      <c r="F1" s="222"/>
      <c r="G1" s="222"/>
    </row>
    <row r="2" spans="1:7" ht="24.95" customHeight="1" x14ac:dyDescent="0.2">
      <c r="A2" s="78" t="s">
        <v>8</v>
      </c>
      <c r="B2" s="77"/>
      <c r="C2" s="224"/>
      <c r="D2" s="224"/>
      <c r="E2" s="224"/>
      <c r="F2" s="224"/>
      <c r="G2" s="225"/>
    </row>
    <row r="3" spans="1:7" ht="24.95" customHeight="1" x14ac:dyDescent="0.2">
      <c r="A3" s="78" t="s">
        <v>9</v>
      </c>
      <c r="B3" s="77"/>
      <c r="C3" s="224"/>
      <c r="D3" s="224"/>
      <c r="E3" s="224"/>
      <c r="F3" s="224"/>
      <c r="G3" s="225"/>
    </row>
    <row r="4" spans="1:7" ht="24.95" customHeight="1" x14ac:dyDescent="0.2">
      <c r="A4" s="78" t="s">
        <v>10</v>
      </c>
      <c r="B4" s="77"/>
      <c r="C4" s="224"/>
      <c r="D4" s="224"/>
      <c r="E4" s="224"/>
      <c r="F4" s="224"/>
      <c r="G4" s="225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D5000"/>
  <sheetViews>
    <sheetView workbookViewId="0">
      <pane ySplit="7" topLeftCell="A17" activePane="bottomLeft" state="frozen"/>
      <selection pane="bottomLeft" activeCell="U21" sqref="U2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38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9" width="0" hidden="1" customWidth="1"/>
    <col min="25" max="25" width="0" hidden="1" customWidth="1"/>
    <col min="27" max="37" width="0" hidden="1" customWidth="1"/>
  </cols>
  <sheetData>
    <row r="1" spans="1:56" ht="15.75" customHeight="1" x14ac:dyDescent="0.25">
      <c r="A1" s="226" t="s">
        <v>7</v>
      </c>
      <c r="B1" s="226"/>
      <c r="C1" s="226"/>
      <c r="D1" s="226"/>
      <c r="E1" s="226"/>
      <c r="F1" s="226"/>
      <c r="G1" s="226"/>
      <c r="AC1" t="s">
        <v>73</v>
      </c>
    </row>
    <row r="2" spans="1:56" ht="25.15" customHeight="1" x14ac:dyDescent="0.2">
      <c r="A2" s="143" t="s">
        <v>8</v>
      </c>
      <c r="B2" s="77"/>
      <c r="C2" s="227" t="s">
        <v>180</v>
      </c>
      <c r="D2" s="228"/>
      <c r="E2" s="228"/>
      <c r="F2" s="228"/>
      <c r="G2" s="229"/>
      <c r="AC2" t="s">
        <v>74</v>
      </c>
    </row>
    <row r="3" spans="1:56" ht="25.15" customHeight="1" x14ac:dyDescent="0.2">
      <c r="A3" s="143" t="s">
        <v>9</v>
      </c>
      <c r="B3" s="77" t="s">
        <v>45</v>
      </c>
      <c r="C3" s="227" t="s">
        <v>46</v>
      </c>
      <c r="D3" s="228"/>
      <c r="E3" s="228"/>
      <c r="F3" s="228"/>
      <c r="G3" s="229"/>
      <c r="Y3" s="90" t="s">
        <v>74</v>
      </c>
      <c r="AC3" t="s">
        <v>75</v>
      </c>
    </row>
    <row r="4" spans="1:56" ht="25.15" customHeight="1" x14ac:dyDescent="0.2">
      <c r="A4" s="144" t="s">
        <v>10</v>
      </c>
      <c r="B4" s="145" t="s">
        <v>43</v>
      </c>
      <c r="C4" s="230" t="s">
        <v>44</v>
      </c>
      <c r="D4" s="231"/>
      <c r="E4" s="231"/>
      <c r="F4" s="231"/>
      <c r="G4" s="232"/>
      <c r="AC4" t="s">
        <v>76</v>
      </c>
    </row>
    <row r="5" spans="1:56" x14ac:dyDescent="0.2">
      <c r="D5" s="142"/>
    </row>
    <row r="6" spans="1:56" ht="38.25" x14ac:dyDescent="0.2">
      <c r="A6" s="147" t="s">
        <v>77</v>
      </c>
      <c r="B6" s="149" t="s">
        <v>78</v>
      </c>
      <c r="C6" s="149" t="s">
        <v>79</v>
      </c>
      <c r="D6" s="148" t="s">
        <v>80</v>
      </c>
      <c r="E6" s="147" t="s">
        <v>81</v>
      </c>
      <c r="F6" s="146" t="s">
        <v>82</v>
      </c>
      <c r="G6" s="147" t="s">
        <v>31</v>
      </c>
      <c r="H6" s="150" t="s">
        <v>32</v>
      </c>
      <c r="I6" s="150" t="s">
        <v>83</v>
      </c>
      <c r="J6" s="150" t="s">
        <v>33</v>
      </c>
      <c r="K6" s="150" t="s">
        <v>84</v>
      </c>
      <c r="L6" s="150" t="s">
        <v>85</v>
      </c>
      <c r="M6" s="150" t="s">
        <v>86</v>
      </c>
      <c r="N6" s="150" t="s">
        <v>87</v>
      </c>
      <c r="O6" s="150" t="s">
        <v>88</v>
      </c>
      <c r="P6" s="150" t="s">
        <v>89</v>
      </c>
      <c r="Q6" s="150" t="s">
        <v>90</v>
      </c>
      <c r="R6" s="150" t="s">
        <v>91</v>
      </c>
      <c r="S6" s="150" t="s">
        <v>92</v>
      </c>
    </row>
    <row r="7" spans="1:56" ht="20.25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</row>
    <row r="8" spans="1:56" x14ac:dyDescent="0.2">
      <c r="A8" s="160" t="s">
        <v>93</v>
      </c>
      <c r="B8" s="161" t="s">
        <v>54</v>
      </c>
      <c r="C8" s="175" t="s">
        <v>55</v>
      </c>
      <c r="D8" s="162"/>
      <c r="E8" s="163"/>
      <c r="F8" s="164"/>
      <c r="G8" s="164">
        <f>SUMIF(AC9:AC26,"&lt;&gt;NOR",G9:G26)</f>
        <v>0</v>
      </c>
      <c r="H8" s="164"/>
      <c r="I8" s="164">
        <f>SUM(I9:I26)</f>
        <v>2510.6999999999998</v>
      </c>
      <c r="J8" s="164"/>
      <c r="K8" s="164">
        <f>SUM(K9:K26)</f>
        <v>15638.539999999999</v>
      </c>
      <c r="L8" s="164"/>
      <c r="M8" s="164">
        <f>SUM(M9:M26)</f>
        <v>0</v>
      </c>
      <c r="N8" s="159"/>
      <c r="O8" s="159"/>
      <c r="P8" s="159"/>
      <c r="Q8" s="159"/>
      <c r="R8" s="159">
        <f>SUM(R9:R26)</f>
        <v>39.450000000000003</v>
      </c>
      <c r="S8" s="159"/>
      <c r="AC8" t="s">
        <v>94</v>
      </c>
    </row>
    <row r="9" spans="1:56" outlineLevel="1" x14ac:dyDescent="0.2">
      <c r="A9" s="165">
        <v>1</v>
      </c>
      <c r="B9" s="166" t="s">
        <v>95</v>
      </c>
      <c r="C9" s="176" t="s">
        <v>96</v>
      </c>
      <c r="D9" s="167" t="s">
        <v>97</v>
      </c>
      <c r="E9" s="168">
        <v>5</v>
      </c>
      <c r="F9" s="169"/>
      <c r="G9" s="169"/>
      <c r="H9" s="169">
        <v>13.19</v>
      </c>
      <c r="I9" s="169">
        <f>ROUND(E9*H9,2)</f>
        <v>65.95</v>
      </c>
      <c r="J9" s="169">
        <v>27.01</v>
      </c>
      <c r="K9" s="169">
        <f>ROUND(E9*J9,2)</f>
        <v>135.05000000000001</v>
      </c>
      <c r="L9" s="169">
        <v>21</v>
      </c>
      <c r="M9" s="169">
        <f>G9*(1+L9/100)</f>
        <v>0</v>
      </c>
      <c r="N9" s="156"/>
      <c r="O9" s="156" t="s">
        <v>98</v>
      </c>
      <c r="P9" s="156" t="s">
        <v>98</v>
      </c>
      <c r="Q9" s="156">
        <v>7.8E-2</v>
      </c>
      <c r="R9" s="156">
        <f>ROUND(E9*Q9,2)</f>
        <v>0.39</v>
      </c>
      <c r="S9" s="156"/>
      <c r="T9" s="151"/>
      <c r="U9" s="151"/>
      <c r="V9" s="151"/>
      <c r="W9" s="151"/>
      <c r="X9" s="151"/>
      <c r="Y9" s="151"/>
      <c r="Z9" s="151"/>
      <c r="AA9" s="151"/>
      <c r="AB9" s="151"/>
      <c r="AC9" s="151" t="s">
        <v>99</v>
      </c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</row>
    <row r="10" spans="1:56" outlineLevel="1" x14ac:dyDescent="0.2">
      <c r="A10" s="154"/>
      <c r="B10" s="155"/>
      <c r="C10" s="177" t="s">
        <v>100</v>
      </c>
      <c r="D10" s="157"/>
      <c r="E10" s="158">
        <v>5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1"/>
      <c r="U10" s="151"/>
      <c r="V10" s="151"/>
      <c r="W10" s="151"/>
      <c r="X10" s="151"/>
      <c r="Y10" s="151"/>
      <c r="Z10" s="151"/>
      <c r="AA10" s="151"/>
      <c r="AB10" s="151"/>
      <c r="AC10" s="151" t="s">
        <v>101</v>
      </c>
      <c r="AD10" s="151">
        <v>0</v>
      </c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</row>
    <row r="11" spans="1:56" ht="22.5" outlineLevel="1" x14ac:dyDescent="0.2">
      <c r="A11" s="165">
        <v>2</v>
      </c>
      <c r="B11" s="166" t="s">
        <v>102</v>
      </c>
      <c r="C11" s="176" t="s">
        <v>103</v>
      </c>
      <c r="D11" s="167" t="s">
        <v>97</v>
      </c>
      <c r="E11" s="168">
        <v>19.547999999999998</v>
      </c>
      <c r="F11" s="169"/>
      <c r="G11" s="169"/>
      <c r="H11" s="169">
        <v>14.72</v>
      </c>
      <c r="I11" s="169">
        <f>ROUND(E11*H11,2)</f>
        <v>287.75</v>
      </c>
      <c r="J11" s="169">
        <v>77.38</v>
      </c>
      <c r="K11" s="169">
        <f>ROUND(E11*J11,2)</f>
        <v>1512.62</v>
      </c>
      <c r="L11" s="169">
        <v>21</v>
      </c>
      <c r="M11" s="169">
        <f>G11*(1+L11/100)</f>
        <v>0</v>
      </c>
      <c r="N11" s="156"/>
      <c r="O11" s="156" t="s">
        <v>98</v>
      </c>
      <c r="P11" s="156" t="s">
        <v>98</v>
      </c>
      <c r="Q11" s="156">
        <v>0.19273999999999999</v>
      </c>
      <c r="R11" s="156">
        <f>ROUND(E11*Q11,2)</f>
        <v>3.77</v>
      </c>
      <c r="S11" s="156"/>
      <c r="T11" s="151"/>
      <c r="U11" s="151"/>
      <c r="V11" s="151"/>
      <c r="W11" s="151"/>
      <c r="X11" s="151"/>
      <c r="Y11" s="151"/>
      <c r="Z11" s="151"/>
      <c r="AA11" s="151"/>
      <c r="AB11" s="151"/>
      <c r="AC11" s="151" t="s">
        <v>99</v>
      </c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</row>
    <row r="12" spans="1:56" outlineLevel="1" x14ac:dyDescent="0.2">
      <c r="A12" s="154"/>
      <c r="B12" s="155"/>
      <c r="C12" s="233" t="s">
        <v>104</v>
      </c>
      <c r="D12" s="234"/>
      <c r="E12" s="234"/>
      <c r="F12" s="234"/>
      <c r="G12" s="234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1"/>
      <c r="U12" s="151"/>
      <c r="V12" s="151"/>
      <c r="W12" s="151"/>
      <c r="X12" s="151"/>
      <c r="Y12" s="151"/>
      <c r="Z12" s="151"/>
      <c r="AA12" s="151"/>
      <c r="AB12" s="151"/>
      <c r="AC12" s="151" t="s">
        <v>105</v>
      </c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</row>
    <row r="13" spans="1:56" outlineLevel="1" x14ac:dyDescent="0.2">
      <c r="A13" s="154"/>
      <c r="B13" s="155"/>
      <c r="C13" s="177" t="s">
        <v>106</v>
      </c>
      <c r="D13" s="157"/>
      <c r="E13" s="158">
        <v>19.547999999999998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1"/>
      <c r="U13" s="151"/>
      <c r="V13" s="151"/>
      <c r="W13" s="151"/>
      <c r="X13" s="151"/>
      <c r="Y13" s="151"/>
      <c r="Z13" s="151"/>
      <c r="AA13" s="151"/>
      <c r="AB13" s="151"/>
      <c r="AC13" s="151" t="s">
        <v>101</v>
      </c>
      <c r="AD13" s="151">
        <v>0</v>
      </c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</row>
    <row r="14" spans="1:56" outlineLevel="1" x14ac:dyDescent="0.2">
      <c r="A14" s="165">
        <v>3</v>
      </c>
      <c r="B14" s="166" t="s">
        <v>107</v>
      </c>
      <c r="C14" s="176" t="s">
        <v>108</v>
      </c>
      <c r="D14" s="167" t="s">
        <v>97</v>
      </c>
      <c r="E14" s="168">
        <v>17.594000000000001</v>
      </c>
      <c r="F14" s="169"/>
      <c r="G14" s="169"/>
      <c r="H14" s="169">
        <v>49.06</v>
      </c>
      <c r="I14" s="169">
        <f>ROUND(E14*H14,2)</f>
        <v>863.16</v>
      </c>
      <c r="J14" s="169">
        <v>151.94</v>
      </c>
      <c r="K14" s="169">
        <f>ROUND(E14*J14,2)</f>
        <v>2673.23</v>
      </c>
      <c r="L14" s="169">
        <v>21</v>
      </c>
      <c r="M14" s="169">
        <f>G14*(1+L14/100)</f>
        <v>0</v>
      </c>
      <c r="N14" s="156"/>
      <c r="O14" s="156" t="s">
        <v>98</v>
      </c>
      <c r="P14" s="156" t="s">
        <v>98</v>
      </c>
      <c r="Q14" s="156">
        <v>0.38100000000000001</v>
      </c>
      <c r="R14" s="156">
        <f>ROUND(E14*Q14,2)</f>
        <v>6.7</v>
      </c>
      <c r="S14" s="156"/>
      <c r="T14" s="151"/>
      <c r="U14" s="151"/>
      <c r="V14" s="151"/>
      <c r="W14" s="151"/>
      <c r="X14" s="151"/>
      <c r="Y14" s="151"/>
      <c r="Z14" s="151"/>
      <c r="AA14" s="151"/>
      <c r="AB14" s="151"/>
      <c r="AC14" s="151" t="s">
        <v>99</v>
      </c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</row>
    <row r="15" spans="1:56" outlineLevel="1" x14ac:dyDescent="0.2">
      <c r="A15" s="154"/>
      <c r="B15" s="155"/>
      <c r="C15" s="177" t="s">
        <v>106</v>
      </c>
      <c r="D15" s="157"/>
      <c r="E15" s="158">
        <v>19.547999999999998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1"/>
      <c r="U15" s="151"/>
      <c r="V15" s="151"/>
      <c r="W15" s="151"/>
      <c r="X15" s="151"/>
      <c r="Y15" s="151"/>
      <c r="Z15" s="151"/>
      <c r="AA15" s="151"/>
      <c r="AB15" s="151"/>
      <c r="AC15" s="151" t="s">
        <v>101</v>
      </c>
      <c r="AD15" s="151">
        <v>0</v>
      </c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</row>
    <row r="16" spans="1:56" outlineLevel="1" x14ac:dyDescent="0.2">
      <c r="A16" s="154"/>
      <c r="B16" s="155"/>
      <c r="C16" s="177" t="s">
        <v>109</v>
      </c>
      <c r="D16" s="157"/>
      <c r="E16" s="158">
        <v>-1.954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1"/>
      <c r="U16" s="151"/>
      <c r="V16" s="151"/>
      <c r="W16" s="151"/>
      <c r="X16" s="151"/>
      <c r="Y16" s="151"/>
      <c r="Z16" s="151"/>
      <c r="AA16" s="151"/>
      <c r="AB16" s="151"/>
      <c r="AC16" s="151" t="s">
        <v>101</v>
      </c>
      <c r="AD16" s="151">
        <v>0</v>
      </c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</row>
    <row r="17" spans="1:56" outlineLevel="1" x14ac:dyDescent="0.2">
      <c r="A17" s="165">
        <v>4</v>
      </c>
      <c r="B17" s="166" t="s">
        <v>110</v>
      </c>
      <c r="C17" s="176" t="s">
        <v>111</v>
      </c>
      <c r="D17" s="167" t="s">
        <v>97</v>
      </c>
      <c r="E17" s="168">
        <v>62.619</v>
      </c>
      <c r="F17" s="169"/>
      <c r="G17" s="169"/>
      <c r="H17" s="169">
        <v>5.0199999999999996</v>
      </c>
      <c r="I17" s="169">
        <f>ROUND(E17*H17,2)</f>
        <v>314.35000000000002</v>
      </c>
      <c r="J17" s="169">
        <v>70.38</v>
      </c>
      <c r="K17" s="169">
        <f>ROUND(E17*J17,2)</f>
        <v>4407.13</v>
      </c>
      <c r="L17" s="169">
        <v>21</v>
      </c>
      <c r="M17" s="169">
        <f>G17*(1+L17/100)</f>
        <v>0</v>
      </c>
      <c r="N17" s="156"/>
      <c r="O17" s="156" t="s">
        <v>98</v>
      </c>
      <c r="P17" s="156" t="s">
        <v>98</v>
      </c>
      <c r="Q17" s="156">
        <v>0.16941999999999999</v>
      </c>
      <c r="R17" s="156">
        <f>ROUND(E17*Q17,2)</f>
        <v>10.61</v>
      </c>
      <c r="S17" s="156"/>
      <c r="T17" s="151"/>
      <c r="U17" s="151"/>
      <c r="V17" s="151"/>
      <c r="W17" s="151"/>
      <c r="X17" s="151"/>
      <c r="Y17" s="151"/>
      <c r="Z17" s="151"/>
      <c r="AA17" s="151"/>
      <c r="AB17" s="151"/>
      <c r="AC17" s="151" t="s">
        <v>112</v>
      </c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</row>
    <row r="18" spans="1:56" outlineLevel="1" x14ac:dyDescent="0.2">
      <c r="A18" s="154"/>
      <c r="B18" s="155"/>
      <c r="C18" s="177" t="s">
        <v>113</v>
      </c>
      <c r="D18" s="157"/>
      <c r="E18" s="158">
        <v>64.944000000000003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1"/>
      <c r="U18" s="151"/>
      <c r="V18" s="151"/>
      <c r="W18" s="151"/>
      <c r="X18" s="151"/>
      <c r="Y18" s="151"/>
      <c r="Z18" s="151"/>
      <c r="AA18" s="151"/>
      <c r="AB18" s="151"/>
      <c r="AC18" s="151" t="s">
        <v>101</v>
      </c>
      <c r="AD18" s="151">
        <v>0</v>
      </c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</row>
    <row r="19" spans="1:56" outlineLevel="1" x14ac:dyDescent="0.2">
      <c r="A19" s="154"/>
      <c r="B19" s="155"/>
      <c r="C19" s="177" t="s">
        <v>114</v>
      </c>
      <c r="D19" s="157"/>
      <c r="E19" s="158">
        <v>3.8374999999999999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 t="s">
        <v>101</v>
      </c>
      <c r="AD19" s="151">
        <v>0</v>
      </c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</row>
    <row r="20" spans="1:56" outlineLevel="1" x14ac:dyDescent="0.2">
      <c r="A20" s="154"/>
      <c r="B20" s="155"/>
      <c r="C20" s="177" t="s">
        <v>115</v>
      </c>
      <c r="D20" s="157"/>
      <c r="E20" s="158">
        <v>-6.1624999999999996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1"/>
      <c r="U20" s="151"/>
      <c r="V20" s="151"/>
      <c r="W20" s="151"/>
      <c r="X20" s="151"/>
      <c r="Y20" s="151"/>
      <c r="Z20" s="151"/>
      <c r="AA20" s="151"/>
      <c r="AB20" s="151"/>
      <c r="AC20" s="151" t="s">
        <v>101</v>
      </c>
      <c r="AD20" s="151">
        <v>0</v>
      </c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</row>
    <row r="21" spans="1:56" outlineLevel="1" x14ac:dyDescent="0.2">
      <c r="A21" s="165">
        <v>5</v>
      </c>
      <c r="B21" s="166" t="s">
        <v>116</v>
      </c>
      <c r="C21" s="176" t="s">
        <v>117</v>
      </c>
      <c r="D21" s="167" t="s">
        <v>97</v>
      </c>
      <c r="E21" s="168">
        <v>56.357100000000003</v>
      </c>
      <c r="F21" s="169"/>
      <c r="G21" s="169"/>
      <c r="H21" s="169">
        <v>17.38</v>
      </c>
      <c r="I21" s="169">
        <f>ROUND(E21*H21,2)</f>
        <v>979.49</v>
      </c>
      <c r="J21" s="169">
        <v>122.62</v>
      </c>
      <c r="K21" s="169">
        <f>ROUND(E21*J21,2)</f>
        <v>6910.51</v>
      </c>
      <c r="L21" s="169">
        <v>21</v>
      </c>
      <c r="M21" s="169">
        <f>G21*(1+L21/100)</f>
        <v>0</v>
      </c>
      <c r="N21" s="156"/>
      <c r="O21" s="156" t="s">
        <v>98</v>
      </c>
      <c r="P21" s="156" t="s">
        <v>98</v>
      </c>
      <c r="Q21" s="156">
        <v>0.31900000000000001</v>
      </c>
      <c r="R21" s="156">
        <f>ROUND(E21*Q21,2)</f>
        <v>17.98</v>
      </c>
      <c r="S21" s="156"/>
      <c r="T21" s="151"/>
      <c r="U21" s="151"/>
      <c r="V21" s="151"/>
      <c r="W21" s="151"/>
      <c r="X21" s="151"/>
      <c r="Y21" s="151"/>
      <c r="Z21" s="151"/>
      <c r="AA21" s="151"/>
      <c r="AB21" s="151"/>
      <c r="AC21" s="151" t="s">
        <v>99</v>
      </c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</row>
    <row r="22" spans="1:56" outlineLevel="1" x14ac:dyDescent="0.2">
      <c r="A22" s="154"/>
      <c r="B22" s="155"/>
      <c r="C22" s="177" t="s">
        <v>113</v>
      </c>
      <c r="D22" s="157"/>
      <c r="E22" s="158">
        <v>64.944000000000003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1"/>
      <c r="U22" s="151"/>
      <c r="V22" s="151"/>
      <c r="W22" s="151"/>
      <c r="X22" s="151"/>
      <c r="Y22" s="151"/>
      <c r="Z22" s="151"/>
      <c r="AA22" s="151"/>
      <c r="AB22" s="151"/>
      <c r="AC22" s="151" t="s">
        <v>101</v>
      </c>
      <c r="AD22" s="151">
        <v>0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</row>
    <row r="23" spans="1:56" outlineLevel="1" x14ac:dyDescent="0.2">
      <c r="A23" s="154"/>
      <c r="B23" s="155"/>
      <c r="C23" s="177" t="s">
        <v>114</v>
      </c>
      <c r="D23" s="157"/>
      <c r="E23" s="158">
        <v>3.8374999999999999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1"/>
      <c r="U23" s="151"/>
      <c r="V23" s="151"/>
      <c r="W23" s="151"/>
      <c r="X23" s="151"/>
      <c r="Y23" s="151"/>
      <c r="Z23" s="151"/>
      <c r="AA23" s="151"/>
      <c r="AB23" s="151"/>
      <c r="AC23" s="151" t="s">
        <v>101</v>
      </c>
      <c r="AD23" s="151">
        <v>0</v>
      </c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</row>
    <row r="24" spans="1:56" outlineLevel="1" x14ac:dyDescent="0.2">
      <c r="A24" s="154"/>
      <c r="B24" s="155"/>
      <c r="C24" s="177" t="s">
        <v>115</v>
      </c>
      <c r="D24" s="157"/>
      <c r="E24" s="158">
        <v>-6.1624999999999996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1"/>
      <c r="U24" s="151"/>
      <c r="V24" s="151"/>
      <c r="W24" s="151"/>
      <c r="X24" s="151"/>
      <c r="Y24" s="151"/>
      <c r="Z24" s="151"/>
      <c r="AA24" s="151"/>
      <c r="AB24" s="151"/>
      <c r="AC24" s="151" t="s">
        <v>101</v>
      </c>
      <c r="AD24" s="151">
        <v>0</v>
      </c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</row>
    <row r="25" spans="1:56" outlineLevel="1" x14ac:dyDescent="0.2">
      <c r="A25" s="154"/>
      <c r="B25" s="155"/>
      <c r="C25" s="177" t="s">
        <v>118</v>
      </c>
      <c r="D25" s="157"/>
      <c r="E25" s="158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1"/>
      <c r="U25" s="151"/>
      <c r="V25" s="151"/>
      <c r="W25" s="151"/>
      <c r="X25" s="151"/>
      <c r="Y25" s="151"/>
      <c r="Z25" s="151"/>
      <c r="AA25" s="151"/>
      <c r="AB25" s="151"/>
      <c r="AC25" s="151" t="s">
        <v>101</v>
      </c>
      <c r="AD25" s="151">
        <v>0</v>
      </c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</row>
    <row r="26" spans="1:56" ht="22.5" outlineLevel="1" x14ac:dyDescent="0.2">
      <c r="A26" s="154"/>
      <c r="B26" s="155"/>
      <c r="C26" s="177" t="s">
        <v>119</v>
      </c>
      <c r="D26" s="157"/>
      <c r="E26" s="158">
        <v>-6.2618999999999998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1"/>
      <c r="U26" s="151"/>
      <c r="V26" s="151"/>
      <c r="W26" s="151"/>
      <c r="X26" s="151"/>
      <c r="Y26" s="151"/>
      <c r="Z26" s="151"/>
      <c r="AA26" s="151"/>
      <c r="AB26" s="151"/>
      <c r="AC26" s="151" t="s">
        <v>101</v>
      </c>
      <c r="AD26" s="151">
        <v>0</v>
      </c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</row>
    <row r="27" spans="1:56" ht="25.5" x14ac:dyDescent="0.2">
      <c r="A27" s="160" t="s">
        <v>93</v>
      </c>
      <c r="B27" s="161" t="s">
        <v>56</v>
      </c>
      <c r="C27" s="175" t="s">
        <v>57</v>
      </c>
      <c r="D27" s="162"/>
      <c r="E27" s="163"/>
      <c r="F27" s="164"/>
      <c r="G27" s="164">
        <f>SUMIF(AC28:AC29,"&lt;&gt;NOR",G28:G29)</f>
        <v>0</v>
      </c>
      <c r="H27" s="164"/>
      <c r="I27" s="164">
        <f>SUM(I28:I29)</f>
        <v>0</v>
      </c>
      <c r="J27" s="164"/>
      <c r="K27" s="164">
        <f>SUM(K28:K29)</f>
        <v>78.19</v>
      </c>
      <c r="L27" s="164"/>
      <c r="M27" s="164">
        <f>SUM(M28:M29)</f>
        <v>0</v>
      </c>
      <c r="N27" s="159"/>
      <c r="O27" s="159"/>
      <c r="P27" s="159"/>
      <c r="Q27" s="159"/>
      <c r="R27" s="159">
        <f>SUM(R28:R29)</f>
        <v>0.28999999999999998</v>
      </c>
      <c r="S27" s="159"/>
      <c r="AC27" t="s">
        <v>94</v>
      </c>
    </row>
    <row r="28" spans="1:56" outlineLevel="1" x14ac:dyDescent="0.2">
      <c r="A28" s="165">
        <v>6</v>
      </c>
      <c r="B28" s="166" t="s">
        <v>120</v>
      </c>
      <c r="C28" s="176" t="s">
        <v>121</v>
      </c>
      <c r="D28" s="167" t="s">
        <v>97</v>
      </c>
      <c r="E28" s="168">
        <v>19.547999999999998</v>
      </c>
      <c r="F28" s="169"/>
      <c r="G28" s="169"/>
      <c r="H28" s="169">
        <v>0</v>
      </c>
      <c r="I28" s="169">
        <f>ROUND(E28*H28,2)</f>
        <v>0</v>
      </c>
      <c r="J28" s="169">
        <v>4</v>
      </c>
      <c r="K28" s="169">
        <f>ROUND(E28*J28,2)</f>
        <v>78.19</v>
      </c>
      <c r="L28" s="169">
        <v>21</v>
      </c>
      <c r="M28" s="169">
        <f>G28*(1+L28/100)</f>
        <v>0</v>
      </c>
      <c r="N28" s="156"/>
      <c r="O28" s="156" t="s">
        <v>98</v>
      </c>
      <c r="P28" s="156" t="s">
        <v>122</v>
      </c>
      <c r="Q28" s="156">
        <v>1.4999999999999999E-2</v>
      </c>
      <c r="R28" s="156">
        <f>ROUND(E28*Q28,2)</f>
        <v>0.28999999999999998</v>
      </c>
      <c r="S28" s="156"/>
      <c r="T28" s="151"/>
      <c r="U28" s="151"/>
      <c r="V28" s="151"/>
      <c r="W28" s="151"/>
      <c r="X28" s="151"/>
      <c r="Y28" s="151"/>
      <c r="Z28" s="151"/>
      <c r="AA28" s="151"/>
      <c r="AB28" s="151"/>
      <c r="AC28" s="151" t="s">
        <v>99</v>
      </c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</row>
    <row r="29" spans="1:56" outlineLevel="1" x14ac:dyDescent="0.2">
      <c r="A29" s="154"/>
      <c r="B29" s="155"/>
      <c r="C29" s="177" t="s">
        <v>123</v>
      </c>
      <c r="D29" s="157"/>
      <c r="E29" s="158">
        <v>19.547999999999998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1"/>
      <c r="U29" s="151"/>
      <c r="V29" s="151"/>
      <c r="W29" s="151"/>
      <c r="X29" s="151"/>
      <c r="Y29" s="151"/>
      <c r="Z29" s="151"/>
      <c r="AA29" s="151"/>
      <c r="AB29" s="151"/>
      <c r="AC29" s="151" t="s">
        <v>101</v>
      </c>
      <c r="AD29" s="151">
        <v>0</v>
      </c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</row>
    <row r="30" spans="1:56" x14ac:dyDescent="0.2">
      <c r="A30" s="160" t="s">
        <v>93</v>
      </c>
      <c r="B30" s="161" t="s">
        <v>58</v>
      </c>
      <c r="C30" s="175" t="s">
        <v>59</v>
      </c>
      <c r="D30" s="162"/>
      <c r="E30" s="163"/>
      <c r="F30" s="164"/>
      <c r="G30" s="164">
        <f>SUMIF(AC31:AC36,"&lt;&gt;NOR",G31:G36)</f>
        <v>0</v>
      </c>
      <c r="H30" s="164"/>
      <c r="I30" s="164">
        <f>SUM(I31:I36)</f>
        <v>964.49</v>
      </c>
      <c r="J30" s="164"/>
      <c r="K30" s="164">
        <f>SUM(K31:K36)</f>
        <v>2317.8399999999997</v>
      </c>
      <c r="L30" s="164"/>
      <c r="M30" s="164">
        <f>SUM(M31:M36)</f>
        <v>0</v>
      </c>
      <c r="N30" s="159"/>
      <c r="O30" s="159"/>
      <c r="P30" s="159"/>
      <c r="Q30" s="159"/>
      <c r="R30" s="159">
        <f>SUM(R31:R36)</f>
        <v>5.47</v>
      </c>
      <c r="S30" s="159"/>
      <c r="AC30" t="s">
        <v>94</v>
      </c>
    </row>
    <row r="31" spans="1:56" outlineLevel="1" x14ac:dyDescent="0.2">
      <c r="A31" s="165">
        <v>7</v>
      </c>
      <c r="B31" s="166" t="s">
        <v>124</v>
      </c>
      <c r="C31" s="176" t="s">
        <v>125</v>
      </c>
      <c r="D31" s="167" t="s">
        <v>126</v>
      </c>
      <c r="E31" s="168">
        <v>0.75</v>
      </c>
      <c r="F31" s="169"/>
      <c r="G31" s="169"/>
      <c r="H31" s="169">
        <v>1285.99</v>
      </c>
      <c r="I31" s="169">
        <f>ROUND(E31*H31,2)</f>
        <v>964.49</v>
      </c>
      <c r="J31" s="169">
        <v>2214.0100000000002</v>
      </c>
      <c r="K31" s="169">
        <f>ROUND(E31*J31,2)</f>
        <v>1660.51</v>
      </c>
      <c r="L31" s="169">
        <v>21</v>
      </c>
      <c r="M31" s="169">
        <f>G31*(1+L31/100)</f>
        <v>0</v>
      </c>
      <c r="N31" s="156"/>
      <c r="O31" s="156" t="s">
        <v>98</v>
      </c>
      <c r="P31" s="156" t="s">
        <v>122</v>
      </c>
      <c r="Q31" s="156">
        <v>4</v>
      </c>
      <c r="R31" s="156">
        <f>ROUND(E31*Q31,2)</f>
        <v>3</v>
      </c>
      <c r="S31" s="156"/>
      <c r="T31" s="151"/>
      <c r="U31" s="151"/>
      <c r="V31" s="151"/>
      <c r="W31" s="151"/>
      <c r="X31" s="151"/>
      <c r="Y31" s="151"/>
      <c r="Z31" s="151"/>
      <c r="AA31" s="151"/>
      <c r="AB31" s="151"/>
      <c r="AC31" s="151" t="s">
        <v>99</v>
      </c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</row>
    <row r="32" spans="1:56" outlineLevel="1" x14ac:dyDescent="0.2">
      <c r="A32" s="154"/>
      <c r="B32" s="155"/>
      <c r="C32" s="177" t="s">
        <v>127</v>
      </c>
      <c r="D32" s="157"/>
      <c r="E32" s="158">
        <v>0.75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1"/>
      <c r="U32" s="151"/>
      <c r="V32" s="151"/>
      <c r="W32" s="151"/>
      <c r="X32" s="151"/>
      <c r="Y32" s="151"/>
      <c r="Z32" s="151"/>
      <c r="AA32" s="151"/>
      <c r="AB32" s="151"/>
      <c r="AC32" s="151" t="s">
        <v>101</v>
      </c>
      <c r="AD32" s="151">
        <v>0</v>
      </c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</row>
    <row r="33" spans="1:56" outlineLevel="1" x14ac:dyDescent="0.2">
      <c r="A33" s="165">
        <v>8</v>
      </c>
      <c r="B33" s="166" t="s">
        <v>128</v>
      </c>
      <c r="C33" s="176" t="s">
        <v>129</v>
      </c>
      <c r="D33" s="167" t="s">
        <v>97</v>
      </c>
      <c r="E33" s="168">
        <v>19.547999999999998</v>
      </c>
      <c r="F33" s="169"/>
      <c r="G33" s="169"/>
      <c r="H33" s="169">
        <v>0</v>
      </c>
      <c r="I33" s="169">
        <f>ROUND(E33*H33,2)</f>
        <v>0</v>
      </c>
      <c r="J33" s="169">
        <v>8</v>
      </c>
      <c r="K33" s="169">
        <f>ROUND(E33*J33,2)</f>
        <v>156.38</v>
      </c>
      <c r="L33" s="169">
        <v>21</v>
      </c>
      <c r="M33" s="169">
        <f>G33*(1+L33/100)</f>
        <v>0</v>
      </c>
      <c r="N33" s="156"/>
      <c r="O33" s="156" t="s">
        <v>98</v>
      </c>
      <c r="P33" s="156" t="s">
        <v>98</v>
      </c>
      <c r="Q33" s="156">
        <v>0.03</v>
      </c>
      <c r="R33" s="156">
        <f>ROUND(E33*Q33,2)</f>
        <v>0.59</v>
      </c>
      <c r="S33" s="156"/>
      <c r="T33" s="151"/>
      <c r="U33" s="151"/>
      <c r="V33" s="151"/>
      <c r="W33" s="151"/>
      <c r="X33" s="151"/>
      <c r="Y33" s="151"/>
      <c r="Z33" s="151"/>
      <c r="AA33" s="151"/>
      <c r="AB33" s="151"/>
      <c r="AC33" s="151" t="s">
        <v>99</v>
      </c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</row>
    <row r="34" spans="1:56" outlineLevel="1" x14ac:dyDescent="0.2">
      <c r="A34" s="154"/>
      <c r="B34" s="155"/>
      <c r="C34" s="177" t="s">
        <v>130</v>
      </c>
      <c r="D34" s="157"/>
      <c r="E34" s="158">
        <v>19.547999999999998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1"/>
      <c r="U34" s="151"/>
      <c r="V34" s="151"/>
      <c r="W34" s="151"/>
      <c r="X34" s="151"/>
      <c r="Y34" s="151"/>
      <c r="Z34" s="151"/>
      <c r="AA34" s="151"/>
      <c r="AB34" s="151"/>
      <c r="AC34" s="151" t="s">
        <v>101</v>
      </c>
      <c r="AD34" s="151">
        <v>0</v>
      </c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</row>
    <row r="35" spans="1:56" outlineLevel="1" x14ac:dyDescent="0.2">
      <c r="A35" s="165">
        <v>9</v>
      </c>
      <c r="B35" s="166" t="s">
        <v>131</v>
      </c>
      <c r="C35" s="176" t="s">
        <v>132</v>
      </c>
      <c r="D35" s="167" t="s">
        <v>97</v>
      </c>
      <c r="E35" s="168">
        <v>62.619</v>
      </c>
      <c r="F35" s="169"/>
      <c r="G35" s="169"/>
      <c r="H35" s="169">
        <v>0</v>
      </c>
      <c r="I35" s="169">
        <f>ROUND(E35*H35,2)</f>
        <v>0</v>
      </c>
      <c r="J35" s="169">
        <v>8</v>
      </c>
      <c r="K35" s="169">
        <f>ROUND(E35*J35,2)</f>
        <v>500.95</v>
      </c>
      <c r="L35" s="169">
        <v>21</v>
      </c>
      <c r="M35" s="169">
        <f>G35*(1+L35/100)</f>
        <v>0</v>
      </c>
      <c r="N35" s="156"/>
      <c r="O35" s="156" t="s">
        <v>98</v>
      </c>
      <c r="P35" s="156" t="s">
        <v>98</v>
      </c>
      <c r="Q35" s="156">
        <v>0.03</v>
      </c>
      <c r="R35" s="156">
        <f>ROUND(E35*Q35,2)</f>
        <v>1.88</v>
      </c>
      <c r="S35" s="156"/>
      <c r="T35" s="151"/>
      <c r="U35" s="151"/>
      <c r="V35" s="151"/>
      <c r="W35" s="151"/>
      <c r="X35" s="151"/>
      <c r="Y35" s="151"/>
      <c r="Z35" s="151"/>
      <c r="AA35" s="151"/>
      <c r="AB35" s="151"/>
      <c r="AC35" s="151" t="s">
        <v>112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</row>
    <row r="36" spans="1:56" outlineLevel="1" x14ac:dyDescent="0.2">
      <c r="A36" s="154"/>
      <c r="B36" s="155"/>
      <c r="C36" s="177" t="s">
        <v>133</v>
      </c>
      <c r="D36" s="157"/>
      <c r="E36" s="158">
        <v>62.619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1"/>
      <c r="U36" s="151"/>
      <c r="V36" s="151"/>
      <c r="W36" s="151"/>
      <c r="X36" s="151"/>
      <c r="Y36" s="151"/>
      <c r="Z36" s="151"/>
      <c r="AA36" s="151"/>
      <c r="AB36" s="151"/>
      <c r="AC36" s="151" t="s">
        <v>101</v>
      </c>
      <c r="AD36" s="151">
        <v>0</v>
      </c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</row>
    <row r="37" spans="1:56" x14ac:dyDescent="0.2">
      <c r="A37" s="160" t="s">
        <v>93</v>
      </c>
      <c r="B37" s="161" t="s">
        <v>60</v>
      </c>
      <c r="C37" s="175" t="s">
        <v>61</v>
      </c>
      <c r="D37" s="162"/>
      <c r="E37" s="163"/>
      <c r="F37" s="164"/>
      <c r="G37" s="164">
        <f>SUMIF(AC38:AC38,"&lt;&gt;NOR",G38:G38)</f>
        <v>0</v>
      </c>
      <c r="H37" s="164"/>
      <c r="I37" s="164">
        <f>SUM(I38:I38)</f>
        <v>0</v>
      </c>
      <c r="J37" s="164"/>
      <c r="K37" s="164">
        <f>SUM(K38:K38)</f>
        <v>604.82000000000005</v>
      </c>
      <c r="L37" s="164"/>
      <c r="M37" s="164">
        <f>SUM(M38:M38)</f>
        <v>0</v>
      </c>
      <c r="N37" s="159"/>
      <c r="O37" s="159"/>
      <c r="P37" s="159"/>
      <c r="Q37" s="159"/>
      <c r="R37" s="159">
        <f>SUM(R38:R38)</f>
        <v>1.83</v>
      </c>
      <c r="S37" s="159"/>
      <c r="AC37" t="s">
        <v>94</v>
      </c>
    </row>
    <row r="38" spans="1:56" outlineLevel="1" x14ac:dyDescent="0.2">
      <c r="A38" s="170">
        <v>10</v>
      </c>
      <c r="B38" s="171" t="s">
        <v>134</v>
      </c>
      <c r="C38" s="178" t="s">
        <v>135</v>
      </c>
      <c r="D38" s="172" t="s">
        <v>136</v>
      </c>
      <c r="E38" s="173">
        <v>0.96926999999999996</v>
      </c>
      <c r="F38" s="174"/>
      <c r="G38" s="174"/>
      <c r="H38" s="174">
        <v>0</v>
      </c>
      <c r="I38" s="174">
        <f>ROUND(E38*H38,2)</f>
        <v>0</v>
      </c>
      <c r="J38" s="174">
        <v>624</v>
      </c>
      <c r="K38" s="174">
        <f>ROUND(E38*J38,2)</f>
        <v>604.82000000000005</v>
      </c>
      <c r="L38" s="174">
        <v>21</v>
      </c>
      <c r="M38" s="174">
        <f>G38*(1+L38/100)</f>
        <v>0</v>
      </c>
      <c r="N38" s="156"/>
      <c r="O38" s="156" t="s">
        <v>98</v>
      </c>
      <c r="P38" s="156" t="s">
        <v>98</v>
      </c>
      <c r="Q38" s="156">
        <v>1.8919999999999999</v>
      </c>
      <c r="R38" s="156">
        <f>ROUND(E38*Q38,2)</f>
        <v>1.83</v>
      </c>
      <c r="S38" s="156"/>
      <c r="T38" s="151"/>
      <c r="U38" s="151"/>
      <c r="V38" s="151"/>
      <c r="W38" s="151"/>
      <c r="X38" s="151"/>
      <c r="Y38" s="151"/>
      <c r="Z38" s="151"/>
      <c r="AA38" s="151"/>
      <c r="AB38" s="151"/>
      <c r="AC38" s="151" t="s">
        <v>137</v>
      </c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</row>
    <row r="39" spans="1:56" x14ac:dyDescent="0.2">
      <c r="A39" s="160" t="s">
        <v>93</v>
      </c>
      <c r="B39" s="161" t="s">
        <v>62</v>
      </c>
      <c r="C39" s="175" t="s">
        <v>63</v>
      </c>
      <c r="D39" s="162"/>
      <c r="E39" s="163"/>
      <c r="F39" s="164"/>
      <c r="G39" s="164">
        <f>SUMIF(AC40:AC42,"&lt;&gt;NOR",G40:G42)</f>
        <v>0</v>
      </c>
      <c r="H39" s="164"/>
      <c r="I39" s="164">
        <f>SUM(I40:I42)</f>
        <v>1430</v>
      </c>
      <c r="J39" s="164"/>
      <c r="K39" s="164">
        <f>SUM(K40:K42)</f>
        <v>1800</v>
      </c>
      <c r="L39" s="164"/>
      <c r="M39" s="164">
        <f>SUM(M40:M42)</f>
        <v>0</v>
      </c>
      <c r="N39" s="159"/>
      <c r="O39" s="159"/>
      <c r="P39" s="159"/>
      <c r="Q39" s="159"/>
      <c r="R39" s="159">
        <f>SUM(R40:R42)</f>
        <v>0.44</v>
      </c>
      <c r="S39" s="159"/>
      <c r="AC39" t="s">
        <v>94</v>
      </c>
    </row>
    <row r="40" spans="1:56" outlineLevel="1" x14ac:dyDescent="0.2">
      <c r="A40" s="170">
        <v>11</v>
      </c>
      <c r="B40" s="171" t="s">
        <v>138</v>
      </c>
      <c r="C40" s="178" t="s">
        <v>139</v>
      </c>
      <c r="D40" s="172" t="s">
        <v>140</v>
      </c>
      <c r="E40" s="173">
        <v>1</v>
      </c>
      <c r="F40" s="174"/>
      <c r="G40" s="174"/>
      <c r="H40" s="174">
        <v>0</v>
      </c>
      <c r="I40" s="174">
        <f>ROUND(E40*H40,2)</f>
        <v>0</v>
      </c>
      <c r="J40" s="174">
        <v>300</v>
      </c>
      <c r="K40" s="174">
        <f>ROUND(E40*J40,2)</f>
        <v>300</v>
      </c>
      <c r="L40" s="174">
        <v>21</v>
      </c>
      <c r="M40" s="174">
        <f>G40*(1+L40/100)</f>
        <v>0</v>
      </c>
      <c r="N40" s="156"/>
      <c r="O40" s="156" t="s">
        <v>141</v>
      </c>
      <c r="P40" s="156" t="s">
        <v>122</v>
      </c>
      <c r="Q40" s="156">
        <v>0.44</v>
      </c>
      <c r="R40" s="156">
        <f>ROUND(E40*Q40,2)</f>
        <v>0.44</v>
      </c>
      <c r="S40" s="156"/>
      <c r="T40" s="151"/>
      <c r="U40" s="151"/>
      <c r="V40" s="151"/>
      <c r="W40" s="151"/>
      <c r="X40" s="151"/>
      <c r="Y40" s="151"/>
      <c r="Z40" s="151"/>
      <c r="AA40" s="151"/>
      <c r="AB40" s="151"/>
      <c r="AC40" s="151" t="s">
        <v>99</v>
      </c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</row>
    <row r="41" spans="1:56" ht="22.5" outlineLevel="1" x14ac:dyDescent="0.2">
      <c r="A41" s="170">
        <v>12</v>
      </c>
      <c r="B41" s="171" t="s">
        <v>142</v>
      </c>
      <c r="C41" s="178" t="s">
        <v>143</v>
      </c>
      <c r="D41" s="172" t="s">
        <v>144</v>
      </c>
      <c r="E41" s="173">
        <v>1</v>
      </c>
      <c r="F41" s="174"/>
      <c r="G41" s="174"/>
      <c r="H41" s="174">
        <v>0</v>
      </c>
      <c r="I41" s="174">
        <f>ROUND(E41*H41,2)</f>
        <v>0</v>
      </c>
      <c r="J41" s="174">
        <v>1500</v>
      </c>
      <c r="K41" s="174">
        <f>ROUND(E41*J41,2)</f>
        <v>1500</v>
      </c>
      <c r="L41" s="174">
        <v>21</v>
      </c>
      <c r="M41" s="174">
        <f>G41*(1+L41/100)</f>
        <v>0</v>
      </c>
      <c r="N41" s="156"/>
      <c r="O41" s="156" t="s">
        <v>141</v>
      </c>
      <c r="P41" s="156" t="s">
        <v>122</v>
      </c>
      <c r="Q41" s="156">
        <v>0</v>
      </c>
      <c r="R41" s="156">
        <f>ROUND(E41*Q41,2)</f>
        <v>0</v>
      </c>
      <c r="S41" s="156"/>
      <c r="T41" s="151"/>
      <c r="U41" s="151"/>
      <c r="V41" s="151"/>
      <c r="W41" s="151"/>
      <c r="X41" s="151"/>
      <c r="Y41" s="151"/>
      <c r="Z41" s="151"/>
      <c r="AA41" s="151"/>
      <c r="AB41" s="151"/>
      <c r="AC41" s="151" t="s">
        <v>99</v>
      </c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</row>
    <row r="42" spans="1:56" outlineLevel="1" x14ac:dyDescent="0.2">
      <c r="A42" s="170">
        <v>13</v>
      </c>
      <c r="B42" s="171" t="s">
        <v>145</v>
      </c>
      <c r="C42" s="178" t="s">
        <v>146</v>
      </c>
      <c r="D42" s="172" t="s">
        <v>140</v>
      </c>
      <c r="E42" s="173">
        <v>1</v>
      </c>
      <c r="F42" s="174"/>
      <c r="G42" s="174"/>
      <c r="H42" s="174">
        <v>1430</v>
      </c>
      <c r="I42" s="174">
        <f>ROUND(E42*H42,2)</f>
        <v>1430</v>
      </c>
      <c r="J42" s="174">
        <v>0</v>
      </c>
      <c r="K42" s="174">
        <f>ROUND(E42*J42,2)</f>
        <v>0</v>
      </c>
      <c r="L42" s="174">
        <v>21</v>
      </c>
      <c r="M42" s="174">
        <f>G42*(1+L42/100)</f>
        <v>0</v>
      </c>
      <c r="N42" s="156" t="s">
        <v>147</v>
      </c>
      <c r="O42" s="156" t="s">
        <v>98</v>
      </c>
      <c r="P42" s="156" t="s">
        <v>122</v>
      </c>
      <c r="Q42" s="156">
        <v>0</v>
      </c>
      <c r="R42" s="156">
        <f>ROUND(E42*Q42,2)</f>
        <v>0</v>
      </c>
      <c r="S42" s="156"/>
      <c r="T42" s="151"/>
      <c r="U42" s="151"/>
      <c r="V42" s="151"/>
      <c r="W42" s="151"/>
      <c r="X42" s="151"/>
      <c r="Y42" s="151"/>
      <c r="Z42" s="151"/>
      <c r="AA42" s="151"/>
      <c r="AB42" s="151"/>
      <c r="AC42" s="151" t="s">
        <v>148</v>
      </c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</row>
    <row r="43" spans="1:56" x14ac:dyDescent="0.2">
      <c r="A43" s="160" t="s">
        <v>93</v>
      </c>
      <c r="B43" s="161" t="s">
        <v>64</v>
      </c>
      <c r="C43" s="175" t="s">
        <v>65</v>
      </c>
      <c r="D43" s="162"/>
      <c r="E43" s="163"/>
      <c r="F43" s="164"/>
      <c r="G43" s="164">
        <f>SUMIF(AC44:AC53,"&lt;&gt;NOR",G44:G53)</f>
        <v>0</v>
      </c>
      <c r="H43" s="164"/>
      <c r="I43" s="164">
        <f>SUM(I44:I53)</f>
        <v>427.5</v>
      </c>
      <c r="J43" s="164"/>
      <c r="K43" s="164">
        <f>SUM(K44:K53)</f>
        <v>2417.3800000000006</v>
      </c>
      <c r="L43" s="164"/>
      <c r="M43" s="164">
        <f>SUM(M44:M53)</f>
        <v>0</v>
      </c>
      <c r="N43" s="159"/>
      <c r="O43" s="159"/>
      <c r="P43" s="159"/>
      <c r="Q43" s="159"/>
      <c r="R43" s="159">
        <f>SUM(R44:R53)</f>
        <v>6.95</v>
      </c>
      <c r="S43" s="159"/>
      <c r="AC43" t="s">
        <v>94</v>
      </c>
    </row>
    <row r="44" spans="1:56" ht="22.5" outlineLevel="1" x14ac:dyDescent="0.2">
      <c r="A44" s="165">
        <v>14</v>
      </c>
      <c r="B44" s="166" t="s">
        <v>149</v>
      </c>
      <c r="C44" s="176" t="s">
        <v>150</v>
      </c>
      <c r="D44" s="167" t="s">
        <v>97</v>
      </c>
      <c r="E44" s="168">
        <v>13.12</v>
      </c>
      <c r="F44" s="169"/>
      <c r="G44" s="169"/>
      <c r="H44" s="169">
        <v>1.27</v>
      </c>
      <c r="I44" s="169">
        <f>ROUND(E44*H44,2)</f>
        <v>16.66</v>
      </c>
      <c r="J44" s="169">
        <v>23.03</v>
      </c>
      <c r="K44" s="169">
        <f>ROUND(E44*J44,2)</f>
        <v>302.14999999999998</v>
      </c>
      <c r="L44" s="169">
        <v>21</v>
      </c>
      <c r="M44" s="169">
        <f>G44*(1+L44/100)</f>
        <v>0</v>
      </c>
      <c r="N44" s="156"/>
      <c r="O44" s="156" t="s">
        <v>98</v>
      </c>
      <c r="P44" s="156" t="s">
        <v>98</v>
      </c>
      <c r="Q44" s="156">
        <v>7.1999999999999995E-2</v>
      </c>
      <c r="R44" s="156">
        <f>ROUND(E44*Q44,2)</f>
        <v>0.94</v>
      </c>
      <c r="S44" s="156"/>
      <c r="T44" s="151"/>
      <c r="U44" s="151"/>
      <c r="V44" s="151"/>
      <c r="W44" s="151"/>
      <c r="X44" s="151"/>
      <c r="Y44" s="151"/>
      <c r="Z44" s="151"/>
      <c r="AA44" s="151"/>
      <c r="AB44" s="151"/>
      <c r="AC44" s="151" t="s">
        <v>112</v>
      </c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</row>
    <row r="45" spans="1:56" ht="22.5" outlineLevel="1" x14ac:dyDescent="0.2">
      <c r="A45" s="154"/>
      <c r="B45" s="155"/>
      <c r="C45" s="177" t="s">
        <v>151</v>
      </c>
      <c r="D45" s="157"/>
      <c r="E45" s="158">
        <v>7.83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1"/>
      <c r="U45" s="151"/>
      <c r="V45" s="151"/>
      <c r="W45" s="151"/>
      <c r="X45" s="151"/>
      <c r="Y45" s="151"/>
      <c r="Z45" s="151"/>
      <c r="AA45" s="151"/>
      <c r="AB45" s="151"/>
      <c r="AC45" s="151" t="s">
        <v>101</v>
      </c>
      <c r="AD45" s="151">
        <v>0</v>
      </c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</row>
    <row r="46" spans="1:56" outlineLevel="1" x14ac:dyDescent="0.2">
      <c r="A46" s="154"/>
      <c r="B46" s="155"/>
      <c r="C46" s="177" t="s">
        <v>152</v>
      </c>
      <c r="D46" s="157"/>
      <c r="E46" s="158">
        <v>4.29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1"/>
      <c r="U46" s="151"/>
      <c r="V46" s="151"/>
      <c r="W46" s="151"/>
      <c r="X46" s="151"/>
      <c r="Y46" s="151"/>
      <c r="Z46" s="151"/>
      <c r="AA46" s="151"/>
      <c r="AB46" s="151"/>
      <c r="AC46" s="151" t="s">
        <v>101</v>
      </c>
      <c r="AD46" s="151">
        <v>0</v>
      </c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</row>
    <row r="47" spans="1:56" outlineLevel="1" x14ac:dyDescent="0.2">
      <c r="A47" s="154"/>
      <c r="B47" s="155"/>
      <c r="C47" s="177" t="s">
        <v>153</v>
      </c>
      <c r="D47" s="157"/>
      <c r="E47" s="158">
        <v>1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1"/>
      <c r="U47" s="151"/>
      <c r="V47" s="151"/>
      <c r="W47" s="151"/>
      <c r="X47" s="151"/>
      <c r="Y47" s="151"/>
      <c r="Z47" s="151"/>
      <c r="AA47" s="151"/>
      <c r="AB47" s="151"/>
      <c r="AC47" s="151" t="s">
        <v>101</v>
      </c>
      <c r="AD47" s="151">
        <v>0</v>
      </c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</row>
    <row r="48" spans="1:56" outlineLevel="1" x14ac:dyDescent="0.2">
      <c r="A48" s="165">
        <v>15</v>
      </c>
      <c r="B48" s="166" t="s">
        <v>154</v>
      </c>
      <c r="C48" s="176" t="s">
        <v>155</v>
      </c>
      <c r="D48" s="167" t="s">
        <v>97</v>
      </c>
      <c r="E48" s="168">
        <v>13.12</v>
      </c>
      <c r="F48" s="169"/>
      <c r="G48" s="169"/>
      <c r="H48" s="169">
        <v>22.97</v>
      </c>
      <c r="I48" s="169">
        <f>ROUND(E48*H48,2)</f>
        <v>301.37</v>
      </c>
      <c r="J48" s="169">
        <v>106.53</v>
      </c>
      <c r="K48" s="169">
        <f>ROUND(E48*J48,2)</f>
        <v>1397.67</v>
      </c>
      <c r="L48" s="169">
        <v>21</v>
      </c>
      <c r="M48" s="169">
        <f>G48*(1+L48/100)</f>
        <v>0</v>
      </c>
      <c r="N48" s="156"/>
      <c r="O48" s="156" t="s">
        <v>98</v>
      </c>
      <c r="P48" s="156" t="s">
        <v>98</v>
      </c>
      <c r="Q48" s="156">
        <v>0.28699999999999998</v>
      </c>
      <c r="R48" s="156">
        <f>ROUND(E48*Q48,2)</f>
        <v>3.77</v>
      </c>
      <c r="S48" s="156"/>
      <c r="T48" s="151"/>
      <c r="U48" s="151"/>
      <c r="V48" s="151"/>
      <c r="W48" s="151"/>
      <c r="X48" s="151"/>
      <c r="Y48" s="151"/>
      <c r="Z48" s="151"/>
      <c r="AA48" s="151"/>
      <c r="AB48" s="151"/>
      <c r="AC48" s="151" t="s">
        <v>112</v>
      </c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</row>
    <row r="49" spans="1:56" outlineLevel="1" x14ac:dyDescent="0.2">
      <c r="A49" s="154"/>
      <c r="B49" s="155"/>
      <c r="C49" s="177" t="s">
        <v>156</v>
      </c>
      <c r="D49" s="157"/>
      <c r="E49" s="158">
        <v>13.12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1"/>
      <c r="U49" s="151"/>
      <c r="V49" s="151"/>
      <c r="W49" s="151"/>
      <c r="X49" s="151"/>
      <c r="Y49" s="151"/>
      <c r="Z49" s="151"/>
      <c r="AA49" s="151"/>
      <c r="AB49" s="151"/>
      <c r="AC49" s="151" t="s">
        <v>101</v>
      </c>
      <c r="AD49" s="151">
        <v>5</v>
      </c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</row>
    <row r="50" spans="1:56" outlineLevel="1" x14ac:dyDescent="0.2">
      <c r="A50" s="165">
        <v>16</v>
      </c>
      <c r="B50" s="166" t="s">
        <v>157</v>
      </c>
      <c r="C50" s="176" t="s">
        <v>158</v>
      </c>
      <c r="D50" s="167" t="s">
        <v>97</v>
      </c>
      <c r="E50" s="168">
        <v>13.12</v>
      </c>
      <c r="F50" s="169"/>
      <c r="G50" s="169"/>
      <c r="H50" s="169">
        <v>8.02</v>
      </c>
      <c r="I50" s="169">
        <f>ROUND(E50*H50,2)</f>
        <v>105.22</v>
      </c>
      <c r="J50" s="169">
        <v>49.98</v>
      </c>
      <c r="K50" s="169">
        <f>ROUND(E50*J50,2)</f>
        <v>655.74</v>
      </c>
      <c r="L50" s="169">
        <v>21</v>
      </c>
      <c r="M50" s="169">
        <f>G50*(1+L50/100)</f>
        <v>0</v>
      </c>
      <c r="N50" s="156"/>
      <c r="O50" s="156" t="s">
        <v>98</v>
      </c>
      <c r="P50" s="156" t="s">
        <v>98</v>
      </c>
      <c r="Q50" s="156">
        <v>0.156</v>
      </c>
      <c r="R50" s="156">
        <f>ROUND(E50*Q50,2)</f>
        <v>2.0499999999999998</v>
      </c>
      <c r="S50" s="156"/>
      <c r="T50" s="151"/>
      <c r="U50" s="151"/>
      <c r="V50" s="151"/>
      <c r="W50" s="151"/>
      <c r="X50" s="151"/>
      <c r="Y50" s="151"/>
      <c r="Z50" s="151"/>
      <c r="AA50" s="151"/>
      <c r="AB50" s="151"/>
      <c r="AC50" s="151" t="s">
        <v>112</v>
      </c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</row>
    <row r="51" spans="1:56" outlineLevel="1" x14ac:dyDescent="0.2">
      <c r="A51" s="154"/>
      <c r="B51" s="155"/>
      <c r="C51" s="177" t="s">
        <v>156</v>
      </c>
      <c r="D51" s="157"/>
      <c r="E51" s="158">
        <v>13.12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1"/>
      <c r="U51" s="151"/>
      <c r="V51" s="151"/>
      <c r="W51" s="151"/>
      <c r="X51" s="151"/>
      <c r="Y51" s="151"/>
      <c r="Z51" s="151"/>
      <c r="AA51" s="151"/>
      <c r="AB51" s="151"/>
      <c r="AC51" s="151" t="s">
        <v>101</v>
      </c>
      <c r="AD51" s="151">
        <v>5</v>
      </c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</row>
    <row r="52" spans="1:56" outlineLevel="1" x14ac:dyDescent="0.2">
      <c r="A52" s="165">
        <v>17</v>
      </c>
      <c r="B52" s="166" t="s">
        <v>159</v>
      </c>
      <c r="C52" s="176" t="s">
        <v>160</v>
      </c>
      <c r="D52" s="167" t="s">
        <v>97</v>
      </c>
      <c r="E52" s="168">
        <v>4.29</v>
      </c>
      <c r="F52" s="169"/>
      <c r="G52" s="169"/>
      <c r="H52" s="169">
        <v>0.99</v>
      </c>
      <c r="I52" s="169">
        <f>ROUND(E52*H52,2)</f>
        <v>4.25</v>
      </c>
      <c r="J52" s="169">
        <v>14.41</v>
      </c>
      <c r="K52" s="169">
        <f>ROUND(E52*J52,2)</f>
        <v>61.82</v>
      </c>
      <c r="L52" s="169">
        <v>21</v>
      </c>
      <c r="M52" s="169">
        <f>G52*(1+L52/100)</f>
        <v>0</v>
      </c>
      <c r="N52" s="156"/>
      <c r="O52" s="156" t="s">
        <v>98</v>
      </c>
      <c r="P52" s="156" t="s">
        <v>98</v>
      </c>
      <c r="Q52" s="156">
        <v>4.4999999999999998E-2</v>
      </c>
      <c r="R52" s="156">
        <f>ROUND(E52*Q52,2)</f>
        <v>0.19</v>
      </c>
      <c r="S52" s="156"/>
      <c r="T52" s="151"/>
      <c r="U52" s="151"/>
      <c r="V52" s="151"/>
      <c r="W52" s="151"/>
      <c r="X52" s="151"/>
      <c r="Y52" s="151"/>
      <c r="Z52" s="151"/>
      <c r="AA52" s="151"/>
      <c r="AB52" s="151"/>
      <c r="AC52" s="151" t="s">
        <v>99</v>
      </c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</row>
    <row r="53" spans="1:56" outlineLevel="1" x14ac:dyDescent="0.2">
      <c r="A53" s="154"/>
      <c r="B53" s="155"/>
      <c r="C53" s="177" t="s">
        <v>152</v>
      </c>
      <c r="D53" s="157"/>
      <c r="E53" s="158">
        <v>4.29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1"/>
      <c r="U53" s="151"/>
      <c r="V53" s="151"/>
      <c r="W53" s="151"/>
      <c r="X53" s="151"/>
      <c r="Y53" s="151"/>
      <c r="Z53" s="151"/>
      <c r="AA53" s="151"/>
      <c r="AB53" s="151"/>
      <c r="AC53" s="151" t="s">
        <v>101</v>
      </c>
      <c r="AD53" s="151">
        <v>0</v>
      </c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</row>
    <row r="54" spans="1:56" x14ac:dyDescent="0.2">
      <c r="A54" s="160" t="s">
        <v>93</v>
      </c>
      <c r="B54" s="161" t="s">
        <v>66</v>
      </c>
      <c r="C54" s="175" t="s">
        <v>67</v>
      </c>
      <c r="D54" s="162"/>
      <c r="E54" s="163"/>
      <c r="F54" s="164"/>
      <c r="G54" s="164">
        <f>SUMIF(AC55:AC61,"&lt;&gt;NOR",G55:G61)</f>
        <v>0</v>
      </c>
      <c r="H54" s="164"/>
      <c r="I54" s="164">
        <f>SUM(I55:I61)</f>
        <v>2549.65</v>
      </c>
      <c r="J54" s="164"/>
      <c r="K54" s="164">
        <f>SUM(K55:K61)</f>
        <v>6538.02</v>
      </c>
      <c r="L54" s="164"/>
      <c r="M54" s="164">
        <f>SUM(M55:M61)</f>
        <v>0</v>
      </c>
      <c r="N54" s="159"/>
      <c r="O54" s="159"/>
      <c r="P54" s="159"/>
      <c r="Q54" s="159"/>
      <c r="R54" s="159">
        <f>SUM(R55:R61)</f>
        <v>16.77</v>
      </c>
      <c r="S54" s="159"/>
      <c r="AC54" t="s">
        <v>94</v>
      </c>
    </row>
    <row r="55" spans="1:56" outlineLevel="1" x14ac:dyDescent="0.2">
      <c r="A55" s="165">
        <v>18</v>
      </c>
      <c r="B55" s="166" t="s">
        <v>161</v>
      </c>
      <c r="C55" s="176" t="s">
        <v>162</v>
      </c>
      <c r="D55" s="167" t="s">
        <v>97</v>
      </c>
      <c r="E55" s="168">
        <v>82.167000000000002</v>
      </c>
      <c r="F55" s="169"/>
      <c r="G55" s="169"/>
      <c r="H55" s="169">
        <v>0.09</v>
      </c>
      <c r="I55" s="169">
        <f>ROUND(E55*H55,2)</f>
        <v>7.4</v>
      </c>
      <c r="J55" s="169">
        <v>27.21</v>
      </c>
      <c r="K55" s="169">
        <f>ROUND(E55*J55,2)</f>
        <v>2235.7600000000002</v>
      </c>
      <c r="L55" s="169">
        <v>21</v>
      </c>
      <c r="M55" s="169">
        <f>G55*(1+L55/100)</f>
        <v>0</v>
      </c>
      <c r="N55" s="156"/>
      <c r="O55" s="156" t="s">
        <v>98</v>
      </c>
      <c r="P55" s="156" t="s">
        <v>98</v>
      </c>
      <c r="Q55" s="156">
        <v>6.9709999999999994E-2</v>
      </c>
      <c r="R55" s="156">
        <f>ROUND(E55*Q55,2)</f>
        <v>5.73</v>
      </c>
      <c r="S55" s="156"/>
      <c r="T55" s="151"/>
      <c r="U55" s="151"/>
      <c r="V55" s="151"/>
      <c r="W55" s="151"/>
      <c r="X55" s="151"/>
      <c r="Y55" s="151"/>
      <c r="Z55" s="151"/>
      <c r="AA55" s="151"/>
      <c r="AB55" s="151"/>
      <c r="AC55" s="151" t="s">
        <v>99</v>
      </c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</row>
    <row r="56" spans="1:56" outlineLevel="1" x14ac:dyDescent="0.2">
      <c r="A56" s="154"/>
      <c r="B56" s="155"/>
      <c r="C56" s="177" t="s">
        <v>113</v>
      </c>
      <c r="D56" s="157"/>
      <c r="E56" s="158">
        <v>64.944000000000003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1"/>
      <c r="U56" s="151"/>
      <c r="V56" s="151"/>
      <c r="W56" s="151"/>
      <c r="X56" s="151"/>
      <c r="Y56" s="151"/>
      <c r="Z56" s="151"/>
      <c r="AA56" s="151"/>
      <c r="AB56" s="151"/>
      <c r="AC56" s="151" t="s">
        <v>101</v>
      </c>
      <c r="AD56" s="151">
        <v>0</v>
      </c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</row>
    <row r="57" spans="1:56" outlineLevel="1" x14ac:dyDescent="0.2">
      <c r="A57" s="154"/>
      <c r="B57" s="155"/>
      <c r="C57" s="177" t="s">
        <v>106</v>
      </c>
      <c r="D57" s="157"/>
      <c r="E57" s="158">
        <v>19.547999999999998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1"/>
      <c r="U57" s="151"/>
      <c r="V57" s="151"/>
      <c r="W57" s="151"/>
      <c r="X57" s="151"/>
      <c r="Y57" s="151"/>
      <c r="Z57" s="151"/>
      <c r="AA57" s="151"/>
      <c r="AB57" s="151"/>
      <c r="AC57" s="151" t="s">
        <v>101</v>
      </c>
      <c r="AD57" s="151">
        <v>0</v>
      </c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</row>
    <row r="58" spans="1:56" outlineLevel="1" x14ac:dyDescent="0.2">
      <c r="A58" s="154"/>
      <c r="B58" s="155"/>
      <c r="C58" s="177" t="s">
        <v>114</v>
      </c>
      <c r="D58" s="157"/>
      <c r="E58" s="158">
        <v>3.8374999999999999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1"/>
      <c r="U58" s="151"/>
      <c r="V58" s="151"/>
      <c r="W58" s="151"/>
      <c r="X58" s="151"/>
      <c r="Y58" s="151"/>
      <c r="Z58" s="151"/>
      <c r="AA58" s="151"/>
      <c r="AB58" s="151"/>
      <c r="AC58" s="151" t="s">
        <v>101</v>
      </c>
      <c r="AD58" s="151">
        <v>0</v>
      </c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</row>
    <row r="59" spans="1:56" outlineLevel="1" x14ac:dyDescent="0.2">
      <c r="A59" s="154"/>
      <c r="B59" s="155"/>
      <c r="C59" s="177" t="s">
        <v>115</v>
      </c>
      <c r="D59" s="157"/>
      <c r="E59" s="158">
        <v>-6.1624999999999996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1"/>
      <c r="U59" s="151"/>
      <c r="V59" s="151"/>
      <c r="W59" s="151"/>
      <c r="X59" s="151"/>
      <c r="Y59" s="151"/>
      <c r="Z59" s="151"/>
      <c r="AA59" s="151"/>
      <c r="AB59" s="151"/>
      <c r="AC59" s="151" t="s">
        <v>101</v>
      </c>
      <c r="AD59" s="151">
        <v>0</v>
      </c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</row>
    <row r="60" spans="1:56" outlineLevel="1" x14ac:dyDescent="0.2">
      <c r="A60" s="170">
        <v>19</v>
      </c>
      <c r="B60" s="171" t="s">
        <v>163</v>
      </c>
      <c r="C60" s="178" t="s">
        <v>164</v>
      </c>
      <c r="D60" s="172" t="s">
        <v>97</v>
      </c>
      <c r="E60" s="173">
        <v>82.167000000000002</v>
      </c>
      <c r="F60" s="174"/>
      <c r="G60" s="174"/>
      <c r="H60" s="174">
        <v>10.54</v>
      </c>
      <c r="I60" s="174">
        <f>ROUND(E60*H60,2)</f>
        <v>866.04</v>
      </c>
      <c r="J60" s="174">
        <v>12.66</v>
      </c>
      <c r="K60" s="174">
        <f>ROUND(E60*J60,2)</f>
        <v>1040.23</v>
      </c>
      <c r="L60" s="174">
        <v>21</v>
      </c>
      <c r="M60" s="174">
        <f>G60*(1+L60/100)</f>
        <v>0</v>
      </c>
      <c r="N60" s="156"/>
      <c r="O60" s="156" t="s">
        <v>98</v>
      </c>
      <c r="P60" s="156" t="s">
        <v>98</v>
      </c>
      <c r="Q60" s="156">
        <v>3.2480000000000002E-2</v>
      </c>
      <c r="R60" s="156">
        <f>ROUND(E60*Q60,2)</f>
        <v>2.67</v>
      </c>
      <c r="S60" s="156"/>
      <c r="T60" s="151"/>
      <c r="U60" s="151"/>
      <c r="V60" s="151"/>
      <c r="W60" s="151"/>
      <c r="X60" s="151"/>
      <c r="Y60" s="151"/>
      <c r="Z60" s="151"/>
      <c r="AA60" s="151"/>
      <c r="AB60" s="151"/>
      <c r="AC60" s="151" t="s">
        <v>112</v>
      </c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</row>
    <row r="61" spans="1:56" outlineLevel="1" x14ac:dyDescent="0.2">
      <c r="A61" s="170">
        <v>20</v>
      </c>
      <c r="B61" s="171" t="s">
        <v>165</v>
      </c>
      <c r="C61" s="178" t="s">
        <v>166</v>
      </c>
      <c r="D61" s="172" t="s">
        <v>97</v>
      </c>
      <c r="E61" s="173">
        <v>82.167000000000002</v>
      </c>
      <c r="F61" s="174"/>
      <c r="G61" s="174"/>
      <c r="H61" s="174">
        <v>20.399999999999999</v>
      </c>
      <c r="I61" s="174">
        <f>ROUND(E61*H61,2)</f>
        <v>1676.21</v>
      </c>
      <c r="J61" s="174">
        <v>39.700000000000003</v>
      </c>
      <c r="K61" s="174">
        <f>ROUND(E61*J61,2)</f>
        <v>3262.03</v>
      </c>
      <c r="L61" s="174">
        <v>21</v>
      </c>
      <c r="M61" s="174">
        <f>G61*(1+L61/100)</f>
        <v>0</v>
      </c>
      <c r="N61" s="156"/>
      <c r="O61" s="156" t="s">
        <v>98</v>
      </c>
      <c r="P61" s="156" t="s">
        <v>98</v>
      </c>
      <c r="Q61" s="156">
        <v>0.10191</v>
      </c>
      <c r="R61" s="156">
        <f>ROUND(E61*Q61,2)</f>
        <v>8.3699999999999992</v>
      </c>
      <c r="S61" s="156"/>
      <c r="T61" s="151"/>
      <c r="U61" s="151"/>
      <c r="V61" s="151"/>
      <c r="W61" s="151"/>
      <c r="X61" s="151"/>
      <c r="Y61" s="151"/>
      <c r="Z61" s="151"/>
      <c r="AA61" s="151"/>
      <c r="AB61" s="151"/>
      <c r="AC61" s="151" t="s">
        <v>112</v>
      </c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</row>
    <row r="62" spans="1:56" x14ac:dyDescent="0.2">
      <c r="A62" s="160" t="s">
        <v>93</v>
      </c>
      <c r="B62" s="161" t="s">
        <v>68</v>
      </c>
      <c r="C62" s="175" t="s">
        <v>69</v>
      </c>
      <c r="D62" s="162"/>
      <c r="E62" s="163"/>
      <c r="F62" s="164"/>
      <c r="G62" s="164">
        <f>SUMIF(AC63:AC68,"&lt;&gt;NOR",G63:G68)</f>
        <v>0</v>
      </c>
      <c r="H62" s="164"/>
      <c r="I62" s="164">
        <f>SUM(I63:I68)</f>
        <v>0</v>
      </c>
      <c r="J62" s="164"/>
      <c r="K62" s="164">
        <f>SUM(K63:K68)</f>
        <v>185.25</v>
      </c>
      <c r="L62" s="164"/>
      <c r="M62" s="164">
        <f>SUM(M63:M68)</f>
        <v>0</v>
      </c>
      <c r="N62" s="159"/>
      <c r="O62" s="159"/>
      <c r="P62" s="159"/>
      <c r="Q62" s="159"/>
      <c r="R62" s="159">
        <f>SUM(R63:R68)</f>
        <v>1.01</v>
      </c>
      <c r="S62" s="159"/>
      <c r="AC62" t="s">
        <v>94</v>
      </c>
    </row>
    <row r="63" spans="1:56" outlineLevel="1" x14ac:dyDescent="0.2">
      <c r="A63" s="165">
        <v>21</v>
      </c>
      <c r="B63" s="166" t="s">
        <v>167</v>
      </c>
      <c r="C63" s="176" t="s">
        <v>168</v>
      </c>
      <c r="D63" s="167" t="s">
        <v>136</v>
      </c>
      <c r="E63" s="168">
        <v>0.33027000000000001</v>
      </c>
      <c r="F63" s="169"/>
      <c r="G63" s="169"/>
      <c r="H63" s="169">
        <v>0</v>
      </c>
      <c r="I63" s="169">
        <f>ROUND(E63*H63,2)</f>
        <v>0</v>
      </c>
      <c r="J63" s="169">
        <v>188.5</v>
      </c>
      <c r="K63" s="169">
        <f>ROUND(E63*J63,2)</f>
        <v>62.26</v>
      </c>
      <c r="L63" s="169">
        <v>21</v>
      </c>
      <c r="M63" s="169">
        <f>G63*(1+L63/100)</f>
        <v>0</v>
      </c>
      <c r="N63" s="156"/>
      <c r="O63" s="156" t="s">
        <v>98</v>
      </c>
      <c r="P63" s="156" t="s">
        <v>98</v>
      </c>
      <c r="Q63" s="156">
        <v>0.98</v>
      </c>
      <c r="R63" s="156">
        <f>ROUND(E63*Q63,2)</f>
        <v>0.32</v>
      </c>
      <c r="S63" s="156"/>
      <c r="T63" s="151"/>
      <c r="U63" s="151"/>
      <c r="V63" s="151"/>
      <c r="W63" s="151"/>
      <c r="X63" s="151"/>
      <c r="Y63" s="151"/>
      <c r="Z63" s="151"/>
      <c r="AA63" s="151"/>
      <c r="AB63" s="151"/>
      <c r="AC63" s="151" t="s">
        <v>169</v>
      </c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</row>
    <row r="64" spans="1:56" outlineLevel="1" x14ac:dyDescent="0.2">
      <c r="A64" s="154"/>
      <c r="B64" s="155"/>
      <c r="C64" s="233" t="s">
        <v>170</v>
      </c>
      <c r="D64" s="234"/>
      <c r="E64" s="234"/>
      <c r="F64" s="234"/>
      <c r="G64" s="234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1"/>
      <c r="U64" s="151"/>
      <c r="V64" s="151"/>
      <c r="W64" s="151"/>
      <c r="X64" s="151"/>
      <c r="Y64" s="151"/>
      <c r="Z64" s="151"/>
      <c r="AA64" s="151"/>
      <c r="AB64" s="151"/>
      <c r="AC64" s="151" t="s">
        <v>105</v>
      </c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</row>
    <row r="65" spans="1:56" outlineLevel="1" x14ac:dyDescent="0.2">
      <c r="A65" s="170">
        <v>22</v>
      </c>
      <c r="B65" s="171" t="s">
        <v>171</v>
      </c>
      <c r="C65" s="178" t="s">
        <v>172</v>
      </c>
      <c r="D65" s="172" t="s">
        <v>136</v>
      </c>
      <c r="E65" s="173">
        <v>0.33027000000000001</v>
      </c>
      <c r="F65" s="174"/>
      <c r="G65" s="174"/>
      <c r="H65" s="174">
        <v>0</v>
      </c>
      <c r="I65" s="174">
        <f>ROUND(E65*H65,2)</f>
        <v>0</v>
      </c>
      <c r="J65" s="174">
        <v>15.1</v>
      </c>
      <c r="K65" s="174">
        <f>ROUND(E65*J65,2)</f>
        <v>4.99</v>
      </c>
      <c r="L65" s="174">
        <v>21</v>
      </c>
      <c r="M65" s="174">
        <f>G65*(1+L65/100)</f>
        <v>0</v>
      </c>
      <c r="N65" s="156"/>
      <c r="O65" s="156" t="s">
        <v>98</v>
      </c>
      <c r="P65" s="156" t="s">
        <v>98</v>
      </c>
      <c r="Q65" s="156">
        <v>0</v>
      </c>
      <c r="R65" s="156">
        <f>ROUND(E65*Q65,2)</f>
        <v>0</v>
      </c>
      <c r="S65" s="156"/>
      <c r="T65" s="151"/>
      <c r="U65" s="151"/>
      <c r="V65" s="151"/>
      <c r="W65" s="151"/>
      <c r="X65" s="151"/>
      <c r="Y65" s="151"/>
      <c r="Z65" s="151"/>
      <c r="AA65" s="151"/>
      <c r="AB65" s="151"/>
      <c r="AC65" s="151" t="s">
        <v>169</v>
      </c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</row>
    <row r="66" spans="1:56" outlineLevel="1" x14ac:dyDescent="0.2">
      <c r="A66" s="170">
        <v>23</v>
      </c>
      <c r="B66" s="171" t="s">
        <v>173</v>
      </c>
      <c r="C66" s="178" t="s">
        <v>174</v>
      </c>
      <c r="D66" s="172" t="s">
        <v>136</v>
      </c>
      <c r="E66" s="173">
        <v>0.33027000000000001</v>
      </c>
      <c r="F66" s="174"/>
      <c r="G66" s="174"/>
      <c r="H66" s="174">
        <v>0</v>
      </c>
      <c r="I66" s="174">
        <f>ROUND(E66*H66,2)</f>
        <v>0</v>
      </c>
      <c r="J66" s="174">
        <v>249.5</v>
      </c>
      <c r="K66" s="174">
        <f>ROUND(E66*J66,2)</f>
        <v>82.4</v>
      </c>
      <c r="L66" s="174">
        <v>21</v>
      </c>
      <c r="M66" s="174">
        <f>G66*(1+L66/100)</f>
        <v>0</v>
      </c>
      <c r="N66" s="156"/>
      <c r="O66" s="156" t="s">
        <v>98</v>
      </c>
      <c r="P66" s="156" t="s">
        <v>98</v>
      </c>
      <c r="Q66" s="156">
        <v>1.8839999999999999</v>
      </c>
      <c r="R66" s="156">
        <f>ROUND(E66*Q66,2)</f>
        <v>0.62</v>
      </c>
      <c r="S66" s="156"/>
      <c r="T66" s="151"/>
      <c r="U66" s="151"/>
      <c r="V66" s="151"/>
      <c r="W66" s="151"/>
      <c r="X66" s="151"/>
      <c r="Y66" s="151"/>
      <c r="Z66" s="151"/>
      <c r="AA66" s="151"/>
      <c r="AB66" s="151"/>
      <c r="AC66" s="151" t="s">
        <v>169</v>
      </c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</row>
    <row r="67" spans="1:56" outlineLevel="1" x14ac:dyDescent="0.2">
      <c r="A67" s="170">
        <v>24</v>
      </c>
      <c r="B67" s="171" t="s">
        <v>175</v>
      </c>
      <c r="C67" s="178" t="s">
        <v>176</v>
      </c>
      <c r="D67" s="172" t="s">
        <v>136</v>
      </c>
      <c r="E67" s="173">
        <v>0.33027000000000001</v>
      </c>
      <c r="F67" s="174"/>
      <c r="G67" s="174"/>
      <c r="H67" s="174">
        <v>0</v>
      </c>
      <c r="I67" s="174">
        <f>ROUND(E67*H67,2)</f>
        <v>0</v>
      </c>
      <c r="J67" s="174">
        <v>27.8</v>
      </c>
      <c r="K67" s="174">
        <f>ROUND(E67*J67,2)</f>
        <v>9.18</v>
      </c>
      <c r="L67" s="174">
        <v>21</v>
      </c>
      <c r="M67" s="174">
        <f>G67*(1+L67/100)</f>
        <v>0</v>
      </c>
      <c r="N67" s="156"/>
      <c r="O67" s="156" t="s">
        <v>98</v>
      </c>
      <c r="P67" s="156" t="s">
        <v>98</v>
      </c>
      <c r="Q67" s="156">
        <v>0.21</v>
      </c>
      <c r="R67" s="156">
        <f>ROUND(E67*Q67,2)</f>
        <v>7.0000000000000007E-2</v>
      </c>
      <c r="S67" s="156"/>
      <c r="T67" s="151"/>
      <c r="U67" s="151"/>
      <c r="V67" s="151"/>
      <c r="W67" s="151"/>
      <c r="X67" s="151"/>
      <c r="Y67" s="151"/>
      <c r="Z67" s="151"/>
      <c r="AA67" s="151"/>
      <c r="AB67" s="151"/>
      <c r="AC67" s="151" t="s">
        <v>169</v>
      </c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</row>
    <row r="68" spans="1:56" outlineLevel="1" x14ac:dyDescent="0.2">
      <c r="A68" s="165">
        <v>25</v>
      </c>
      <c r="B68" s="166" t="s">
        <v>177</v>
      </c>
      <c r="C68" s="176" t="s">
        <v>178</v>
      </c>
      <c r="D68" s="167" t="s">
        <v>136</v>
      </c>
      <c r="E68" s="168">
        <v>0.33027000000000001</v>
      </c>
      <c r="F68" s="169"/>
      <c r="G68" s="169"/>
      <c r="H68" s="169">
        <v>0</v>
      </c>
      <c r="I68" s="169">
        <f>ROUND(E68*H68,2)</f>
        <v>0</v>
      </c>
      <c r="J68" s="169">
        <v>80</v>
      </c>
      <c r="K68" s="169">
        <f>ROUND(E68*J68,2)</f>
        <v>26.42</v>
      </c>
      <c r="L68" s="169">
        <v>21</v>
      </c>
      <c r="M68" s="169">
        <f>G68*(1+L68/100)</f>
        <v>0</v>
      </c>
      <c r="N68" s="156"/>
      <c r="O68" s="156" t="s">
        <v>98</v>
      </c>
      <c r="P68" s="156" t="s">
        <v>122</v>
      </c>
      <c r="Q68" s="156">
        <v>0</v>
      </c>
      <c r="R68" s="156">
        <f>ROUND(E68*Q68,2)</f>
        <v>0</v>
      </c>
      <c r="S68" s="156"/>
      <c r="T68" s="151"/>
      <c r="U68" s="151"/>
      <c r="V68" s="151"/>
      <c r="W68" s="151"/>
      <c r="X68" s="151"/>
      <c r="Y68" s="151"/>
      <c r="Z68" s="151"/>
      <c r="AA68" s="151"/>
      <c r="AB68" s="151"/>
      <c r="AC68" s="151" t="s">
        <v>169</v>
      </c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</row>
    <row r="69" spans="1:56" x14ac:dyDescent="0.2">
      <c r="A69" s="5"/>
      <c r="B69" s="6"/>
      <c r="C69" s="179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AA69">
        <v>15</v>
      </c>
      <c r="AB69">
        <v>21</v>
      </c>
    </row>
    <row r="70" spans="1:56" x14ac:dyDescent="0.2">
      <c r="C70" s="180"/>
      <c r="D70" s="142"/>
      <c r="AC70" t="s">
        <v>179</v>
      </c>
    </row>
    <row r="71" spans="1:56" x14ac:dyDescent="0.2">
      <c r="D71" s="142"/>
    </row>
    <row r="72" spans="1:56" x14ac:dyDescent="0.2">
      <c r="D72" s="142"/>
    </row>
    <row r="73" spans="1:56" x14ac:dyDescent="0.2">
      <c r="D73" s="142"/>
    </row>
    <row r="74" spans="1:56" x14ac:dyDescent="0.2">
      <c r="D74" s="142"/>
    </row>
    <row r="75" spans="1:56" x14ac:dyDescent="0.2">
      <c r="D75" s="142"/>
    </row>
    <row r="76" spans="1:56" x14ac:dyDescent="0.2">
      <c r="D76" s="142"/>
    </row>
    <row r="77" spans="1:56" x14ac:dyDescent="0.2">
      <c r="D77" s="142"/>
    </row>
    <row r="78" spans="1:56" x14ac:dyDescent="0.2">
      <c r="D78" s="142"/>
    </row>
    <row r="79" spans="1:56" x14ac:dyDescent="0.2">
      <c r="D79" s="142"/>
    </row>
    <row r="80" spans="1:56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C64:G64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</cp:lastModifiedBy>
  <cp:lastPrinted>2014-02-28T09:52:57Z</cp:lastPrinted>
  <dcterms:created xsi:type="dcterms:W3CDTF">2009-04-08T07:15:50Z</dcterms:created>
  <dcterms:modified xsi:type="dcterms:W3CDTF">2018-08-13T06:15:36Z</dcterms:modified>
</cp:coreProperties>
</file>