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\Desktop\ZÁLOHOVÁNÍ\VÝBĚROVÉ ŘÍZENÍ\2018\VDJ KOSTELEC\KE ZVEŘEJNĚNÍ\"/>
    </mc:Choice>
  </mc:AlternateContent>
  <xr:revisionPtr revIDLastSave="0" documentId="8_{B8E2435D-1978-4534-8BA0-F299146F8FF1}" xr6:coauthVersionLast="34" xr6:coauthVersionMax="34" xr10:uidLastSave="{00000000-0000-0000-0000-000000000000}"/>
  <bookViews>
    <workbookView xWindow="0" yWindow="0" windowWidth="19200" windowHeight="11385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Pol'!$A$1:$S$108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I9" i="12"/>
  <c r="K9" i="12"/>
  <c r="M9" i="12"/>
  <c r="R9" i="12"/>
  <c r="I11" i="12"/>
  <c r="K11" i="12"/>
  <c r="M11" i="12"/>
  <c r="R11" i="12"/>
  <c r="I12" i="12"/>
  <c r="K12" i="12"/>
  <c r="M12" i="12"/>
  <c r="R12" i="12"/>
  <c r="I13" i="12"/>
  <c r="K13" i="12"/>
  <c r="M13" i="12"/>
  <c r="R13" i="12"/>
  <c r="I15" i="12"/>
  <c r="K15" i="12"/>
  <c r="M15" i="12"/>
  <c r="R15" i="12"/>
  <c r="G17" i="12"/>
  <c r="I18" i="12"/>
  <c r="K18" i="12"/>
  <c r="K17" i="12" s="1"/>
  <c r="M18" i="12"/>
  <c r="R18" i="12"/>
  <c r="I20" i="12"/>
  <c r="K20" i="12"/>
  <c r="M20" i="12"/>
  <c r="M17" i="12" s="1"/>
  <c r="R20" i="12"/>
  <c r="G22" i="12"/>
  <c r="I23" i="12"/>
  <c r="K23" i="12"/>
  <c r="M23" i="12"/>
  <c r="R23" i="12"/>
  <c r="I27" i="12"/>
  <c r="K27" i="12"/>
  <c r="M27" i="12"/>
  <c r="R27" i="12"/>
  <c r="I29" i="12"/>
  <c r="K29" i="12"/>
  <c r="M29" i="12"/>
  <c r="R29" i="12"/>
  <c r="I33" i="12"/>
  <c r="K33" i="12"/>
  <c r="M33" i="12"/>
  <c r="R33" i="12"/>
  <c r="I36" i="12"/>
  <c r="K36" i="12"/>
  <c r="M36" i="12"/>
  <c r="R36" i="12"/>
  <c r="I44" i="12"/>
  <c r="K44" i="12"/>
  <c r="M44" i="12"/>
  <c r="R44" i="12"/>
  <c r="I48" i="12"/>
  <c r="K48" i="12"/>
  <c r="M48" i="12"/>
  <c r="R48" i="12"/>
  <c r="I51" i="12"/>
  <c r="K51" i="12"/>
  <c r="M51" i="12"/>
  <c r="R51" i="12"/>
  <c r="G55" i="12"/>
  <c r="I55" i="12"/>
  <c r="I56" i="12"/>
  <c r="K56" i="12"/>
  <c r="K55" i="12" s="1"/>
  <c r="M56" i="12"/>
  <c r="M55" i="12" s="1"/>
  <c r="R56" i="12"/>
  <c r="R55" i="12" s="1"/>
  <c r="G58" i="12"/>
  <c r="I59" i="12"/>
  <c r="K59" i="12"/>
  <c r="M59" i="12"/>
  <c r="R59" i="12"/>
  <c r="I62" i="12"/>
  <c r="K62" i="12"/>
  <c r="M62" i="12"/>
  <c r="M58" i="12" s="1"/>
  <c r="R62" i="12"/>
  <c r="G64" i="12"/>
  <c r="I65" i="12"/>
  <c r="K65" i="12"/>
  <c r="M65" i="12"/>
  <c r="R65" i="12"/>
  <c r="I68" i="12"/>
  <c r="K68" i="12"/>
  <c r="M68" i="12"/>
  <c r="R68" i="12"/>
  <c r="I69" i="12"/>
  <c r="K69" i="12"/>
  <c r="M69" i="12"/>
  <c r="R69" i="12"/>
  <c r="I70" i="12"/>
  <c r="K70" i="12"/>
  <c r="M70" i="12"/>
  <c r="R70" i="12"/>
  <c r="G72" i="12"/>
  <c r="I73" i="12"/>
  <c r="K73" i="12"/>
  <c r="M73" i="12"/>
  <c r="R73" i="12"/>
  <c r="I75" i="12"/>
  <c r="K75" i="12"/>
  <c r="M75" i="12"/>
  <c r="R75" i="12"/>
  <c r="I76" i="12"/>
  <c r="K76" i="12"/>
  <c r="M76" i="12"/>
  <c r="R76" i="12"/>
  <c r="G77" i="12"/>
  <c r="I78" i="12"/>
  <c r="K78" i="12"/>
  <c r="M78" i="12"/>
  <c r="R78" i="12"/>
  <c r="I80" i="12"/>
  <c r="K80" i="12"/>
  <c r="M80" i="12"/>
  <c r="R80" i="12"/>
  <c r="I83" i="12"/>
  <c r="K83" i="12"/>
  <c r="M83" i="12"/>
  <c r="R83" i="12"/>
  <c r="G85" i="12"/>
  <c r="I86" i="12"/>
  <c r="I85" i="12" s="1"/>
  <c r="K86" i="12"/>
  <c r="K85" i="12" s="1"/>
  <c r="M86" i="12"/>
  <c r="M85" i="12" s="1"/>
  <c r="R86" i="12"/>
  <c r="R85" i="12" s="1"/>
  <c r="G88" i="12"/>
  <c r="I89" i="12"/>
  <c r="I88" i="12" s="1"/>
  <c r="K89" i="12"/>
  <c r="K88" i="12" s="1"/>
  <c r="M89" i="12"/>
  <c r="M88" i="12" s="1"/>
  <c r="R89" i="12"/>
  <c r="R88" i="12" s="1"/>
  <c r="G90" i="12"/>
  <c r="I91" i="12"/>
  <c r="K91" i="12"/>
  <c r="M91" i="12"/>
  <c r="R91" i="12"/>
  <c r="I93" i="12"/>
  <c r="I90" i="12" s="1"/>
  <c r="K93" i="12"/>
  <c r="K90" i="12" s="1"/>
  <c r="M93" i="12"/>
  <c r="R93" i="12"/>
  <c r="R90" i="12" s="1"/>
  <c r="G95" i="12"/>
  <c r="I96" i="12"/>
  <c r="K96" i="12"/>
  <c r="M96" i="12"/>
  <c r="R96" i="12"/>
  <c r="I98" i="12"/>
  <c r="K98" i="12"/>
  <c r="K95" i="12" s="1"/>
  <c r="M98" i="12"/>
  <c r="M95" i="12" s="1"/>
  <c r="R98" i="12"/>
  <c r="R95" i="12" s="1"/>
  <c r="G100" i="12"/>
  <c r="I101" i="12"/>
  <c r="I100" i="12" s="1"/>
  <c r="K101" i="12"/>
  <c r="M101" i="12"/>
  <c r="R101" i="12"/>
  <c r="I103" i="12"/>
  <c r="K103" i="12"/>
  <c r="M103" i="12"/>
  <c r="R103" i="12"/>
  <c r="I104" i="12"/>
  <c r="K104" i="12"/>
  <c r="M104" i="12"/>
  <c r="R104" i="12"/>
  <c r="I105" i="12"/>
  <c r="K105" i="12"/>
  <c r="M105" i="12"/>
  <c r="R105" i="12"/>
  <c r="I106" i="12"/>
  <c r="K106" i="12"/>
  <c r="M106" i="12"/>
  <c r="R106" i="12"/>
  <c r="I62" i="1"/>
  <c r="J58" i="1" s="1"/>
  <c r="F42" i="1"/>
  <c r="G42" i="1"/>
  <c r="H42" i="1"/>
  <c r="I42" i="1"/>
  <c r="J41" i="1" s="1"/>
  <c r="M72" i="12" l="1"/>
  <c r="I64" i="12"/>
  <c r="K58" i="12"/>
  <c r="I22" i="12"/>
  <c r="R64" i="12"/>
  <c r="I58" i="12"/>
  <c r="R22" i="12"/>
  <c r="I17" i="12"/>
  <c r="K8" i="12"/>
  <c r="R72" i="12"/>
  <c r="M8" i="12"/>
  <c r="M90" i="12"/>
  <c r="K77" i="12"/>
  <c r="R100" i="12"/>
  <c r="I95" i="12"/>
  <c r="I77" i="12"/>
  <c r="K72" i="12"/>
  <c r="M64" i="12"/>
  <c r="R58" i="12"/>
  <c r="M22" i="12"/>
  <c r="R17" i="12"/>
  <c r="I8" i="12"/>
  <c r="K100" i="12"/>
  <c r="M77" i="12"/>
  <c r="M100" i="12"/>
  <c r="R77" i="12"/>
  <c r="I72" i="12"/>
  <c r="K64" i="12"/>
  <c r="K22" i="12"/>
  <c r="R8" i="12"/>
  <c r="J51" i="1"/>
  <c r="J50" i="1"/>
  <c r="J55" i="1"/>
  <c r="J49" i="1"/>
  <c r="J59" i="1"/>
  <c r="J52" i="1"/>
  <c r="J56" i="1"/>
  <c r="J60" i="1"/>
  <c r="J53" i="1"/>
  <c r="J57" i="1"/>
  <c r="J61" i="1"/>
  <c r="J54" i="1"/>
  <c r="J40" i="1"/>
  <c r="J39" i="1"/>
  <c r="J42" i="1" s="1"/>
  <c r="I21" i="1"/>
  <c r="J28" i="1"/>
  <c r="J26" i="1"/>
  <c r="G38" i="1"/>
  <c r="F38" i="1"/>
  <c r="J23" i="1"/>
  <c r="J24" i="1"/>
  <c r="J25" i="1"/>
  <c r="J27" i="1"/>
  <c r="E24" i="1"/>
  <c r="E26" i="1"/>
  <c r="J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<sst xmlns="http://schemas.openxmlformats.org/spreadsheetml/2006/main" count="531" uniqueCount="231">
  <si>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</si>
  <si>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</si>
  <si>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</si>
  <si>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</si>
  <si>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</si>
  <si>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</si>
  <si>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</si>
  <si>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</si>
  <si>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</si>
  <si>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</si>
  <si>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</si>
  <si>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</si>
  <si>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</si>
  <si>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</si>
  <si>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</si>
  <si>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</si>
  <si>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</si>
  <si>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</si>
  <si>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</si>
  <si>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</si>
  <si>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</si>
  <si>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</si>
  <si>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</si>
  <si>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</si>
  <si>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</si>
  <si>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</si>
  <si>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</si>
  <si>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</si>
  <si>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</si>
  <si>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</si>
  <si>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</si>
  <si>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</si>
  <si>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</si>
  <si>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</si>
  <si>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</si>
  <si>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</si>
  <si>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</si>
  <si>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</si>
  <si>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</si>
  <si>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</si>
  <si>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</si>
  <si>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</si>
  <si>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</si>
  <si>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</si>
  <si>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Oprava vnějších omítek</t>
  </si>
  <si>
    <t>Stavební práce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</si>
  <si>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</si>
  <si>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</si>
  <si>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</si>
  <si>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</si>
  <si>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</si>
  <si>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</si>
  <si>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</si>
  <si>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</si>
  <si>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</si>
  <si>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</si>
  <si>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</si>
  <si>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62</t>
  </si>
  <si>
    <t>Úpravy povrchů vnější</t>
  </si>
  <si>
    <t>63</t>
  </si>
  <si>
    <t>Podlahy a podlahové konstrukce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</si>
  <si>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</si>
  <si>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</si>
  <si>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</si>
  <si>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</si>
  <si>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</si>
  <si>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</si>
  <si>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</si>
  <si>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</si>
  <si>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</si>
  <si>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</si>
  <si>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</si>
  <si>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</si>
  <si>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</si>
  <si>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</si>
  <si>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783</t>
  </si>
  <si>
    <t>Nátěry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</si>
  <si>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</si>
  <si>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</si>
  <si>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</si>
  <si>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</si>
  <si>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</si>
  <si>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</si>
  <si>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</si>
  <si>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</si>
  <si>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</si>
  <si>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</si>
  <si>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</si>
  <si>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</si>
  <si>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</si>
  <si>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</si>
  <si>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</si>
  <si>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</si>
  <si>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</si>
  <si>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</si>
  <si>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</si>
  <si>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</si>
  <si>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</si>
  <si>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</si>
  <si>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</si>
  <si>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</si>
  <si>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</si>
  <si>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</si>
  <si>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139601102</t>
  </si>
  <si>
    <t>Ruční výkop jam, rýh a šachet v hornině tř. 3</t>
  </si>
  <si>
    <t>m3</t>
  </si>
  <si>
    <t>RTS 17/ II</t>
  </si>
  <si>
    <t>POL1_</t>
  </si>
  <si>
    <t>odkop kolem fasády ve svahu pro uložení betonové žlabovky : (5,0*0,4*0,4)*2</t>
  </si>
  <si>
    <t>VV</t>
  </si>
  <si>
    <t>162201102</t>
  </si>
  <si>
    <t>Vodorovné přemístění výkopku z hor.1-4 do 50 m</t>
  </si>
  <si>
    <t>RTS 17/ I</t>
  </si>
  <si>
    <t>171201201</t>
  </si>
  <si>
    <t>Uložení sypaniny na skl.-sypanina na výšku přes 2m</t>
  </si>
  <si>
    <t>Indiv</t>
  </si>
  <si>
    <t>181101102</t>
  </si>
  <si>
    <t>Úprava pláně v zářezech v hor. 1-4, se zhutněním</t>
  </si>
  <si>
    <t>m2</t>
  </si>
  <si>
    <t>odkop kolem fasády ve svahu pro uložení betonové žlabovky : (5,0*0,4)*2</t>
  </si>
  <si>
    <t>181301105</t>
  </si>
  <si>
    <t>Rozprostření ornice, rovina, tl. 25-30 cm,do 500m2</t>
  </si>
  <si>
    <t>odkop kolem fasády ve svahu pro uložení betonové žlabovky : (5,0*0,3)*2</t>
  </si>
  <si>
    <t>564231111</t>
  </si>
  <si>
    <t>Podklad ze štěrkopísku po zhutnění tloušťky 10 cm</t>
  </si>
  <si>
    <t xml:space="preserve"> pro uložení betonové žlabovky : (5,0*0,4)*2</t>
  </si>
  <si>
    <t>564751111</t>
  </si>
  <si>
    <t>Podklad z kameniva drceného vel.32-63 mm,tl. 15 cm</t>
  </si>
  <si>
    <t>602011171</t>
  </si>
  <si>
    <t>Štuk vnější Cemix 023 j tl. 2 mm, ručně</t>
  </si>
  <si>
    <t>čelní fasáda : (1,18*3,86)*2+(4,07*4,93)-(1,21*2,75)+(2,75*2+1,21)*0,27+(0,34*4,93+0,7*0,7)*2</t>
  </si>
  <si>
    <t>boční fasáda : ((4,71*1,26)+(2,6*4,71)/2)*2</t>
  </si>
  <si>
    <t>-4,0*1*2</t>
  </si>
  <si>
    <t>620991121</t>
  </si>
  <si>
    <t>Zakrývání výplní vnějších otvorů z lešení</t>
  </si>
  <si>
    <t>1,21*2,75</t>
  </si>
  <si>
    <t>622422311</t>
  </si>
  <si>
    <t>Oprava vnějších omítek vápen. hladk. II, do 30 %</t>
  </si>
  <si>
    <t>odpočet sanační omítky : -4,0*1*2</t>
  </si>
  <si>
    <t>622434112</t>
  </si>
  <si>
    <t>Omítkový sanační systém Cemix, 2vrst., vrstvy Cemix 44, Cemix 054</t>
  </si>
  <si>
    <t>sokl : ((1,3+0,4+1,43)*1,5+(1,5*2)/2)*2</t>
  </si>
  <si>
    <t>Boční stěny 1,0 m nad terén : (4,0*1,0)*2</t>
  </si>
  <si>
    <t>622471317</t>
  </si>
  <si>
    <t>Nátěr nebo nástřik stěn vnějších, složitost 1 - 2</t>
  </si>
  <si>
    <t>Penetrace + 2 x krycí nátěr.</t>
  </si>
  <si>
    <t>POP</t>
  </si>
  <si>
    <t/>
  </si>
  <si>
    <t>622904112</t>
  </si>
  <si>
    <t>Očištění fasád vodou složitost 1 - 2</t>
  </si>
  <si>
    <t>784459001</t>
  </si>
  <si>
    <t>Zhotovení styku dvou barev mimo rohy</t>
  </si>
  <si>
    <t>m</t>
  </si>
  <si>
    <t xml:space="preserve">fasáda  a sokl : </t>
  </si>
  <si>
    <t>sokl : (1,18+0,34+1,43+2)*2</t>
  </si>
  <si>
    <t>216904391R01</t>
  </si>
  <si>
    <t>Příplatek za ruční dočištění  fasády</t>
  </si>
  <si>
    <t>Vlastní</t>
  </si>
  <si>
    <t>632451065</t>
  </si>
  <si>
    <t>Potěr pískocementový, min. 25 MPa, tl. 50 mm</t>
  </si>
  <si>
    <t>obnova povrchu - vnější schodiště : 1,8*(0,3+0,3)*2</t>
  </si>
  <si>
    <t>935112111</t>
  </si>
  <si>
    <t>Osazení přík.žlabu do C8/10 tl.10cm z tvárnic 50cm</t>
  </si>
  <si>
    <t>Včetně  dodání hmot pro lože a vyplnění spár.</t>
  </si>
  <si>
    <t xml:space="preserve"> kolem fasády ve svahu uložení betonové žlabovky : 5,0*2</t>
  </si>
  <si>
    <t>001</t>
  </si>
  <si>
    <t>žlab betonový příkopový TBM - Q 30-300</t>
  </si>
  <si>
    <t xml:space="preserve">ks    </t>
  </si>
  <si>
    <t>POL3_</t>
  </si>
  <si>
    <t>DODÁVKA  betonové PŘÍKOPOVÉ žlabovky : (5,0*2)/0,5</t>
  </si>
  <si>
    <t>941941031</t>
  </si>
  <si>
    <t>Montáž lešení leh.řad.s podlahami,š.do 1 m, H 10 m</t>
  </si>
  <si>
    <t>Včetně kotvení lešení.</t>
  </si>
  <si>
    <t>(4,0+2,0+2,0)*6,0+((5,0*5,0)-(5,0*3,75))*2</t>
  </si>
  <si>
    <t>941941191</t>
  </si>
  <si>
    <t>Příplatek za každý měsíc použití lešení k pol.1031, lešení pronajaté</t>
  </si>
  <si>
    <t>941941831</t>
  </si>
  <si>
    <t>Demontáž lešení leh.řad.s podlahami,š.1 m, H 10 m</t>
  </si>
  <si>
    <t>941941401RR</t>
  </si>
  <si>
    <t>Příplatek za montáž lešení ve svahu</t>
  </si>
  <si>
    <t xml:space="preserve">m2    </t>
  </si>
  <si>
    <t>((4,0+2,0+2,0)*6,0+((5,0*5,0)-(5,0*3,75))*2)</t>
  </si>
  <si>
    <t>952901110</t>
  </si>
  <si>
    <t>Čištění mytím vnějších ploch oken a dveří</t>
  </si>
  <si>
    <t>953946111</t>
  </si>
  <si>
    <t xml:space="preserve">Osazení ventilačních mřížek </t>
  </si>
  <si>
    <t>kus</t>
  </si>
  <si>
    <t>42972740</t>
  </si>
  <si>
    <t>Mřížka kruhová hliníková pr.150 - odvětrání</t>
  </si>
  <si>
    <t>SPCM</t>
  </si>
  <si>
    <t>965042121</t>
  </si>
  <si>
    <t>Bourání mazanin betonových tl. 10 cm, pl. 1 m2</t>
  </si>
  <si>
    <t>obnova povrchu - vnější schodiště : (1,8*(0,3+0,3)*2)*0,03</t>
  </si>
  <si>
    <t>978015241</t>
  </si>
  <si>
    <t>Otlučení omítek vnějších MVC v složit.1-4 do 30 %</t>
  </si>
  <si>
    <t>čeelní fasáda : (1,18*3,86)*2+(4,07*4,93)-(1,21*2,75)+(2,75*2+1,21)*0,27+(0,34*4,93+0,7*0,7)*2</t>
  </si>
  <si>
    <t>978059631</t>
  </si>
  <si>
    <t>Odsekání vnějších obkladů stěn nad 2 m2</t>
  </si>
  <si>
    <t>978013211RR</t>
  </si>
  <si>
    <t xml:space="preserve">Odstranění štukové vrstvy omítky z vnějšíích stěn </t>
  </si>
  <si>
    <t>odstranění  štuku na 70% ponechané fasády : 48,106*0,7</t>
  </si>
  <si>
    <t>999281211</t>
  </si>
  <si>
    <t>Přesun hmot, opravy vněj. plášťů výšky do 25 m</t>
  </si>
  <si>
    <t>t</t>
  </si>
  <si>
    <t>RTS 15/ II</t>
  </si>
  <si>
    <t>POL7_</t>
  </si>
  <si>
    <t>711132311</t>
  </si>
  <si>
    <t>Prov. izolace nopovou fólií svisle, vč.uchyc.prvků</t>
  </si>
  <si>
    <t>izolace fasády od terénu ve svahu : (5,0*0,5)*2</t>
  </si>
  <si>
    <t>28323114</t>
  </si>
  <si>
    <t>Fólie nopová DEKDREN N8 tl. 0,6 mm š. 500 mm</t>
  </si>
  <si>
    <t>783801812</t>
  </si>
  <si>
    <t>Odstranění nátěrů z omítek stěn, oškrabáním</t>
  </si>
  <si>
    <t>odstranění nátěru na 70% ponechané fasády : 48,106*0,7</t>
  </si>
  <si>
    <t>783851212</t>
  </si>
  <si>
    <t>Nátěr epoxidový stěn 2x + 1x email + 1x tmel</t>
  </si>
  <si>
    <t>vnější schodiště : 1,8*(0,3+0,3)*2</t>
  </si>
  <si>
    <t>979081111</t>
  </si>
  <si>
    <t>Odvoz suti a vybour. hmot na skládku do 1 km</t>
  </si>
  <si>
    <t>POL8_</t>
  </si>
  <si>
    <t>Včetně naložení na dopravní prostředek a složení na skládku, bez poplatku za skládku.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</si>
  <si>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</si>
  <si>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</si>
  <si>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</si>
  <si>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</si>
  <si>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</si>
  <si>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</si>
  <si>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</si>
  <si>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</si>
  <si>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END</t>
  </si>
  <si>
    <t>Stavební opravy na VDJ Kostelec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</si>
</sst>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0" fontId="16" fillId="0" borderId="38" xfId="0" applyFont="1" applyBorder="1" applyAlignment="1">
      <alignment vertical="top"/>
    </xf>
    <xf numFmtId="49" fontId="16" fillId="0" borderId="39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40" xfId="0" applyFont="1" applyBorder="1" applyAlignment="1">
      <alignment vertical="top"/>
    </xf>
    <xf numFmtId="49" fontId="16" fillId="0" borderId="41" xfId="0" applyNumberFormat="1" applyFont="1" applyBorder="1" applyAlignment="1">
      <alignment vertical="top"/>
    </xf>
    <xf numFmtId="0" fontId="16" fillId="0" borderId="41" xfId="0" applyFont="1" applyBorder="1" applyAlignment="1">
      <alignment horizontal="center" vertical="top" shrinkToFit="1"/>
    </xf>
    <xf numFmtId="164" fontId="16" fillId="0" borderId="41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39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81" t="s">
        <v>41</v>
      </c>
      <c r="B2" s="181"/>
      <c r="C2" s="181"/>
      <c r="D2" s="181"/>
      <c r="E2" s="181"/>
      <c r="F2" s="181"/>
      <c r="G2" s="18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I51" sqref="I5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8" t="s">
        <v>4</v>
      </c>
      <c r="C1" s="209"/>
      <c r="D1" s="209"/>
      <c r="E1" s="209"/>
      <c r="F1" s="209"/>
      <c r="G1" s="209"/>
      <c r="H1" s="209"/>
      <c r="I1" s="209"/>
      <c r="J1" s="210"/>
    </row>
    <row r="2" spans="1:15" ht="36" customHeight="1" x14ac:dyDescent="0.2">
      <c r="A2" s="3"/>
      <c r="B2" s="80" t="s">
        <v>24</v>
      </c>
      <c r="C2" s="81"/>
      <c r="D2" s="82"/>
      <c r="E2" s="214" t="s">
        <v>230</v>
      </c>
      <c r="F2" s="215"/>
      <c r="G2" s="215"/>
      <c r="H2" s="215"/>
      <c r="I2" s="215"/>
      <c r="J2" s="216"/>
      <c r="O2" s="2"/>
    </row>
    <row r="3" spans="1:15" ht="27" customHeight="1" x14ac:dyDescent="0.2">
      <c r="A3" s="3"/>
      <c r="B3" s="83" t="s">
        <v>46</v>
      </c>
      <c r="C3" s="81"/>
      <c r="D3" s="84" t="s">
        <v>43</v>
      </c>
      <c r="E3" s="217" t="s">
        <v>45</v>
      </c>
      <c r="F3" s="218"/>
      <c r="G3" s="218"/>
      <c r="H3" s="218"/>
      <c r="I3" s="218"/>
      <c r="J3" s="219"/>
    </row>
    <row r="4" spans="1:15" ht="23.25" customHeight="1" x14ac:dyDescent="0.2">
      <c r="A4" s="79">
        <v>1744</v>
      </c>
      <c r="B4" s="85" t="s">
        <v>47</v>
      </c>
      <c r="C4" s="86"/>
      <c r="D4" s="87" t="s">
        <v>43</v>
      </c>
      <c r="E4" s="205" t="s">
        <v>44</v>
      </c>
      <c r="F4" s="206"/>
      <c r="G4" s="206"/>
      <c r="H4" s="206"/>
      <c r="I4" s="206"/>
      <c r="J4" s="20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21"/>
      <c r="E11" s="221"/>
      <c r="F11" s="221"/>
      <c r="G11" s="22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03"/>
      <c r="E12" s="203"/>
      <c r="F12" s="203"/>
      <c r="G12" s="20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04"/>
      <c r="E13" s="204"/>
      <c r="F13" s="204"/>
      <c r="G13" s="204"/>
      <c r="H13" s="28"/>
      <c r="I13" s="34"/>
      <c r="J13" s="51"/>
    </row>
    <row r="14" spans="1:15" ht="24" customHeight="1" x14ac:dyDescent="0.2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20"/>
      <c r="F15" s="220"/>
      <c r="G15" s="222"/>
      <c r="H15" s="222"/>
      <c r="I15" s="222" t="s">
        <v>31</v>
      </c>
      <c r="J15" s="22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196"/>
      <c r="F16" s="197"/>
      <c r="G16" s="196"/>
      <c r="H16" s="197"/>
      <c r="I16" s="196">
        <v>0</v>
      </c>
      <c r="J16" s="19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196"/>
      <c r="F17" s="197"/>
      <c r="G17" s="196"/>
      <c r="H17" s="197"/>
      <c r="I17" s="196">
        <v>0</v>
      </c>
      <c r="J17" s="19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196"/>
      <c r="F18" s="197"/>
      <c r="G18" s="196"/>
      <c r="H18" s="197"/>
      <c r="I18" s="196">
        <v>0</v>
      </c>
      <c r="J18" s="198"/>
    </row>
    <row r="19" spans="1:10" ht="23.25" customHeight="1" x14ac:dyDescent="0.2">
      <c r="A19" s="141" t="s">
        <v>79</v>
      </c>
      <c r="B19" s="57" t="s">
        <v>29</v>
      </c>
      <c r="C19" s="58"/>
      <c r="D19" s="59"/>
      <c r="E19" s="196"/>
      <c r="F19" s="197"/>
      <c r="G19" s="196"/>
      <c r="H19" s="197"/>
      <c r="I19" s="196">
        <v>0</v>
      </c>
      <c r="J19" s="198"/>
    </row>
    <row r="20" spans="1:10" ht="23.25" customHeight="1" x14ac:dyDescent="0.2">
      <c r="A20" s="141" t="s">
        <v>80</v>
      </c>
      <c r="B20" s="57" t="s">
        <v>30</v>
      </c>
      <c r="C20" s="58"/>
      <c r="D20" s="59"/>
      <c r="E20" s="196"/>
      <c r="F20" s="197"/>
      <c r="G20" s="196"/>
      <c r="H20" s="197"/>
      <c r="I20" s="196">
        <v>0</v>
      </c>
      <c r="J20" s="198"/>
    </row>
    <row r="21" spans="1:10" ht="23.25" customHeight="1" x14ac:dyDescent="0.2">
      <c r="A21" s="3"/>
      <c r="B21" s="74" t="s">
        <v>31</v>
      </c>
      <c r="C21" s="75"/>
      <c r="D21" s="76"/>
      <c r="E21" s="199"/>
      <c r="F21" s="224"/>
      <c r="G21" s="199"/>
      <c r="H21" s="224"/>
      <c r="I21" s="199">
        <f>SUM(I16:J20)</f>
        <v>0</v>
      </c>
      <c r="J21" s="20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/>
      <c r="B23" s="57" t="s">
        <v>13</v>
      </c>
      <c r="C23" s="58"/>
      <c r="D23" s="59"/>
      <c r="E23" s="60">
        <v>15</v>
      </c>
      <c r="F23" s="61" t="s">
        <v>0</v>
      </c>
      <c r="G23" s="194">
        <v>0</v>
      </c>
      <c r="H23" s="195"/>
      <c r="I23" s="195"/>
      <c r="J23" s="62" t="str">
        <f t="shared" ref="J23:J28" si="0">Mena</f>
        <v>CZK</v>
      </c>
    </row>
    <row r="24" spans="1:10" ht="23.25" customHeight="1" x14ac:dyDescent="0.2">
      <c r="A24" s="3"/>
      <c r="B24" s="57" t="s">
        <v>14</v>
      </c>
      <c r="C24" s="58"/>
      <c r="D24" s="59"/>
      <c r="E24" s="60">
        <f>SazbaDPH1</f>
        <v>15</v>
      </c>
      <c r="F24" s="61" t="s">
        <v>0</v>
      </c>
      <c r="G24" s="192">
        <v>0</v>
      </c>
      <c r="H24" s="193"/>
      <c r="I24" s="193"/>
      <c r="J24" s="62" t="str">
        <f t="shared" si="0"/>
        <v>CZK</v>
      </c>
    </row>
    <row r="25" spans="1:10" ht="23.25" customHeight="1" x14ac:dyDescent="0.2">
      <c r="A25" s="3"/>
      <c r="B25" s="57" t="s">
        <v>15</v>
      </c>
      <c r="C25" s="58"/>
      <c r="D25" s="59"/>
      <c r="E25" s="60">
        <v>21</v>
      </c>
      <c r="F25" s="61" t="s">
        <v>0</v>
      </c>
      <c r="G25" s="194">
        <v>0</v>
      </c>
      <c r="H25" s="195"/>
      <c r="I25" s="195"/>
      <c r="J25" s="62" t="str">
        <f t="shared" si="0"/>
        <v>CZK</v>
      </c>
    </row>
    <row r="26" spans="1:10" ht="23.25" customHeight="1" x14ac:dyDescent="0.2">
      <c r="A26" s="3"/>
      <c r="B26" s="49" t="s">
        <v>16</v>
      </c>
      <c r="C26" s="21"/>
      <c r="D26" s="17"/>
      <c r="E26" s="43">
        <f>SazbaDPH2</f>
        <v>21</v>
      </c>
      <c r="F26" s="44" t="s">
        <v>0</v>
      </c>
      <c r="G26" s="211">
        <v>0</v>
      </c>
      <c r="H26" s="212"/>
      <c r="I26" s="212"/>
      <c r="J26" s="56" t="str">
        <f t="shared" si="0"/>
        <v>CZK</v>
      </c>
    </row>
    <row r="27" spans="1:10" ht="23.25" customHeight="1" thickBot="1" x14ac:dyDescent="0.25">
      <c r="A27" s="3"/>
      <c r="B27" s="48" t="s">
        <v>5</v>
      </c>
      <c r="C27" s="19"/>
      <c r="D27" s="22"/>
      <c r="E27" s="19"/>
      <c r="F27" s="20"/>
      <c r="G27" s="213">
        <v>0</v>
      </c>
      <c r="H27" s="213"/>
      <c r="I27" s="21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01">
        <v>66483.929999999993</v>
      </c>
      <c r="H28" s="202"/>
      <c r="I28" s="202"/>
      <c r="J28" s="122" t="str">
        <f t="shared" si="0"/>
        <v>CZK</v>
      </c>
    </row>
    <row r="29" spans="1:10" ht="27.75" customHeight="1" thickBot="1" x14ac:dyDescent="0.25">
      <c r="A29" s="3"/>
      <c r="B29" s="118" t="s">
        <v>37</v>
      </c>
      <c r="C29" s="123"/>
      <c r="D29" s="123"/>
      <c r="E29" s="123"/>
      <c r="F29" s="123"/>
      <c r="G29" s="201">
        <v>0</v>
      </c>
      <c r="H29" s="201"/>
      <c r="I29" s="201"/>
      <c r="J29" s="124" t="s">
        <v>50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191" t="s">
        <v>2</v>
      </c>
      <c r="E35" s="19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48</v>
      </c>
      <c r="C39" s="184"/>
      <c r="D39" s="185"/>
      <c r="E39" s="185"/>
      <c r="F39" s="105">
        <v>0</v>
      </c>
      <c r="G39" s="106">
        <v>66483.929999999993</v>
      </c>
      <c r="H39" s="107">
        <v>13961.63</v>
      </c>
      <c r="I39" s="107">
        <v>80445.56</v>
      </c>
      <c r="J39" s="108">
        <f>IF(CenaCelkemVypocet=0,"",I39/CenaCelkemVypocet*100)</f>
        <v>100</v>
      </c>
    </row>
    <row r="40" spans="1:10" ht="25.5" hidden="1" customHeight="1" x14ac:dyDescent="0.2">
      <c r="A40" s="94">
        <v>2</v>
      </c>
      <c r="B40" s="109" t="s">
        <v>43</v>
      </c>
      <c r="C40" s="186" t="s">
        <v>45</v>
      </c>
      <c r="D40" s="187"/>
      <c r="E40" s="187"/>
      <c r="F40" s="110">
        <v>0</v>
      </c>
      <c r="G40" s="111">
        <v>66483.929999999993</v>
      </c>
      <c r="H40" s="111">
        <v>13961.63</v>
      </c>
      <c r="I40" s="111">
        <v>80445.56</v>
      </c>
      <c r="J40" s="112">
        <f>IF(CenaCelkemVypocet=0,"",I40/CenaCelkemVypocet*100)</f>
        <v>100</v>
      </c>
    </row>
    <row r="41" spans="1:10" ht="25.5" hidden="1" customHeight="1" x14ac:dyDescent="0.2">
      <c r="A41" s="94">
        <v>3</v>
      </c>
      <c r="B41" s="113" t="s">
        <v>43</v>
      </c>
      <c r="C41" s="184" t="s">
        <v>44</v>
      </c>
      <c r="D41" s="185"/>
      <c r="E41" s="185"/>
      <c r="F41" s="114">
        <v>0</v>
      </c>
      <c r="G41" s="107">
        <v>66483.929999999993</v>
      </c>
      <c r="H41" s="107">
        <v>13961.63</v>
      </c>
      <c r="I41" s="107">
        <v>80445.56</v>
      </c>
      <c r="J41" s="108">
        <f>IF(CenaCelkemVypocet=0,"",I41/CenaCelkemVypocet*100)</f>
        <v>100</v>
      </c>
    </row>
    <row r="42" spans="1:10" ht="25.5" hidden="1" customHeight="1" x14ac:dyDescent="0.2">
      <c r="A42" s="94"/>
      <c r="B42" s="188" t="s">
        <v>49</v>
      </c>
      <c r="C42" s="189"/>
      <c r="D42" s="189"/>
      <c r="E42" s="190"/>
      <c r="F42" s="115">
        <f>SUMIF(A39:A41,"=1",F39:F41)</f>
        <v>0</v>
      </c>
      <c r="G42" s="116">
        <f>SUMIF(A39:A41,"=1",G39:G41)</f>
        <v>66483.929999999993</v>
      </c>
      <c r="H42" s="116">
        <f>SUMIF(A39:A41,"=1",H39:H41)</f>
        <v>13961.63</v>
      </c>
      <c r="I42" s="116">
        <f>SUMIF(A39:A41,"=1",I39:I41)</f>
        <v>80445.56</v>
      </c>
      <c r="J42" s="117">
        <f>SUMIF(A39:A41,"=1",J39:J41)</f>
        <v>100</v>
      </c>
    </row>
    <row r="46" spans="1:10" ht="15.75" x14ac:dyDescent="0.25">
      <c r="B46" s="125" t="s">
        <v>51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52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53</v>
      </c>
      <c r="C49" s="182" t="s">
        <v>54</v>
      </c>
      <c r="D49" s="183"/>
      <c r="E49" s="183"/>
      <c r="F49" s="139" t="s">
        <v>26</v>
      </c>
      <c r="G49" s="133"/>
      <c r="H49" s="133"/>
      <c r="I49" s="133">
        <v>0</v>
      </c>
      <c r="J49" s="137" t="str">
        <f>IF(I62=0,"",I49/I62*100)</f>
        <v/>
      </c>
    </row>
    <row r="50" spans="1:10" ht="25.5" customHeight="1" x14ac:dyDescent="0.2">
      <c r="A50" s="127"/>
      <c r="B50" s="132" t="s">
        <v>55</v>
      </c>
      <c r="C50" s="182" t="s">
        <v>56</v>
      </c>
      <c r="D50" s="183"/>
      <c r="E50" s="183"/>
      <c r="F50" s="139" t="s">
        <v>26</v>
      </c>
      <c r="G50" s="133"/>
      <c r="H50" s="133"/>
      <c r="I50" s="133">
        <v>0</v>
      </c>
      <c r="J50" s="137" t="str">
        <f>IF(I62=0,"",I50/I62*100)</f>
        <v/>
      </c>
    </row>
    <row r="51" spans="1:10" ht="25.5" customHeight="1" x14ac:dyDescent="0.2">
      <c r="A51" s="127"/>
      <c r="B51" s="132" t="s">
        <v>57</v>
      </c>
      <c r="C51" s="182" t="s">
        <v>58</v>
      </c>
      <c r="D51" s="183"/>
      <c r="E51" s="183"/>
      <c r="F51" s="139" t="s">
        <v>26</v>
      </c>
      <c r="G51" s="133"/>
      <c r="H51" s="133"/>
      <c r="I51" s="133">
        <v>0</v>
      </c>
      <c r="J51" s="137" t="str">
        <f>IF(I62=0,"",I51/I62*100)</f>
        <v/>
      </c>
    </row>
    <row r="52" spans="1:10" ht="25.5" customHeight="1" x14ac:dyDescent="0.2">
      <c r="A52" s="127"/>
      <c r="B52" s="132" t="s">
        <v>59</v>
      </c>
      <c r="C52" s="182" t="s">
        <v>60</v>
      </c>
      <c r="D52" s="183"/>
      <c r="E52" s="183"/>
      <c r="F52" s="139" t="s">
        <v>26</v>
      </c>
      <c r="G52" s="133"/>
      <c r="H52" s="133"/>
      <c r="I52" s="133">
        <v>0</v>
      </c>
      <c r="J52" s="137" t="str">
        <f>IF(I62=0,"",I52/I62*100)</f>
        <v/>
      </c>
    </row>
    <row r="53" spans="1:10" ht="25.5" customHeight="1" x14ac:dyDescent="0.2">
      <c r="A53" s="127"/>
      <c r="B53" s="132" t="s">
        <v>61</v>
      </c>
      <c r="C53" s="182" t="s">
        <v>62</v>
      </c>
      <c r="D53" s="183"/>
      <c r="E53" s="183"/>
      <c r="F53" s="139" t="s">
        <v>26</v>
      </c>
      <c r="G53" s="133"/>
      <c r="H53" s="133"/>
      <c r="I53" s="133">
        <v>0</v>
      </c>
      <c r="J53" s="137" t="str">
        <f>IF(I62=0,"",I53/I62*100)</f>
        <v/>
      </c>
    </row>
    <row r="54" spans="1:10" ht="25.5" customHeight="1" x14ac:dyDescent="0.2">
      <c r="A54" s="127"/>
      <c r="B54" s="132" t="s">
        <v>63</v>
      </c>
      <c r="C54" s="182" t="s">
        <v>64</v>
      </c>
      <c r="D54" s="183"/>
      <c r="E54" s="183"/>
      <c r="F54" s="139" t="s">
        <v>26</v>
      </c>
      <c r="G54" s="133"/>
      <c r="H54" s="133"/>
      <c r="I54" s="133">
        <v>0</v>
      </c>
      <c r="J54" s="137" t="str">
        <f>IF(I62=0,"",I54/I62*100)</f>
        <v/>
      </c>
    </row>
    <row r="55" spans="1:10" ht="25.5" customHeight="1" x14ac:dyDescent="0.2">
      <c r="A55" s="127"/>
      <c r="B55" s="132" t="s">
        <v>65</v>
      </c>
      <c r="C55" s="182" t="s">
        <v>66</v>
      </c>
      <c r="D55" s="183"/>
      <c r="E55" s="183"/>
      <c r="F55" s="139" t="s">
        <v>26</v>
      </c>
      <c r="G55" s="133"/>
      <c r="H55" s="133"/>
      <c r="I55" s="133">
        <v>0</v>
      </c>
      <c r="J55" s="137" t="str">
        <f>IF(I62=0,"",I55/I62*100)</f>
        <v/>
      </c>
    </row>
    <row r="56" spans="1:10" ht="25.5" customHeight="1" x14ac:dyDescent="0.2">
      <c r="A56" s="127"/>
      <c r="B56" s="132" t="s">
        <v>67</v>
      </c>
      <c r="C56" s="182" t="s">
        <v>68</v>
      </c>
      <c r="D56" s="183"/>
      <c r="E56" s="183"/>
      <c r="F56" s="139" t="s">
        <v>26</v>
      </c>
      <c r="G56" s="133"/>
      <c r="H56" s="133"/>
      <c r="I56" s="133">
        <v>0</v>
      </c>
      <c r="J56" s="137" t="str">
        <f>IF(I62=0,"",I56/I62*100)</f>
        <v/>
      </c>
    </row>
    <row r="57" spans="1:10" ht="25.5" customHeight="1" x14ac:dyDescent="0.2">
      <c r="A57" s="127"/>
      <c r="B57" s="132" t="s">
        <v>69</v>
      </c>
      <c r="C57" s="182" t="s">
        <v>70</v>
      </c>
      <c r="D57" s="183"/>
      <c r="E57" s="183"/>
      <c r="F57" s="139" t="s">
        <v>26</v>
      </c>
      <c r="G57" s="133"/>
      <c r="H57" s="133"/>
      <c r="I57" s="133">
        <v>0</v>
      </c>
      <c r="J57" s="137" t="str">
        <f>IF(I62=0,"",I57/I62*100)</f>
        <v/>
      </c>
    </row>
    <row r="58" spans="1:10" ht="25.5" customHeight="1" x14ac:dyDescent="0.2">
      <c r="A58" s="127"/>
      <c r="B58" s="132" t="s">
        <v>71</v>
      </c>
      <c r="C58" s="182" t="s">
        <v>72</v>
      </c>
      <c r="D58" s="183"/>
      <c r="E58" s="183"/>
      <c r="F58" s="139" t="s">
        <v>26</v>
      </c>
      <c r="G58" s="133"/>
      <c r="H58" s="133"/>
      <c r="I58" s="133">
        <v>0</v>
      </c>
      <c r="J58" s="137" t="str">
        <f>IF(I62=0,"",I58/I62*100)</f>
        <v/>
      </c>
    </row>
    <row r="59" spans="1:10" ht="25.5" customHeight="1" x14ac:dyDescent="0.2">
      <c r="A59" s="127"/>
      <c r="B59" s="132" t="s">
        <v>73</v>
      </c>
      <c r="C59" s="182" t="s">
        <v>74</v>
      </c>
      <c r="D59" s="183"/>
      <c r="E59" s="183"/>
      <c r="F59" s="139" t="s">
        <v>27</v>
      </c>
      <c r="G59" s="133"/>
      <c r="H59" s="133"/>
      <c r="I59" s="133">
        <v>0</v>
      </c>
      <c r="J59" s="137" t="str">
        <f>IF(I62=0,"",I59/I62*100)</f>
        <v/>
      </c>
    </row>
    <row r="60" spans="1:10" ht="25.5" customHeight="1" x14ac:dyDescent="0.2">
      <c r="A60" s="127"/>
      <c r="B60" s="132" t="s">
        <v>75</v>
      </c>
      <c r="C60" s="182" t="s">
        <v>76</v>
      </c>
      <c r="D60" s="183"/>
      <c r="E60" s="183"/>
      <c r="F60" s="139" t="s">
        <v>27</v>
      </c>
      <c r="G60" s="133"/>
      <c r="H60" s="133"/>
      <c r="I60" s="133">
        <v>0</v>
      </c>
      <c r="J60" s="137" t="str">
        <f>IF(I62=0,"",I60/I62*100)</f>
        <v/>
      </c>
    </row>
    <row r="61" spans="1:10" ht="25.5" customHeight="1" x14ac:dyDescent="0.2">
      <c r="A61" s="127"/>
      <c r="B61" s="132" t="s">
        <v>77</v>
      </c>
      <c r="C61" s="182" t="s">
        <v>70</v>
      </c>
      <c r="D61" s="183"/>
      <c r="E61" s="183"/>
      <c r="F61" s="139" t="s">
        <v>78</v>
      </c>
      <c r="G61" s="133"/>
      <c r="H61" s="133"/>
      <c r="I61" s="133">
        <v>0</v>
      </c>
      <c r="J61" s="137" t="str">
        <f>IF(I62=0,"",I61/I62*100)</f>
        <v/>
      </c>
    </row>
    <row r="62" spans="1:10" ht="25.5" customHeight="1" x14ac:dyDescent="0.2">
      <c r="A62" s="128"/>
      <c r="B62" s="134" t="s">
        <v>1</v>
      </c>
      <c r="C62" s="134"/>
      <c r="D62" s="135"/>
      <c r="E62" s="135"/>
      <c r="F62" s="140"/>
      <c r="G62" s="136"/>
      <c r="H62" s="136"/>
      <c r="I62" s="136">
        <f>SUM(I49:I61)</f>
        <v>0</v>
      </c>
      <c r="J62" s="138">
        <f>SUM(J49:J61)</f>
        <v>0</v>
      </c>
    </row>
    <row r="63" spans="1:10" x14ac:dyDescent="0.2">
      <c r="F63" s="91"/>
      <c r="G63" s="92"/>
      <c r="H63" s="91"/>
      <c r="I63" s="92"/>
      <c r="J63" s="93"/>
    </row>
    <row r="64" spans="1:10" x14ac:dyDescent="0.2">
      <c r="F64" s="91"/>
      <c r="G64" s="92"/>
      <c r="H64" s="91"/>
      <c r="I64" s="92"/>
      <c r="J64" s="93"/>
    </row>
    <row r="65" spans="6:10" x14ac:dyDescent="0.2">
      <c r="F65" s="91"/>
      <c r="G65" s="92"/>
      <c r="H65" s="91"/>
      <c r="I65" s="92"/>
      <c r="J65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25" t="s">
        <v>7</v>
      </c>
      <c r="B1" s="225"/>
      <c r="C1" s="226"/>
      <c r="D1" s="225"/>
      <c r="E1" s="225"/>
      <c r="F1" s="225"/>
      <c r="G1" s="225"/>
    </row>
    <row r="2" spans="1:7" ht="24.95" customHeight="1" x14ac:dyDescent="0.2">
      <c r="A2" s="78" t="s">
        <v>8</v>
      </c>
      <c r="B2" s="77"/>
      <c r="C2" s="227"/>
      <c r="D2" s="227"/>
      <c r="E2" s="227"/>
      <c r="F2" s="227"/>
      <c r="G2" s="228"/>
    </row>
    <row r="3" spans="1:7" ht="24.95" customHeight="1" x14ac:dyDescent="0.2">
      <c r="A3" s="78" t="s">
        <v>9</v>
      </c>
      <c r="B3" s="77"/>
      <c r="C3" s="227"/>
      <c r="D3" s="227"/>
      <c r="E3" s="227"/>
      <c r="F3" s="227"/>
      <c r="G3" s="228"/>
    </row>
    <row r="4" spans="1:7" ht="24.95" customHeight="1" x14ac:dyDescent="0.2">
      <c r="A4" s="78" t="s">
        <v>10</v>
      </c>
      <c r="B4" s="77"/>
      <c r="C4" s="227"/>
      <c r="D4" s="227"/>
      <c r="E4" s="227"/>
      <c r="F4" s="227"/>
      <c r="G4" s="22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D5000"/>
  <sheetViews>
    <sheetView workbookViewId="0">
      <pane ySplit="7" topLeftCell="A8" activePane="bottomLeft" state="frozen"/>
      <selection pane="bottomLeft" activeCell="C12" sqref="C12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38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9" width="0" hidden="1" customWidth="1"/>
    <col min="25" max="25" width="0" hidden="1" customWidth="1"/>
    <col min="27" max="37" width="0" hidden="1" customWidth="1"/>
  </cols>
  <sheetData>
    <row r="1" spans="1:56" ht="15.75" customHeight="1" x14ac:dyDescent="0.25">
      <c r="A1" s="231" t="s">
        <v>7</v>
      </c>
      <c r="B1" s="231"/>
      <c r="C1" s="231"/>
      <c r="D1" s="231"/>
      <c r="E1" s="231"/>
      <c r="F1" s="231"/>
      <c r="G1" s="231"/>
      <c r="AC1" t="s">
        <v>81</v>
      </c>
    </row>
    <row r="2" spans="1:56" ht="25.15" customHeight="1" x14ac:dyDescent="0.2">
      <c r="A2" s="143" t="s">
        <v>8</v>
      </c>
      <c r="B2" s="77"/>
      <c r="C2" s="232" t="s">
        <v>230</v>
      </c>
      <c r="D2" s="233"/>
      <c r="E2" s="233"/>
      <c r="F2" s="233"/>
      <c r="G2" s="234"/>
      <c r="AC2" t="s">
        <v>82</v>
      </c>
    </row>
    <row r="3" spans="1:56" ht="25.15" customHeight="1" x14ac:dyDescent="0.2">
      <c r="A3" s="143" t="s">
        <v>9</v>
      </c>
      <c r="B3" s="77" t="s">
        <v>43</v>
      </c>
      <c r="C3" s="232" t="s">
        <v>45</v>
      </c>
      <c r="D3" s="233"/>
      <c r="E3" s="233"/>
      <c r="F3" s="233"/>
      <c r="G3" s="234"/>
      <c r="Y3" s="90" t="s">
        <v>82</v>
      </c>
      <c r="AC3" t="s">
        <v>83</v>
      </c>
    </row>
    <row r="4" spans="1:56" ht="25.15" customHeight="1" x14ac:dyDescent="0.2">
      <c r="A4" s="144" t="s">
        <v>10</v>
      </c>
      <c r="B4" s="145" t="s">
        <v>43</v>
      </c>
      <c r="C4" s="235" t="s">
        <v>44</v>
      </c>
      <c r="D4" s="236"/>
      <c r="E4" s="236"/>
      <c r="F4" s="236"/>
      <c r="G4" s="237"/>
      <c r="AC4" t="s">
        <v>84</v>
      </c>
    </row>
    <row r="5" spans="1:56" x14ac:dyDescent="0.2">
      <c r="D5" s="142"/>
    </row>
    <row r="6" spans="1:56" ht="38.25" x14ac:dyDescent="0.2">
      <c r="A6" s="147" t="s">
        <v>85</v>
      </c>
      <c r="B6" s="149" t="s">
        <v>86</v>
      </c>
      <c r="C6" s="149" t="s">
        <v>87</v>
      </c>
      <c r="D6" s="148" t="s">
        <v>88</v>
      </c>
      <c r="E6" s="147" t="s">
        <v>89</v>
      </c>
      <c r="F6" s="146" t="s">
        <v>90</v>
      </c>
      <c r="G6" s="147" t="s">
        <v>31</v>
      </c>
      <c r="H6" s="150" t="s">
        <v>32</v>
      </c>
      <c r="I6" s="150" t="s">
        <v>91</v>
      </c>
      <c r="J6" s="150" t="s">
        <v>33</v>
      </c>
      <c r="K6" s="150" t="s">
        <v>92</v>
      </c>
      <c r="L6" s="150" t="s">
        <v>93</v>
      </c>
      <c r="M6" s="150" t="s">
        <v>94</v>
      </c>
      <c r="N6" s="150" t="s">
        <v>95</v>
      </c>
      <c r="O6" s="150" t="s">
        <v>96</v>
      </c>
      <c r="P6" s="150" t="s">
        <v>97</v>
      </c>
      <c r="Q6" s="150" t="s">
        <v>98</v>
      </c>
      <c r="R6" s="150" t="s">
        <v>99</v>
      </c>
      <c r="S6" s="150" t="s">
        <v>100</v>
      </c>
    </row>
    <row r="7" spans="1:56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</row>
    <row r="8" spans="1:56" x14ac:dyDescent="0.2">
      <c r="A8" s="160" t="s">
        <v>101</v>
      </c>
      <c r="B8" s="161" t="s">
        <v>53</v>
      </c>
      <c r="C8" s="175" t="s">
        <v>54</v>
      </c>
      <c r="D8" s="162"/>
      <c r="E8" s="163"/>
      <c r="F8" s="164"/>
      <c r="G8" s="164">
        <f>SUMIF(AC9:AC16,"&lt;&gt;NOR",G9:G16)</f>
        <v>0</v>
      </c>
      <c r="H8" s="164"/>
      <c r="I8" s="164">
        <f>SUM(I9:I16)</f>
        <v>0</v>
      </c>
      <c r="J8" s="164"/>
      <c r="K8" s="164">
        <f>SUM(K9:K16)</f>
        <v>1919.5599999999997</v>
      </c>
      <c r="L8" s="164"/>
      <c r="M8" s="164">
        <f>SUM(M9:M16)</f>
        <v>0</v>
      </c>
      <c r="N8" s="159"/>
      <c r="O8" s="159"/>
      <c r="P8" s="159"/>
      <c r="Q8" s="159"/>
      <c r="R8" s="159">
        <f>SUM(R9:R16)</f>
        <v>7.1000000000000005</v>
      </c>
      <c r="S8" s="159"/>
      <c r="AC8" t="s">
        <v>102</v>
      </c>
    </row>
    <row r="9" spans="1:56" outlineLevel="1" x14ac:dyDescent="0.2">
      <c r="A9" s="165">
        <v>1</v>
      </c>
      <c r="B9" s="166" t="s">
        <v>103</v>
      </c>
      <c r="C9" s="176" t="s">
        <v>104</v>
      </c>
      <c r="D9" s="167" t="s">
        <v>105</v>
      </c>
      <c r="E9" s="168">
        <v>1.6</v>
      </c>
      <c r="F9" s="169"/>
      <c r="G9" s="169"/>
      <c r="H9" s="169">
        <v>0</v>
      </c>
      <c r="I9" s="169">
        <f>ROUND(E9*H9,2)</f>
        <v>0</v>
      </c>
      <c r="J9" s="169">
        <v>1011</v>
      </c>
      <c r="K9" s="169">
        <f>ROUND(E9*J9,2)</f>
        <v>1617.6</v>
      </c>
      <c r="L9" s="169">
        <v>21</v>
      </c>
      <c r="M9" s="169">
        <f>G9*(1+L9/100)</f>
        <v>0</v>
      </c>
      <c r="N9" s="156"/>
      <c r="O9" s="156" t="s">
        <v>106</v>
      </c>
      <c r="P9" s="156" t="s">
        <v>106</v>
      </c>
      <c r="Q9" s="156">
        <v>3.5329999999999999</v>
      </c>
      <c r="R9" s="156">
        <f>ROUND(E9*Q9,2)</f>
        <v>5.65</v>
      </c>
      <c r="S9" s="156"/>
      <c r="T9" s="151"/>
      <c r="U9" s="151"/>
      <c r="V9" s="151"/>
      <c r="W9" s="151"/>
      <c r="X9" s="151"/>
      <c r="Y9" s="151"/>
      <c r="Z9" s="151"/>
      <c r="AA9" s="151"/>
      <c r="AB9" s="151"/>
      <c r="AC9" s="151" t="s">
        <v>107</v>
      </c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</row>
    <row r="10" spans="1:56" ht="22.5" outlineLevel="1" x14ac:dyDescent="0.2">
      <c r="A10" s="154"/>
      <c r="B10" s="155"/>
      <c r="C10" s="177" t="s">
        <v>108</v>
      </c>
      <c r="D10" s="157"/>
      <c r="E10" s="158">
        <v>1.6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1"/>
      <c r="U10" s="151"/>
      <c r="V10" s="151"/>
      <c r="W10" s="151"/>
      <c r="X10" s="151"/>
      <c r="Y10" s="151"/>
      <c r="Z10" s="151"/>
      <c r="AA10" s="151"/>
      <c r="AB10" s="151"/>
      <c r="AC10" s="151" t="s">
        <v>109</v>
      </c>
      <c r="AD10" s="151">
        <v>0</v>
      </c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</row>
    <row r="11" spans="1:56" outlineLevel="1" x14ac:dyDescent="0.2">
      <c r="A11" s="170">
        <v>2</v>
      </c>
      <c r="B11" s="171" t="s">
        <v>110</v>
      </c>
      <c r="C11" s="178" t="s">
        <v>111</v>
      </c>
      <c r="D11" s="172" t="s">
        <v>105</v>
      </c>
      <c r="E11" s="173">
        <v>1.6</v>
      </c>
      <c r="F11" s="174"/>
      <c r="G11" s="174"/>
      <c r="H11" s="174">
        <v>0</v>
      </c>
      <c r="I11" s="174">
        <f>ROUND(E11*H11,2)</f>
        <v>0</v>
      </c>
      <c r="J11" s="174">
        <v>37.1</v>
      </c>
      <c r="K11" s="174">
        <f>ROUND(E11*J11,2)</f>
        <v>59.36</v>
      </c>
      <c r="L11" s="174">
        <v>21</v>
      </c>
      <c r="M11" s="174">
        <f>G11*(1+L11/100)</f>
        <v>0</v>
      </c>
      <c r="N11" s="156"/>
      <c r="O11" s="156" t="s">
        <v>106</v>
      </c>
      <c r="P11" s="156" t="s">
        <v>112</v>
      </c>
      <c r="Q11" s="156">
        <v>7.3999999999999996E-2</v>
      </c>
      <c r="R11" s="156">
        <f>ROUND(E11*Q11,2)</f>
        <v>0.12</v>
      </c>
      <c r="S11" s="156"/>
      <c r="T11" s="151"/>
      <c r="U11" s="151"/>
      <c r="V11" s="151"/>
      <c r="W11" s="151"/>
      <c r="X11" s="151"/>
      <c r="Y11" s="151"/>
      <c r="Z11" s="151"/>
      <c r="AA11" s="151"/>
      <c r="AB11" s="151"/>
      <c r="AC11" s="151" t="s">
        <v>107</v>
      </c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</row>
    <row r="12" spans="1:56" outlineLevel="1" x14ac:dyDescent="0.2">
      <c r="A12" s="170">
        <v>3</v>
      </c>
      <c r="B12" s="171" t="s">
        <v>113</v>
      </c>
      <c r="C12" s="178" t="s">
        <v>114</v>
      </c>
      <c r="D12" s="172" t="s">
        <v>105</v>
      </c>
      <c r="E12" s="173">
        <v>1.6</v>
      </c>
      <c r="F12" s="174"/>
      <c r="G12" s="174"/>
      <c r="H12" s="174">
        <v>0</v>
      </c>
      <c r="I12" s="174">
        <f>ROUND(E12*H12,2)</f>
        <v>0</v>
      </c>
      <c r="J12" s="174">
        <v>11</v>
      </c>
      <c r="K12" s="174">
        <f>ROUND(E12*J12,2)</f>
        <v>17.600000000000001</v>
      </c>
      <c r="L12" s="174">
        <v>21</v>
      </c>
      <c r="M12" s="174">
        <f>G12*(1+L12/100)</f>
        <v>0</v>
      </c>
      <c r="N12" s="156"/>
      <c r="O12" s="156" t="s">
        <v>106</v>
      </c>
      <c r="P12" s="156" t="s">
        <v>115</v>
      </c>
      <c r="Q12" s="156">
        <v>8.9999999999999993E-3</v>
      </c>
      <c r="R12" s="156">
        <f>ROUND(E12*Q12,2)</f>
        <v>0.01</v>
      </c>
      <c r="S12" s="156"/>
      <c r="T12" s="151"/>
      <c r="U12" s="151"/>
      <c r="V12" s="151"/>
      <c r="W12" s="151"/>
      <c r="X12" s="151"/>
      <c r="Y12" s="151"/>
      <c r="Z12" s="151"/>
      <c r="AA12" s="151"/>
      <c r="AB12" s="151"/>
      <c r="AC12" s="151" t="s">
        <v>107</v>
      </c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</row>
    <row r="13" spans="1:56" outlineLevel="1" x14ac:dyDescent="0.2">
      <c r="A13" s="165">
        <v>4</v>
      </c>
      <c r="B13" s="166" t="s">
        <v>116</v>
      </c>
      <c r="C13" s="176" t="s">
        <v>117</v>
      </c>
      <c r="D13" s="167" t="s">
        <v>118</v>
      </c>
      <c r="E13" s="168">
        <v>4</v>
      </c>
      <c r="F13" s="169"/>
      <c r="G13" s="169"/>
      <c r="H13" s="169">
        <v>0</v>
      </c>
      <c r="I13" s="169">
        <f>ROUND(E13*H13,2)</f>
        <v>0</v>
      </c>
      <c r="J13" s="169">
        <v>7.5</v>
      </c>
      <c r="K13" s="169">
        <f>ROUND(E13*J13,2)</f>
        <v>30</v>
      </c>
      <c r="L13" s="169">
        <v>21</v>
      </c>
      <c r="M13" s="169">
        <f>G13*(1+L13/100)</f>
        <v>0</v>
      </c>
      <c r="N13" s="156"/>
      <c r="O13" s="156" t="s">
        <v>106</v>
      </c>
      <c r="P13" s="156" t="s">
        <v>115</v>
      </c>
      <c r="Q13" s="156">
        <v>1.7999999999999999E-2</v>
      </c>
      <c r="R13" s="156">
        <f>ROUND(E13*Q13,2)</f>
        <v>7.0000000000000007E-2</v>
      </c>
      <c r="S13" s="156"/>
      <c r="T13" s="151"/>
      <c r="U13" s="151"/>
      <c r="V13" s="151"/>
      <c r="W13" s="151"/>
      <c r="X13" s="151"/>
      <c r="Y13" s="151"/>
      <c r="Z13" s="151"/>
      <c r="AA13" s="151"/>
      <c r="AB13" s="151"/>
      <c r="AC13" s="151" t="s">
        <v>107</v>
      </c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</row>
    <row r="14" spans="1:56" ht="22.5" outlineLevel="1" x14ac:dyDescent="0.2">
      <c r="A14" s="154"/>
      <c r="B14" s="155"/>
      <c r="C14" s="177" t="s">
        <v>119</v>
      </c>
      <c r="D14" s="157"/>
      <c r="E14" s="158">
        <v>4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1"/>
      <c r="U14" s="151"/>
      <c r="V14" s="151"/>
      <c r="W14" s="151"/>
      <c r="X14" s="151"/>
      <c r="Y14" s="151"/>
      <c r="Z14" s="151"/>
      <c r="AA14" s="151"/>
      <c r="AB14" s="151"/>
      <c r="AC14" s="151" t="s">
        <v>109</v>
      </c>
      <c r="AD14" s="151">
        <v>0</v>
      </c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</row>
    <row r="15" spans="1:56" outlineLevel="1" x14ac:dyDescent="0.2">
      <c r="A15" s="165">
        <v>5</v>
      </c>
      <c r="B15" s="166" t="s">
        <v>120</v>
      </c>
      <c r="C15" s="176" t="s">
        <v>121</v>
      </c>
      <c r="D15" s="167" t="s">
        <v>118</v>
      </c>
      <c r="E15" s="168">
        <v>3</v>
      </c>
      <c r="F15" s="169"/>
      <c r="G15" s="169"/>
      <c r="H15" s="169">
        <v>0</v>
      </c>
      <c r="I15" s="169">
        <f>ROUND(E15*H15,2)</f>
        <v>0</v>
      </c>
      <c r="J15" s="169">
        <v>65</v>
      </c>
      <c r="K15" s="169">
        <f>ROUND(E15*J15,2)</f>
        <v>195</v>
      </c>
      <c r="L15" s="169">
        <v>21</v>
      </c>
      <c r="M15" s="169">
        <f>G15*(1+L15/100)</f>
        <v>0</v>
      </c>
      <c r="N15" s="156"/>
      <c r="O15" s="156" t="s">
        <v>106</v>
      </c>
      <c r="P15" s="156" t="s">
        <v>115</v>
      </c>
      <c r="Q15" s="156">
        <v>0.41599999999999998</v>
      </c>
      <c r="R15" s="156">
        <f>ROUND(E15*Q15,2)</f>
        <v>1.25</v>
      </c>
      <c r="S15" s="156"/>
      <c r="T15" s="151"/>
      <c r="U15" s="151"/>
      <c r="V15" s="151"/>
      <c r="W15" s="151"/>
      <c r="X15" s="151"/>
      <c r="Y15" s="151"/>
      <c r="Z15" s="151"/>
      <c r="AA15" s="151"/>
      <c r="AB15" s="151"/>
      <c r="AC15" s="151" t="s">
        <v>107</v>
      </c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</row>
    <row r="16" spans="1:56" ht="22.5" outlineLevel="1" x14ac:dyDescent="0.2">
      <c r="A16" s="154"/>
      <c r="B16" s="155"/>
      <c r="C16" s="177" t="s">
        <v>122</v>
      </c>
      <c r="D16" s="157"/>
      <c r="E16" s="158">
        <v>3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1"/>
      <c r="U16" s="151"/>
      <c r="V16" s="151"/>
      <c r="W16" s="151"/>
      <c r="X16" s="151"/>
      <c r="Y16" s="151"/>
      <c r="Z16" s="151"/>
      <c r="AA16" s="151"/>
      <c r="AB16" s="151"/>
      <c r="AC16" s="151" t="s">
        <v>109</v>
      </c>
      <c r="AD16" s="151">
        <v>0</v>
      </c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</row>
    <row r="17" spans="1:56" x14ac:dyDescent="0.2">
      <c r="A17" s="160" t="s">
        <v>101</v>
      </c>
      <c r="B17" s="161" t="s">
        <v>55</v>
      </c>
      <c r="C17" s="175" t="s">
        <v>56</v>
      </c>
      <c r="D17" s="162"/>
      <c r="E17" s="163"/>
      <c r="F17" s="164"/>
      <c r="G17" s="164">
        <f>SUMIF(AC18:AC21,"&lt;&gt;NOR",G18:G21)</f>
        <v>0</v>
      </c>
      <c r="H17" s="164"/>
      <c r="I17" s="164">
        <f>SUM(I18:I21)</f>
        <v>354.44</v>
      </c>
      <c r="J17" s="164"/>
      <c r="K17" s="164">
        <f>SUM(K18:K21)</f>
        <v>72.36</v>
      </c>
      <c r="L17" s="164"/>
      <c r="M17" s="164">
        <f>SUM(M18:M21)</f>
        <v>0</v>
      </c>
      <c r="N17" s="159"/>
      <c r="O17" s="159"/>
      <c r="P17" s="159"/>
      <c r="Q17" s="159"/>
      <c r="R17" s="159">
        <f>SUM(R18:R21)</f>
        <v>0.2</v>
      </c>
      <c r="S17" s="159"/>
      <c r="AC17" t="s">
        <v>102</v>
      </c>
    </row>
    <row r="18" spans="1:56" outlineLevel="1" x14ac:dyDescent="0.2">
      <c r="A18" s="165">
        <v>6</v>
      </c>
      <c r="B18" s="166" t="s">
        <v>123</v>
      </c>
      <c r="C18" s="176" t="s">
        <v>124</v>
      </c>
      <c r="D18" s="167" t="s">
        <v>118</v>
      </c>
      <c r="E18" s="168">
        <v>4</v>
      </c>
      <c r="F18" s="169"/>
      <c r="G18" s="169"/>
      <c r="H18" s="169">
        <v>59.31</v>
      </c>
      <c r="I18" s="169">
        <f>ROUND(E18*H18,2)</f>
        <v>237.24</v>
      </c>
      <c r="J18" s="169">
        <v>12.39</v>
      </c>
      <c r="K18" s="169">
        <f>ROUND(E18*J18,2)</f>
        <v>49.56</v>
      </c>
      <c r="L18" s="169">
        <v>21</v>
      </c>
      <c r="M18" s="169">
        <f>G18*(1+L18/100)</f>
        <v>0</v>
      </c>
      <c r="N18" s="156"/>
      <c r="O18" s="156" t="s">
        <v>106</v>
      </c>
      <c r="P18" s="156" t="s">
        <v>106</v>
      </c>
      <c r="Q18" s="156">
        <v>2.5999999999999999E-2</v>
      </c>
      <c r="R18" s="156">
        <f>ROUND(E18*Q18,2)</f>
        <v>0.1</v>
      </c>
      <c r="S18" s="156"/>
      <c r="T18" s="151"/>
      <c r="U18" s="151"/>
      <c r="V18" s="151"/>
      <c r="W18" s="151"/>
      <c r="X18" s="151"/>
      <c r="Y18" s="151"/>
      <c r="Z18" s="151"/>
      <c r="AA18" s="151"/>
      <c r="AB18" s="151"/>
      <c r="AC18" s="151" t="s">
        <v>107</v>
      </c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</row>
    <row r="19" spans="1:56" outlineLevel="1" x14ac:dyDescent="0.2">
      <c r="A19" s="154"/>
      <c r="B19" s="155"/>
      <c r="C19" s="177" t="s">
        <v>125</v>
      </c>
      <c r="D19" s="157"/>
      <c r="E19" s="158">
        <v>4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1"/>
      <c r="U19" s="151"/>
      <c r="V19" s="151"/>
      <c r="W19" s="151"/>
      <c r="X19" s="151"/>
      <c r="Y19" s="151"/>
      <c r="Z19" s="151"/>
      <c r="AA19" s="151"/>
      <c r="AB19" s="151"/>
      <c r="AC19" s="151" t="s">
        <v>109</v>
      </c>
      <c r="AD19" s="151">
        <v>0</v>
      </c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</row>
    <row r="20" spans="1:56" outlineLevel="1" x14ac:dyDescent="0.2">
      <c r="A20" s="165">
        <v>7</v>
      </c>
      <c r="B20" s="166" t="s">
        <v>126</v>
      </c>
      <c r="C20" s="176" t="s">
        <v>127</v>
      </c>
      <c r="D20" s="167" t="s">
        <v>118</v>
      </c>
      <c r="E20" s="168">
        <v>4</v>
      </c>
      <c r="F20" s="169"/>
      <c r="G20" s="169"/>
      <c r="H20" s="169">
        <v>29.3</v>
      </c>
      <c r="I20" s="169">
        <f>ROUND(E20*H20,2)</f>
        <v>117.2</v>
      </c>
      <c r="J20" s="169">
        <v>5.7</v>
      </c>
      <c r="K20" s="169">
        <f>ROUND(E20*J20,2)</f>
        <v>22.8</v>
      </c>
      <c r="L20" s="169">
        <v>21</v>
      </c>
      <c r="M20" s="169">
        <f>G20*(1+L20/100)</f>
        <v>0</v>
      </c>
      <c r="N20" s="156"/>
      <c r="O20" s="156" t="s">
        <v>106</v>
      </c>
      <c r="P20" s="156" t="s">
        <v>115</v>
      </c>
      <c r="Q20" s="156">
        <v>2.5999999999999999E-2</v>
      </c>
      <c r="R20" s="156">
        <f>ROUND(E20*Q20,2)</f>
        <v>0.1</v>
      </c>
      <c r="S20" s="156"/>
      <c r="T20" s="151"/>
      <c r="U20" s="151"/>
      <c r="V20" s="151"/>
      <c r="W20" s="151"/>
      <c r="X20" s="151"/>
      <c r="Y20" s="151"/>
      <c r="Z20" s="151"/>
      <c r="AA20" s="151"/>
      <c r="AB20" s="151"/>
      <c r="AC20" s="151" t="s">
        <v>107</v>
      </c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</row>
    <row r="21" spans="1:56" outlineLevel="1" x14ac:dyDescent="0.2">
      <c r="A21" s="154"/>
      <c r="B21" s="155"/>
      <c r="C21" s="177" t="s">
        <v>125</v>
      </c>
      <c r="D21" s="157"/>
      <c r="E21" s="158">
        <v>4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1"/>
      <c r="U21" s="151"/>
      <c r="V21" s="151"/>
      <c r="W21" s="151"/>
      <c r="X21" s="151"/>
      <c r="Y21" s="151"/>
      <c r="Z21" s="151"/>
      <c r="AA21" s="151"/>
      <c r="AB21" s="151"/>
      <c r="AC21" s="151" t="s">
        <v>109</v>
      </c>
      <c r="AD21" s="151">
        <v>0</v>
      </c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</row>
    <row r="22" spans="1:56" x14ac:dyDescent="0.2">
      <c r="A22" s="160" t="s">
        <v>101</v>
      </c>
      <c r="B22" s="161" t="s">
        <v>57</v>
      </c>
      <c r="C22" s="175" t="s">
        <v>58</v>
      </c>
      <c r="D22" s="162"/>
      <c r="E22" s="163"/>
      <c r="F22" s="164"/>
      <c r="G22" s="164">
        <f>SUMIF(AC23:AC54,"&lt;&gt;NOR",G23:G54)</f>
        <v>0</v>
      </c>
      <c r="H22" s="164"/>
      <c r="I22" s="164">
        <f>SUM(I23:I54)</f>
        <v>12103.829999999998</v>
      </c>
      <c r="J22" s="164"/>
      <c r="K22" s="164">
        <f>SUM(K23:K54)</f>
        <v>25915.56</v>
      </c>
      <c r="L22" s="164"/>
      <c r="M22" s="164">
        <f>SUM(M23:M54)</f>
        <v>0</v>
      </c>
      <c r="N22" s="159"/>
      <c r="O22" s="159"/>
      <c r="P22" s="159"/>
      <c r="Q22" s="159"/>
      <c r="R22" s="159">
        <f>SUM(R23:R54)</f>
        <v>100.45</v>
      </c>
      <c r="S22" s="159"/>
      <c r="AC22" t="s">
        <v>102</v>
      </c>
    </row>
    <row r="23" spans="1:56" outlineLevel="1" x14ac:dyDescent="0.2">
      <c r="A23" s="165">
        <v>8</v>
      </c>
      <c r="B23" s="166" t="s">
        <v>128</v>
      </c>
      <c r="C23" s="176" t="s">
        <v>129</v>
      </c>
      <c r="D23" s="167" t="s">
        <v>118</v>
      </c>
      <c r="E23" s="168">
        <v>48.106499999999997</v>
      </c>
      <c r="F23" s="169"/>
      <c r="G23" s="169"/>
      <c r="H23" s="169">
        <v>11.8</v>
      </c>
      <c r="I23" s="169">
        <f>ROUND(E23*H23,2)</f>
        <v>567.66</v>
      </c>
      <c r="J23" s="169">
        <v>105.2</v>
      </c>
      <c r="K23" s="169">
        <f>ROUND(E23*J23,2)</f>
        <v>5060.8</v>
      </c>
      <c r="L23" s="169">
        <v>21</v>
      </c>
      <c r="M23" s="169">
        <f>G23*(1+L23/100)</f>
        <v>0</v>
      </c>
      <c r="N23" s="156"/>
      <c r="O23" s="156" t="s">
        <v>106</v>
      </c>
      <c r="P23" s="156" t="s">
        <v>106</v>
      </c>
      <c r="Q23" s="156">
        <v>0.28000000000000003</v>
      </c>
      <c r="R23" s="156">
        <f>ROUND(E23*Q23,2)</f>
        <v>13.47</v>
      </c>
      <c r="S23" s="156"/>
      <c r="T23" s="151"/>
      <c r="U23" s="151"/>
      <c r="V23" s="151"/>
      <c r="W23" s="151"/>
      <c r="X23" s="151"/>
      <c r="Y23" s="151"/>
      <c r="Z23" s="151"/>
      <c r="AA23" s="151"/>
      <c r="AB23" s="151"/>
      <c r="AC23" s="151" t="s">
        <v>107</v>
      </c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</row>
    <row r="24" spans="1:56" ht="33.75" outlineLevel="1" x14ac:dyDescent="0.2">
      <c r="A24" s="154"/>
      <c r="B24" s="155"/>
      <c r="C24" s="177" t="s">
        <v>130</v>
      </c>
      <c r="D24" s="157"/>
      <c r="E24" s="158">
        <v>31.991299999999999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1"/>
      <c r="U24" s="151"/>
      <c r="V24" s="151"/>
      <c r="W24" s="151"/>
      <c r="X24" s="151"/>
      <c r="Y24" s="151"/>
      <c r="Z24" s="151"/>
      <c r="AA24" s="151"/>
      <c r="AB24" s="151"/>
      <c r="AC24" s="151" t="s">
        <v>109</v>
      </c>
      <c r="AD24" s="151">
        <v>0</v>
      </c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</row>
    <row r="25" spans="1:56" outlineLevel="1" x14ac:dyDescent="0.2">
      <c r="A25" s="154"/>
      <c r="B25" s="155"/>
      <c r="C25" s="177" t="s">
        <v>131</v>
      </c>
      <c r="D25" s="157"/>
      <c r="E25" s="158">
        <v>24.115200000000002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1"/>
      <c r="U25" s="151"/>
      <c r="V25" s="151"/>
      <c r="W25" s="151"/>
      <c r="X25" s="151"/>
      <c r="Y25" s="151"/>
      <c r="Z25" s="151"/>
      <c r="AA25" s="151"/>
      <c r="AB25" s="151"/>
      <c r="AC25" s="151" t="s">
        <v>109</v>
      </c>
      <c r="AD25" s="151">
        <v>0</v>
      </c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</row>
    <row r="26" spans="1:56" outlineLevel="1" x14ac:dyDescent="0.2">
      <c r="A26" s="154"/>
      <c r="B26" s="155"/>
      <c r="C26" s="177" t="s">
        <v>132</v>
      </c>
      <c r="D26" s="157"/>
      <c r="E26" s="158">
        <v>-8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1"/>
      <c r="U26" s="151"/>
      <c r="V26" s="151"/>
      <c r="W26" s="151"/>
      <c r="X26" s="151"/>
      <c r="Y26" s="151"/>
      <c r="Z26" s="151"/>
      <c r="AA26" s="151"/>
      <c r="AB26" s="151"/>
      <c r="AC26" s="151" t="s">
        <v>109</v>
      </c>
      <c r="AD26" s="151">
        <v>0</v>
      </c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</row>
    <row r="27" spans="1:56" outlineLevel="1" x14ac:dyDescent="0.2">
      <c r="A27" s="165">
        <v>9</v>
      </c>
      <c r="B27" s="166" t="s">
        <v>133</v>
      </c>
      <c r="C27" s="176" t="s">
        <v>134</v>
      </c>
      <c r="D27" s="167" t="s">
        <v>118</v>
      </c>
      <c r="E27" s="168">
        <v>3.3275000000000001</v>
      </c>
      <c r="F27" s="169"/>
      <c r="G27" s="169"/>
      <c r="H27" s="169">
        <v>10.95</v>
      </c>
      <c r="I27" s="169">
        <f>ROUND(E27*H27,2)</f>
        <v>36.44</v>
      </c>
      <c r="J27" s="169">
        <v>19.05</v>
      </c>
      <c r="K27" s="169">
        <f>ROUND(E27*J27,2)</f>
        <v>63.39</v>
      </c>
      <c r="L27" s="169">
        <v>21</v>
      </c>
      <c r="M27" s="169">
        <f>G27*(1+L27/100)</f>
        <v>0</v>
      </c>
      <c r="N27" s="156"/>
      <c r="O27" s="156" t="s">
        <v>106</v>
      </c>
      <c r="P27" s="156" t="s">
        <v>115</v>
      </c>
      <c r="Q27" s="156">
        <v>7.8E-2</v>
      </c>
      <c r="R27" s="156">
        <f>ROUND(E27*Q27,2)</f>
        <v>0.26</v>
      </c>
      <c r="S27" s="156"/>
      <c r="T27" s="151"/>
      <c r="U27" s="151"/>
      <c r="V27" s="151"/>
      <c r="W27" s="151"/>
      <c r="X27" s="151"/>
      <c r="Y27" s="151"/>
      <c r="Z27" s="151"/>
      <c r="AA27" s="151"/>
      <c r="AB27" s="151"/>
      <c r="AC27" s="151" t="s">
        <v>107</v>
      </c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</row>
    <row r="28" spans="1:56" outlineLevel="1" x14ac:dyDescent="0.2">
      <c r="A28" s="154"/>
      <c r="B28" s="155"/>
      <c r="C28" s="177" t="s">
        <v>135</v>
      </c>
      <c r="D28" s="157"/>
      <c r="E28" s="158">
        <v>3.3275000000000001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1"/>
      <c r="U28" s="151"/>
      <c r="V28" s="151"/>
      <c r="W28" s="151"/>
      <c r="X28" s="151"/>
      <c r="Y28" s="151"/>
      <c r="Z28" s="151"/>
      <c r="AA28" s="151"/>
      <c r="AB28" s="151"/>
      <c r="AC28" s="151" t="s">
        <v>109</v>
      </c>
      <c r="AD28" s="151">
        <v>0</v>
      </c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</row>
    <row r="29" spans="1:56" outlineLevel="1" x14ac:dyDescent="0.2">
      <c r="A29" s="165">
        <v>10</v>
      </c>
      <c r="B29" s="166" t="s">
        <v>136</v>
      </c>
      <c r="C29" s="176" t="s">
        <v>137</v>
      </c>
      <c r="D29" s="167" t="s">
        <v>118</v>
      </c>
      <c r="E29" s="168">
        <v>48.106499999999997</v>
      </c>
      <c r="F29" s="169"/>
      <c r="G29" s="169"/>
      <c r="H29" s="169">
        <v>33.35</v>
      </c>
      <c r="I29" s="169">
        <f>ROUND(E29*H29,2)</f>
        <v>1604.35</v>
      </c>
      <c r="J29" s="169">
        <v>120.15</v>
      </c>
      <c r="K29" s="169">
        <f>ROUND(E29*J29,2)</f>
        <v>5780</v>
      </c>
      <c r="L29" s="169">
        <v>21</v>
      </c>
      <c r="M29" s="169">
        <f>G29*(1+L29/100)</f>
        <v>0</v>
      </c>
      <c r="N29" s="156"/>
      <c r="O29" s="156" t="s">
        <v>106</v>
      </c>
      <c r="P29" s="156" t="s">
        <v>106</v>
      </c>
      <c r="Q29" s="156">
        <v>0.31659999999999999</v>
      </c>
      <c r="R29" s="156">
        <f>ROUND(E29*Q29,2)</f>
        <v>15.23</v>
      </c>
      <c r="S29" s="156"/>
      <c r="T29" s="151"/>
      <c r="U29" s="151"/>
      <c r="V29" s="151"/>
      <c r="W29" s="151"/>
      <c r="X29" s="151"/>
      <c r="Y29" s="151"/>
      <c r="Z29" s="151"/>
      <c r="AA29" s="151"/>
      <c r="AB29" s="151"/>
      <c r="AC29" s="151" t="s">
        <v>107</v>
      </c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</row>
    <row r="30" spans="1:56" ht="33.75" outlineLevel="1" x14ac:dyDescent="0.2">
      <c r="A30" s="154"/>
      <c r="B30" s="155"/>
      <c r="C30" s="177" t="s">
        <v>130</v>
      </c>
      <c r="D30" s="157"/>
      <c r="E30" s="158">
        <v>31.991299999999999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1"/>
      <c r="U30" s="151"/>
      <c r="V30" s="151"/>
      <c r="W30" s="151"/>
      <c r="X30" s="151"/>
      <c r="Y30" s="151"/>
      <c r="Z30" s="151"/>
      <c r="AA30" s="151"/>
      <c r="AB30" s="151"/>
      <c r="AC30" s="151" t="s">
        <v>109</v>
      </c>
      <c r="AD30" s="151">
        <v>0</v>
      </c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</row>
    <row r="31" spans="1:56" outlineLevel="1" x14ac:dyDescent="0.2">
      <c r="A31" s="154"/>
      <c r="B31" s="155"/>
      <c r="C31" s="177" t="s">
        <v>131</v>
      </c>
      <c r="D31" s="157"/>
      <c r="E31" s="158">
        <v>24.115200000000002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1"/>
      <c r="U31" s="151"/>
      <c r="V31" s="151"/>
      <c r="W31" s="151"/>
      <c r="X31" s="151"/>
      <c r="Y31" s="151"/>
      <c r="Z31" s="151"/>
      <c r="AA31" s="151"/>
      <c r="AB31" s="151"/>
      <c r="AC31" s="151" t="s">
        <v>109</v>
      </c>
      <c r="AD31" s="151">
        <v>0</v>
      </c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</row>
    <row r="32" spans="1:56" outlineLevel="1" x14ac:dyDescent="0.2">
      <c r="A32" s="154"/>
      <c r="B32" s="155"/>
      <c r="C32" s="177" t="s">
        <v>138</v>
      </c>
      <c r="D32" s="157"/>
      <c r="E32" s="158">
        <v>-8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1"/>
      <c r="U32" s="151"/>
      <c r="V32" s="151"/>
      <c r="W32" s="151"/>
      <c r="X32" s="151"/>
      <c r="Y32" s="151"/>
      <c r="Z32" s="151"/>
      <c r="AA32" s="151"/>
      <c r="AB32" s="151"/>
      <c r="AC32" s="151" t="s">
        <v>109</v>
      </c>
      <c r="AD32" s="151">
        <v>0</v>
      </c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</row>
    <row r="33" spans="1:56" ht="22.5" outlineLevel="1" x14ac:dyDescent="0.2">
      <c r="A33" s="165">
        <v>11</v>
      </c>
      <c r="B33" s="166" t="s">
        <v>139</v>
      </c>
      <c r="C33" s="176" t="s">
        <v>140</v>
      </c>
      <c r="D33" s="167" t="s">
        <v>118</v>
      </c>
      <c r="E33" s="168">
        <v>20.39</v>
      </c>
      <c r="F33" s="169"/>
      <c r="G33" s="169"/>
      <c r="H33" s="169">
        <v>219.28</v>
      </c>
      <c r="I33" s="169">
        <f>ROUND(E33*H33,2)</f>
        <v>4471.12</v>
      </c>
      <c r="J33" s="169">
        <v>241.72</v>
      </c>
      <c r="K33" s="169">
        <f>ROUND(E33*J33,2)</f>
        <v>4928.67</v>
      </c>
      <c r="L33" s="169">
        <v>21</v>
      </c>
      <c r="M33" s="169">
        <f>G33*(1+L33/100)</f>
        <v>0</v>
      </c>
      <c r="N33" s="156"/>
      <c r="O33" s="156" t="s">
        <v>106</v>
      </c>
      <c r="P33" s="156" t="s">
        <v>106</v>
      </c>
      <c r="Q33" s="156">
        <v>0.57984000000000002</v>
      </c>
      <c r="R33" s="156">
        <f>ROUND(E33*Q33,2)</f>
        <v>11.82</v>
      </c>
      <c r="S33" s="156"/>
      <c r="T33" s="151"/>
      <c r="U33" s="151"/>
      <c r="V33" s="151"/>
      <c r="W33" s="151"/>
      <c r="X33" s="151"/>
      <c r="Y33" s="151"/>
      <c r="Z33" s="151"/>
      <c r="AA33" s="151"/>
      <c r="AB33" s="151"/>
      <c r="AC33" s="151" t="s">
        <v>107</v>
      </c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</row>
    <row r="34" spans="1:56" outlineLevel="1" x14ac:dyDescent="0.2">
      <c r="A34" s="154"/>
      <c r="B34" s="155"/>
      <c r="C34" s="177" t="s">
        <v>141</v>
      </c>
      <c r="D34" s="157"/>
      <c r="E34" s="158">
        <v>12.39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1"/>
      <c r="U34" s="151"/>
      <c r="V34" s="151"/>
      <c r="W34" s="151"/>
      <c r="X34" s="151"/>
      <c r="Y34" s="151"/>
      <c r="Z34" s="151"/>
      <c r="AA34" s="151"/>
      <c r="AB34" s="151"/>
      <c r="AC34" s="151" t="s">
        <v>109</v>
      </c>
      <c r="AD34" s="151">
        <v>0</v>
      </c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</row>
    <row r="35" spans="1:56" outlineLevel="1" x14ac:dyDescent="0.2">
      <c r="A35" s="154"/>
      <c r="B35" s="155"/>
      <c r="C35" s="177" t="s">
        <v>142</v>
      </c>
      <c r="D35" s="157"/>
      <c r="E35" s="158">
        <v>8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1"/>
      <c r="U35" s="151"/>
      <c r="V35" s="151"/>
      <c r="W35" s="151"/>
      <c r="X35" s="151"/>
      <c r="Y35" s="151"/>
      <c r="Z35" s="151"/>
      <c r="AA35" s="151"/>
      <c r="AB35" s="151"/>
      <c r="AC35" s="151" t="s">
        <v>109</v>
      </c>
      <c r="AD35" s="151">
        <v>0</v>
      </c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</row>
    <row r="36" spans="1:56" outlineLevel="1" x14ac:dyDescent="0.2">
      <c r="A36" s="165">
        <v>12</v>
      </c>
      <c r="B36" s="166" t="s">
        <v>143</v>
      </c>
      <c r="C36" s="176" t="s">
        <v>144</v>
      </c>
      <c r="D36" s="167" t="s">
        <v>118</v>
      </c>
      <c r="E36" s="168">
        <v>68.496499999999997</v>
      </c>
      <c r="F36" s="169"/>
      <c r="G36" s="169"/>
      <c r="H36" s="169">
        <v>77.31</v>
      </c>
      <c r="I36" s="169">
        <f>ROUND(E36*H36,2)</f>
        <v>5295.46</v>
      </c>
      <c r="J36" s="169">
        <v>86.19</v>
      </c>
      <c r="K36" s="169">
        <f>ROUND(E36*J36,2)</f>
        <v>5903.71</v>
      </c>
      <c r="L36" s="169">
        <v>21</v>
      </c>
      <c r="M36" s="169">
        <f>G36*(1+L36/100)</f>
        <v>0</v>
      </c>
      <c r="N36" s="156"/>
      <c r="O36" s="156" t="s">
        <v>106</v>
      </c>
      <c r="P36" s="156" t="s">
        <v>106</v>
      </c>
      <c r="Q36" s="156">
        <v>0.23</v>
      </c>
      <c r="R36" s="156">
        <f>ROUND(E36*Q36,2)</f>
        <v>15.75</v>
      </c>
      <c r="S36" s="156"/>
      <c r="T36" s="151"/>
      <c r="U36" s="151"/>
      <c r="V36" s="151"/>
      <c r="W36" s="151"/>
      <c r="X36" s="151"/>
      <c r="Y36" s="151"/>
      <c r="Z36" s="151"/>
      <c r="AA36" s="151"/>
      <c r="AB36" s="151"/>
      <c r="AC36" s="151" t="s">
        <v>107</v>
      </c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</row>
    <row r="37" spans="1:56" outlineLevel="1" x14ac:dyDescent="0.2">
      <c r="A37" s="154"/>
      <c r="B37" s="155"/>
      <c r="C37" s="229" t="s">
        <v>145</v>
      </c>
      <c r="D37" s="230"/>
      <c r="E37" s="230"/>
      <c r="F37" s="230"/>
      <c r="G37" s="230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1"/>
      <c r="U37" s="151"/>
      <c r="V37" s="151"/>
      <c r="W37" s="151"/>
      <c r="X37" s="151"/>
      <c r="Y37" s="151"/>
      <c r="Z37" s="151"/>
      <c r="AA37" s="151"/>
      <c r="AB37" s="151"/>
      <c r="AC37" s="151" t="s">
        <v>146</v>
      </c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</row>
    <row r="38" spans="1:56" ht="33.75" outlineLevel="1" x14ac:dyDescent="0.2">
      <c r="A38" s="154"/>
      <c r="B38" s="155"/>
      <c r="C38" s="177" t="s">
        <v>130</v>
      </c>
      <c r="D38" s="157"/>
      <c r="E38" s="158">
        <v>31.991299999999999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1"/>
      <c r="U38" s="151"/>
      <c r="V38" s="151"/>
      <c r="W38" s="151"/>
      <c r="X38" s="151"/>
      <c r="Y38" s="151"/>
      <c r="Z38" s="151"/>
      <c r="AA38" s="151"/>
      <c r="AB38" s="151"/>
      <c r="AC38" s="151" t="s">
        <v>109</v>
      </c>
      <c r="AD38" s="151">
        <v>0</v>
      </c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</row>
    <row r="39" spans="1:56" outlineLevel="1" x14ac:dyDescent="0.2">
      <c r="A39" s="154"/>
      <c r="B39" s="155"/>
      <c r="C39" s="177" t="s">
        <v>131</v>
      </c>
      <c r="D39" s="157"/>
      <c r="E39" s="158">
        <v>24.115200000000002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1"/>
      <c r="U39" s="151"/>
      <c r="V39" s="151"/>
      <c r="W39" s="151"/>
      <c r="X39" s="151"/>
      <c r="Y39" s="151"/>
      <c r="Z39" s="151"/>
      <c r="AA39" s="151"/>
      <c r="AB39" s="151"/>
      <c r="AC39" s="151" t="s">
        <v>109</v>
      </c>
      <c r="AD39" s="151">
        <v>0</v>
      </c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</row>
    <row r="40" spans="1:56" outlineLevel="1" x14ac:dyDescent="0.2">
      <c r="A40" s="154"/>
      <c r="B40" s="155"/>
      <c r="C40" s="177" t="s">
        <v>138</v>
      </c>
      <c r="D40" s="157"/>
      <c r="E40" s="158">
        <v>-8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1"/>
      <c r="U40" s="151"/>
      <c r="V40" s="151"/>
      <c r="W40" s="151"/>
      <c r="X40" s="151"/>
      <c r="Y40" s="151"/>
      <c r="Z40" s="151"/>
      <c r="AA40" s="151"/>
      <c r="AB40" s="151"/>
      <c r="AC40" s="151" t="s">
        <v>109</v>
      </c>
      <c r="AD40" s="151">
        <v>0</v>
      </c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</row>
    <row r="41" spans="1:56" outlineLevel="1" x14ac:dyDescent="0.2">
      <c r="A41" s="154"/>
      <c r="B41" s="155"/>
      <c r="C41" s="177" t="s">
        <v>147</v>
      </c>
      <c r="D41" s="157"/>
      <c r="E41" s="158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1"/>
      <c r="U41" s="151"/>
      <c r="V41" s="151"/>
      <c r="W41" s="151"/>
      <c r="X41" s="151"/>
      <c r="Y41" s="151"/>
      <c r="Z41" s="151"/>
      <c r="AA41" s="151"/>
      <c r="AB41" s="151"/>
      <c r="AC41" s="151" t="s">
        <v>109</v>
      </c>
      <c r="AD41" s="151">
        <v>0</v>
      </c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</row>
    <row r="42" spans="1:56" outlineLevel="1" x14ac:dyDescent="0.2">
      <c r="A42" s="154"/>
      <c r="B42" s="155"/>
      <c r="C42" s="177" t="s">
        <v>141</v>
      </c>
      <c r="D42" s="157"/>
      <c r="E42" s="158">
        <v>12.39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1"/>
      <c r="U42" s="151"/>
      <c r="V42" s="151"/>
      <c r="W42" s="151"/>
      <c r="X42" s="151"/>
      <c r="Y42" s="151"/>
      <c r="Z42" s="151"/>
      <c r="AA42" s="151"/>
      <c r="AB42" s="151"/>
      <c r="AC42" s="151" t="s">
        <v>109</v>
      </c>
      <c r="AD42" s="151">
        <v>0</v>
      </c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</row>
    <row r="43" spans="1:56" outlineLevel="1" x14ac:dyDescent="0.2">
      <c r="A43" s="154"/>
      <c r="B43" s="155"/>
      <c r="C43" s="177" t="s">
        <v>142</v>
      </c>
      <c r="D43" s="157"/>
      <c r="E43" s="158">
        <v>8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1"/>
      <c r="U43" s="151"/>
      <c r="V43" s="151"/>
      <c r="W43" s="151"/>
      <c r="X43" s="151"/>
      <c r="Y43" s="151"/>
      <c r="Z43" s="151"/>
      <c r="AA43" s="151"/>
      <c r="AB43" s="151"/>
      <c r="AC43" s="151" t="s">
        <v>109</v>
      </c>
      <c r="AD43" s="151">
        <v>0</v>
      </c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</row>
    <row r="44" spans="1:56" outlineLevel="1" x14ac:dyDescent="0.2">
      <c r="A44" s="165">
        <v>13</v>
      </c>
      <c r="B44" s="166" t="s">
        <v>148</v>
      </c>
      <c r="C44" s="176" t="s">
        <v>149</v>
      </c>
      <c r="D44" s="167" t="s">
        <v>118</v>
      </c>
      <c r="E44" s="168">
        <v>68.496499999999997</v>
      </c>
      <c r="F44" s="169"/>
      <c r="G44" s="169"/>
      <c r="H44" s="169">
        <v>1.6</v>
      </c>
      <c r="I44" s="169">
        <f>ROUND(E44*H44,2)</f>
        <v>109.59</v>
      </c>
      <c r="J44" s="169">
        <v>18.399999999999999</v>
      </c>
      <c r="K44" s="169">
        <f>ROUND(E44*J44,2)</f>
        <v>1260.3399999999999</v>
      </c>
      <c r="L44" s="169">
        <v>21</v>
      </c>
      <c r="M44" s="169">
        <f>G44*(1+L44/100)</f>
        <v>0</v>
      </c>
      <c r="N44" s="156"/>
      <c r="O44" s="156" t="s">
        <v>106</v>
      </c>
      <c r="P44" s="156" t="s">
        <v>115</v>
      </c>
      <c r="Q44" s="156">
        <v>0.11</v>
      </c>
      <c r="R44" s="156">
        <f>ROUND(E44*Q44,2)</f>
        <v>7.53</v>
      </c>
      <c r="S44" s="156"/>
      <c r="T44" s="151"/>
      <c r="U44" s="151"/>
      <c r="V44" s="151"/>
      <c r="W44" s="151"/>
      <c r="X44" s="151"/>
      <c r="Y44" s="151"/>
      <c r="Z44" s="151"/>
      <c r="AA44" s="151"/>
      <c r="AB44" s="151"/>
      <c r="AC44" s="151" t="s">
        <v>107</v>
      </c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</row>
    <row r="45" spans="1:56" ht="33.75" outlineLevel="1" x14ac:dyDescent="0.2">
      <c r="A45" s="154"/>
      <c r="B45" s="155"/>
      <c r="C45" s="177" t="s">
        <v>130</v>
      </c>
      <c r="D45" s="157"/>
      <c r="E45" s="158">
        <v>31.991299999999999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1"/>
      <c r="U45" s="151"/>
      <c r="V45" s="151"/>
      <c r="W45" s="151"/>
      <c r="X45" s="151"/>
      <c r="Y45" s="151"/>
      <c r="Z45" s="151"/>
      <c r="AA45" s="151"/>
      <c r="AB45" s="151"/>
      <c r="AC45" s="151" t="s">
        <v>109</v>
      </c>
      <c r="AD45" s="151">
        <v>0</v>
      </c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</row>
    <row r="46" spans="1:56" outlineLevel="1" x14ac:dyDescent="0.2">
      <c r="A46" s="154"/>
      <c r="B46" s="155"/>
      <c r="C46" s="177" t="s">
        <v>131</v>
      </c>
      <c r="D46" s="157"/>
      <c r="E46" s="158">
        <v>24.115200000000002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1"/>
      <c r="U46" s="151"/>
      <c r="V46" s="151"/>
      <c r="W46" s="151"/>
      <c r="X46" s="151"/>
      <c r="Y46" s="151"/>
      <c r="Z46" s="151"/>
      <c r="AA46" s="151"/>
      <c r="AB46" s="151"/>
      <c r="AC46" s="151" t="s">
        <v>109</v>
      </c>
      <c r="AD46" s="151">
        <v>0</v>
      </c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</row>
    <row r="47" spans="1:56" outlineLevel="1" x14ac:dyDescent="0.2">
      <c r="A47" s="154"/>
      <c r="B47" s="155"/>
      <c r="C47" s="177" t="s">
        <v>141</v>
      </c>
      <c r="D47" s="157"/>
      <c r="E47" s="158">
        <v>12.39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1"/>
      <c r="U47" s="151"/>
      <c r="V47" s="151"/>
      <c r="W47" s="151"/>
      <c r="X47" s="151"/>
      <c r="Y47" s="151"/>
      <c r="Z47" s="151"/>
      <c r="AA47" s="151"/>
      <c r="AB47" s="151"/>
      <c r="AC47" s="151" t="s">
        <v>109</v>
      </c>
      <c r="AD47" s="151">
        <v>0</v>
      </c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</row>
    <row r="48" spans="1:56" outlineLevel="1" x14ac:dyDescent="0.2">
      <c r="A48" s="165">
        <v>14</v>
      </c>
      <c r="B48" s="166" t="s">
        <v>150</v>
      </c>
      <c r="C48" s="176" t="s">
        <v>151</v>
      </c>
      <c r="D48" s="167" t="s">
        <v>152</v>
      </c>
      <c r="E48" s="168">
        <v>9.9</v>
      </c>
      <c r="F48" s="169"/>
      <c r="G48" s="169"/>
      <c r="H48" s="169">
        <v>1.94</v>
      </c>
      <c r="I48" s="169">
        <f>ROUND(E48*H48,2)</f>
        <v>19.21</v>
      </c>
      <c r="J48" s="169">
        <v>18.059999999999999</v>
      </c>
      <c r="K48" s="169">
        <f>ROUND(E48*J48,2)</f>
        <v>178.79</v>
      </c>
      <c r="L48" s="169">
        <v>21</v>
      </c>
      <c r="M48" s="169">
        <f>G48*(1+L48/100)</f>
        <v>0</v>
      </c>
      <c r="N48" s="156"/>
      <c r="O48" s="156" t="s">
        <v>106</v>
      </c>
      <c r="P48" s="156" t="s">
        <v>115</v>
      </c>
      <c r="Q48" s="156">
        <v>3.6249999999999998E-2</v>
      </c>
      <c r="R48" s="156">
        <f>ROUND(E48*Q48,2)</f>
        <v>0.36</v>
      </c>
      <c r="S48" s="156"/>
      <c r="T48" s="151"/>
      <c r="U48" s="151"/>
      <c r="V48" s="151"/>
      <c r="W48" s="151"/>
      <c r="X48" s="151"/>
      <c r="Y48" s="151"/>
      <c r="Z48" s="151"/>
      <c r="AA48" s="151"/>
      <c r="AB48" s="151"/>
      <c r="AC48" s="151" t="s">
        <v>107</v>
      </c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</row>
    <row r="49" spans="1:56" outlineLevel="1" x14ac:dyDescent="0.2">
      <c r="A49" s="154"/>
      <c r="B49" s="155"/>
      <c r="C49" s="177" t="s">
        <v>153</v>
      </c>
      <c r="D49" s="157"/>
      <c r="E49" s="158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1"/>
      <c r="U49" s="151"/>
      <c r="V49" s="151"/>
      <c r="W49" s="151"/>
      <c r="X49" s="151"/>
      <c r="Y49" s="151"/>
      <c r="Z49" s="151"/>
      <c r="AA49" s="151"/>
      <c r="AB49" s="151"/>
      <c r="AC49" s="151" t="s">
        <v>109</v>
      </c>
      <c r="AD49" s="151">
        <v>0</v>
      </c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</row>
    <row r="50" spans="1:56" outlineLevel="1" x14ac:dyDescent="0.2">
      <c r="A50" s="154"/>
      <c r="B50" s="155"/>
      <c r="C50" s="177" t="s">
        <v>154</v>
      </c>
      <c r="D50" s="157"/>
      <c r="E50" s="158">
        <v>9.9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1"/>
      <c r="U50" s="151"/>
      <c r="V50" s="151"/>
      <c r="W50" s="151"/>
      <c r="X50" s="151"/>
      <c r="Y50" s="151"/>
      <c r="Z50" s="151"/>
      <c r="AA50" s="151"/>
      <c r="AB50" s="151"/>
      <c r="AC50" s="151" t="s">
        <v>109</v>
      </c>
      <c r="AD50" s="151">
        <v>0</v>
      </c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</row>
    <row r="51" spans="1:56" outlineLevel="1" x14ac:dyDescent="0.2">
      <c r="A51" s="165">
        <v>15</v>
      </c>
      <c r="B51" s="166" t="s">
        <v>155</v>
      </c>
      <c r="C51" s="176" t="s">
        <v>156</v>
      </c>
      <c r="D51" s="167" t="s">
        <v>118</v>
      </c>
      <c r="E51" s="168">
        <v>68.496499999999997</v>
      </c>
      <c r="F51" s="169"/>
      <c r="G51" s="169"/>
      <c r="H51" s="169">
        <v>0</v>
      </c>
      <c r="I51" s="169">
        <f>ROUND(E51*H51,2)</f>
        <v>0</v>
      </c>
      <c r="J51" s="169">
        <v>40</v>
      </c>
      <c r="K51" s="169">
        <f>ROUND(E51*J51,2)</f>
        <v>2739.86</v>
      </c>
      <c r="L51" s="169">
        <v>21</v>
      </c>
      <c r="M51" s="169">
        <f>G51*(1+L51/100)</f>
        <v>0</v>
      </c>
      <c r="N51" s="156"/>
      <c r="O51" s="156" t="s">
        <v>157</v>
      </c>
      <c r="P51" s="156" t="s">
        <v>115</v>
      </c>
      <c r="Q51" s="156">
        <v>0.52600000000000002</v>
      </c>
      <c r="R51" s="156">
        <f>ROUND(E51*Q51,2)</f>
        <v>36.03</v>
      </c>
      <c r="S51" s="156"/>
      <c r="T51" s="151"/>
      <c r="U51" s="151"/>
      <c r="V51" s="151"/>
      <c r="W51" s="151"/>
      <c r="X51" s="151"/>
      <c r="Y51" s="151"/>
      <c r="Z51" s="151"/>
      <c r="AA51" s="151"/>
      <c r="AB51" s="151"/>
      <c r="AC51" s="151" t="s">
        <v>107</v>
      </c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</row>
    <row r="52" spans="1:56" ht="33.75" outlineLevel="1" x14ac:dyDescent="0.2">
      <c r="A52" s="154"/>
      <c r="B52" s="155"/>
      <c r="C52" s="177" t="s">
        <v>130</v>
      </c>
      <c r="D52" s="157"/>
      <c r="E52" s="158">
        <v>31.991299999999999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1"/>
      <c r="U52" s="151"/>
      <c r="V52" s="151"/>
      <c r="W52" s="151"/>
      <c r="X52" s="151"/>
      <c r="Y52" s="151"/>
      <c r="Z52" s="151"/>
      <c r="AA52" s="151"/>
      <c r="AB52" s="151"/>
      <c r="AC52" s="151" t="s">
        <v>109</v>
      </c>
      <c r="AD52" s="151">
        <v>0</v>
      </c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</row>
    <row r="53" spans="1:56" outlineLevel="1" x14ac:dyDescent="0.2">
      <c r="A53" s="154"/>
      <c r="B53" s="155"/>
      <c r="C53" s="177" t="s">
        <v>131</v>
      </c>
      <c r="D53" s="157"/>
      <c r="E53" s="158">
        <v>24.115200000000002</v>
      </c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1"/>
      <c r="U53" s="151"/>
      <c r="V53" s="151"/>
      <c r="W53" s="151"/>
      <c r="X53" s="151"/>
      <c r="Y53" s="151"/>
      <c r="Z53" s="151"/>
      <c r="AA53" s="151"/>
      <c r="AB53" s="151"/>
      <c r="AC53" s="151" t="s">
        <v>109</v>
      </c>
      <c r="AD53" s="151">
        <v>0</v>
      </c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</row>
    <row r="54" spans="1:56" outlineLevel="1" x14ac:dyDescent="0.2">
      <c r="A54" s="154"/>
      <c r="B54" s="155"/>
      <c r="C54" s="177" t="s">
        <v>141</v>
      </c>
      <c r="D54" s="157"/>
      <c r="E54" s="158">
        <v>12.39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1"/>
      <c r="U54" s="151"/>
      <c r="V54" s="151"/>
      <c r="W54" s="151"/>
      <c r="X54" s="151"/>
      <c r="Y54" s="151"/>
      <c r="Z54" s="151"/>
      <c r="AA54" s="151"/>
      <c r="AB54" s="151"/>
      <c r="AC54" s="151" t="s">
        <v>109</v>
      </c>
      <c r="AD54" s="151">
        <v>0</v>
      </c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</row>
    <row r="55" spans="1:56" x14ac:dyDescent="0.2">
      <c r="A55" s="160" t="s">
        <v>101</v>
      </c>
      <c r="B55" s="161" t="s">
        <v>59</v>
      </c>
      <c r="C55" s="175" t="s">
        <v>60</v>
      </c>
      <c r="D55" s="162"/>
      <c r="E55" s="163"/>
      <c r="F55" s="164"/>
      <c r="G55" s="164">
        <f>SUMIF(AC56:AC57,"&lt;&gt;NOR",G56:G57)</f>
        <v>0</v>
      </c>
      <c r="H55" s="164"/>
      <c r="I55" s="164">
        <f>SUM(I56:I57)</f>
        <v>222</v>
      </c>
      <c r="J55" s="164"/>
      <c r="K55" s="164">
        <f>SUM(K56:K57)</f>
        <v>362.28</v>
      </c>
      <c r="L55" s="164"/>
      <c r="M55" s="164">
        <f>SUM(M56:M57)</f>
        <v>0</v>
      </c>
      <c r="N55" s="159"/>
      <c r="O55" s="159"/>
      <c r="P55" s="159"/>
      <c r="Q55" s="159"/>
      <c r="R55" s="159">
        <f>SUM(R56:R57)</f>
        <v>0.96</v>
      </c>
      <c r="S55" s="159"/>
      <c r="AC55" t="s">
        <v>102</v>
      </c>
    </row>
    <row r="56" spans="1:56" outlineLevel="1" x14ac:dyDescent="0.2">
      <c r="A56" s="165">
        <v>16</v>
      </c>
      <c r="B56" s="166" t="s">
        <v>158</v>
      </c>
      <c r="C56" s="176" t="s">
        <v>159</v>
      </c>
      <c r="D56" s="167" t="s">
        <v>118</v>
      </c>
      <c r="E56" s="168">
        <v>2.16</v>
      </c>
      <c r="F56" s="169"/>
      <c r="G56" s="169"/>
      <c r="H56" s="169">
        <v>102.78</v>
      </c>
      <c r="I56" s="169">
        <f>ROUND(E56*H56,2)</f>
        <v>222</v>
      </c>
      <c r="J56" s="169">
        <v>167.72</v>
      </c>
      <c r="K56" s="169">
        <f>ROUND(E56*J56,2)</f>
        <v>362.28</v>
      </c>
      <c r="L56" s="169">
        <v>21</v>
      </c>
      <c r="M56" s="169">
        <f>G56*(1+L56/100)</f>
        <v>0</v>
      </c>
      <c r="N56" s="156"/>
      <c r="O56" s="156" t="s">
        <v>106</v>
      </c>
      <c r="P56" s="156" t="s">
        <v>106</v>
      </c>
      <c r="Q56" s="156">
        <v>0.443</v>
      </c>
      <c r="R56" s="156">
        <f>ROUND(E56*Q56,2)</f>
        <v>0.96</v>
      </c>
      <c r="S56" s="156"/>
      <c r="T56" s="151"/>
      <c r="U56" s="151"/>
      <c r="V56" s="151"/>
      <c r="W56" s="151"/>
      <c r="X56" s="151"/>
      <c r="Y56" s="151"/>
      <c r="Z56" s="151"/>
      <c r="AA56" s="151"/>
      <c r="AB56" s="151"/>
      <c r="AC56" s="151" t="s">
        <v>107</v>
      </c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</row>
    <row r="57" spans="1:56" outlineLevel="1" x14ac:dyDescent="0.2">
      <c r="A57" s="154"/>
      <c r="B57" s="155"/>
      <c r="C57" s="177" t="s">
        <v>160</v>
      </c>
      <c r="D57" s="157"/>
      <c r="E57" s="158">
        <v>2.16</v>
      </c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1"/>
      <c r="U57" s="151"/>
      <c r="V57" s="151"/>
      <c r="W57" s="151"/>
      <c r="X57" s="151"/>
      <c r="Y57" s="151"/>
      <c r="Z57" s="151"/>
      <c r="AA57" s="151"/>
      <c r="AB57" s="151"/>
      <c r="AC57" s="151" t="s">
        <v>109</v>
      </c>
      <c r="AD57" s="151">
        <v>0</v>
      </c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</row>
    <row r="58" spans="1:56" x14ac:dyDescent="0.2">
      <c r="A58" s="160" t="s">
        <v>101</v>
      </c>
      <c r="B58" s="161" t="s">
        <v>61</v>
      </c>
      <c r="C58" s="175" t="s">
        <v>62</v>
      </c>
      <c r="D58" s="162"/>
      <c r="E58" s="163"/>
      <c r="F58" s="164"/>
      <c r="G58" s="164">
        <f>SUMIF(AC59:AC63,"&lt;&gt;NOR",G59:G63)</f>
        <v>0</v>
      </c>
      <c r="H58" s="164"/>
      <c r="I58" s="164">
        <f>SUM(I59:I63)</f>
        <v>2355.6</v>
      </c>
      <c r="J58" s="164"/>
      <c r="K58" s="164">
        <f>SUM(K59:K63)</f>
        <v>644.4</v>
      </c>
      <c r="L58" s="164"/>
      <c r="M58" s="164">
        <f>SUM(M59:M63)</f>
        <v>0</v>
      </c>
      <c r="N58" s="159"/>
      <c r="O58" s="159"/>
      <c r="P58" s="159"/>
      <c r="Q58" s="159"/>
      <c r="R58" s="159">
        <f>SUM(R59:R63)</f>
        <v>1.86</v>
      </c>
      <c r="S58" s="159"/>
      <c r="AC58" t="s">
        <v>102</v>
      </c>
    </row>
    <row r="59" spans="1:56" outlineLevel="1" x14ac:dyDescent="0.2">
      <c r="A59" s="165">
        <v>17</v>
      </c>
      <c r="B59" s="166" t="s">
        <v>161</v>
      </c>
      <c r="C59" s="176" t="s">
        <v>162</v>
      </c>
      <c r="D59" s="167" t="s">
        <v>152</v>
      </c>
      <c r="E59" s="168">
        <v>10</v>
      </c>
      <c r="F59" s="169"/>
      <c r="G59" s="169"/>
      <c r="H59" s="169">
        <v>115.56</v>
      </c>
      <c r="I59" s="169">
        <f>ROUND(E59*H59,2)</f>
        <v>1155.5999999999999</v>
      </c>
      <c r="J59" s="169">
        <v>64.44</v>
      </c>
      <c r="K59" s="169">
        <f>ROUND(E59*J59,2)</f>
        <v>644.4</v>
      </c>
      <c r="L59" s="169">
        <v>21</v>
      </c>
      <c r="M59" s="169">
        <f>G59*(1+L59/100)</f>
        <v>0</v>
      </c>
      <c r="N59" s="156"/>
      <c r="O59" s="156" t="s">
        <v>106</v>
      </c>
      <c r="P59" s="156" t="s">
        <v>106</v>
      </c>
      <c r="Q59" s="156">
        <v>0.186</v>
      </c>
      <c r="R59" s="156">
        <f>ROUND(E59*Q59,2)</f>
        <v>1.86</v>
      </c>
      <c r="S59" s="156"/>
      <c r="T59" s="151"/>
      <c r="U59" s="151"/>
      <c r="V59" s="151"/>
      <c r="W59" s="151"/>
      <c r="X59" s="151"/>
      <c r="Y59" s="151"/>
      <c r="Z59" s="151"/>
      <c r="AA59" s="151"/>
      <c r="AB59" s="151"/>
      <c r="AC59" s="151" t="s">
        <v>107</v>
      </c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</row>
    <row r="60" spans="1:56" outlineLevel="1" x14ac:dyDescent="0.2">
      <c r="A60" s="154"/>
      <c r="B60" s="155"/>
      <c r="C60" s="229" t="s">
        <v>163</v>
      </c>
      <c r="D60" s="230"/>
      <c r="E60" s="230"/>
      <c r="F60" s="230"/>
      <c r="G60" s="230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1"/>
      <c r="U60" s="151"/>
      <c r="V60" s="151"/>
      <c r="W60" s="151"/>
      <c r="X60" s="151"/>
      <c r="Y60" s="151"/>
      <c r="Z60" s="151"/>
      <c r="AA60" s="151"/>
      <c r="AB60" s="151"/>
      <c r="AC60" s="151" t="s">
        <v>146</v>
      </c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</row>
    <row r="61" spans="1:56" ht="22.5" outlineLevel="1" x14ac:dyDescent="0.2">
      <c r="A61" s="154"/>
      <c r="B61" s="155"/>
      <c r="C61" s="177" t="s">
        <v>164</v>
      </c>
      <c r="D61" s="157"/>
      <c r="E61" s="158">
        <v>10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1"/>
      <c r="U61" s="151"/>
      <c r="V61" s="151"/>
      <c r="W61" s="151"/>
      <c r="X61" s="151"/>
      <c r="Y61" s="151"/>
      <c r="Z61" s="151"/>
      <c r="AA61" s="151"/>
      <c r="AB61" s="151"/>
      <c r="AC61" s="151" t="s">
        <v>109</v>
      </c>
      <c r="AD61" s="151">
        <v>0</v>
      </c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</row>
    <row r="62" spans="1:56" outlineLevel="1" x14ac:dyDescent="0.2">
      <c r="A62" s="165">
        <v>18</v>
      </c>
      <c r="B62" s="166" t="s">
        <v>165</v>
      </c>
      <c r="C62" s="176" t="s">
        <v>166</v>
      </c>
      <c r="D62" s="167" t="s">
        <v>167</v>
      </c>
      <c r="E62" s="168">
        <v>20</v>
      </c>
      <c r="F62" s="169"/>
      <c r="G62" s="169"/>
      <c r="H62" s="169">
        <v>60</v>
      </c>
      <c r="I62" s="169">
        <f>ROUND(E62*H62,2)</f>
        <v>1200</v>
      </c>
      <c r="J62" s="169">
        <v>0</v>
      </c>
      <c r="K62" s="169">
        <f>ROUND(E62*J62,2)</f>
        <v>0</v>
      </c>
      <c r="L62" s="169">
        <v>21</v>
      </c>
      <c r="M62" s="169">
        <f>G62*(1+L62/100)</f>
        <v>0</v>
      </c>
      <c r="N62" s="156"/>
      <c r="O62" s="156" t="s">
        <v>157</v>
      </c>
      <c r="P62" s="156" t="s">
        <v>115</v>
      </c>
      <c r="Q62" s="156">
        <v>0</v>
      </c>
      <c r="R62" s="156">
        <f>ROUND(E62*Q62,2)</f>
        <v>0</v>
      </c>
      <c r="S62" s="156"/>
      <c r="T62" s="151"/>
      <c r="U62" s="151"/>
      <c r="V62" s="151"/>
      <c r="W62" s="151"/>
      <c r="X62" s="151"/>
      <c r="Y62" s="151"/>
      <c r="Z62" s="151"/>
      <c r="AA62" s="151"/>
      <c r="AB62" s="151"/>
      <c r="AC62" s="151" t="s">
        <v>168</v>
      </c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</row>
    <row r="63" spans="1:56" ht="22.5" outlineLevel="1" x14ac:dyDescent="0.2">
      <c r="A63" s="154"/>
      <c r="B63" s="155"/>
      <c r="C63" s="177" t="s">
        <v>169</v>
      </c>
      <c r="D63" s="157"/>
      <c r="E63" s="158">
        <v>20</v>
      </c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1"/>
      <c r="U63" s="151"/>
      <c r="V63" s="151"/>
      <c r="W63" s="151"/>
      <c r="X63" s="151"/>
      <c r="Y63" s="151"/>
      <c r="Z63" s="151"/>
      <c r="AA63" s="151"/>
      <c r="AB63" s="151"/>
      <c r="AC63" s="151" t="s">
        <v>109</v>
      </c>
      <c r="AD63" s="151">
        <v>0</v>
      </c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</row>
    <row r="64" spans="1:56" x14ac:dyDescent="0.2">
      <c r="A64" s="160" t="s">
        <v>101</v>
      </c>
      <c r="B64" s="161" t="s">
        <v>63</v>
      </c>
      <c r="C64" s="175" t="s">
        <v>64</v>
      </c>
      <c r="D64" s="162"/>
      <c r="E64" s="163"/>
      <c r="F64" s="164"/>
      <c r="G64" s="164">
        <f>SUMIF(AC65:AC71,"&lt;&gt;NOR",G65:G71)</f>
        <v>0</v>
      </c>
      <c r="H64" s="164"/>
      <c r="I64" s="164">
        <f>SUM(I65:I71)</f>
        <v>1.82</v>
      </c>
      <c r="J64" s="164"/>
      <c r="K64" s="164">
        <f>SUM(K65:K71)</f>
        <v>10682.490000000002</v>
      </c>
      <c r="L64" s="164"/>
      <c r="M64" s="164">
        <f>SUM(M65:M71)</f>
        <v>0</v>
      </c>
      <c r="N64" s="159"/>
      <c r="O64" s="159"/>
      <c r="P64" s="159"/>
      <c r="Q64" s="159"/>
      <c r="R64" s="159">
        <f>SUM(R65:R71)</f>
        <v>14.65</v>
      </c>
      <c r="S64" s="159"/>
      <c r="AC64" t="s">
        <v>102</v>
      </c>
    </row>
    <row r="65" spans="1:56" outlineLevel="1" x14ac:dyDescent="0.2">
      <c r="A65" s="165">
        <v>19</v>
      </c>
      <c r="B65" s="166" t="s">
        <v>170</v>
      </c>
      <c r="C65" s="176" t="s">
        <v>171</v>
      </c>
      <c r="D65" s="167" t="s">
        <v>118</v>
      </c>
      <c r="E65" s="168">
        <v>60.5</v>
      </c>
      <c r="F65" s="169"/>
      <c r="G65" s="169"/>
      <c r="H65" s="169">
        <v>0.03</v>
      </c>
      <c r="I65" s="169">
        <f>ROUND(E65*H65,2)</f>
        <v>1.82</v>
      </c>
      <c r="J65" s="169">
        <v>50.97</v>
      </c>
      <c r="K65" s="169">
        <f>ROUND(E65*J65,2)</f>
        <v>3083.69</v>
      </c>
      <c r="L65" s="169">
        <v>21</v>
      </c>
      <c r="M65" s="169">
        <f>G65*(1+L65/100)</f>
        <v>0</v>
      </c>
      <c r="N65" s="156"/>
      <c r="O65" s="156" t="s">
        <v>106</v>
      </c>
      <c r="P65" s="156" t="s">
        <v>106</v>
      </c>
      <c r="Q65" s="156">
        <v>0.13</v>
      </c>
      <c r="R65" s="156">
        <f>ROUND(E65*Q65,2)</f>
        <v>7.87</v>
      </c>
      <c r="S65" s="156"/>
      <c r="T65" s="151"/>
      <c r="U65" s="151"/>
      <c r="V65" s="151"/>
      <c r="W65" s="151"/>
      <c r="X65" s="151"/>
      <c r="Y65" s="151"/>
      <c r="Z65" s="151"/>
      <c r="AA65" s="151"/>
      <c r="AB65" s="151"/>
      <c r="AC65" s="151" t="s">
        <v>107</v>
      </c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</row>
    <row r="66" spans="1:56" outlineLevel="1" x14ac:dyDescent="0.2">
      <c r="A66" s="154"/>
      <c r="B66" s="155"/>
      <c r="C66" s="229" t="s">
        <v>172</v>
      </c>
      <c r="D66" s="230"/>
      <c r="E66" s="230"/>
      <c r="F66" s="230"/>
      <c r="G66" s="230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1"/>
      <c r="U66" s="151"/>
      <c r="V66" s="151"/>
      <c r="W66" s="151"/>
      <c r="X66" s="151"/>
      <c r="Y66" s="151"/>
      <c r="Z66" s="151"/>
      <c r="AA66" s="151"/>
      <c r="AB66" s="151"/>
      <c r="AC66" s="151" t="s">
        <v>146</v>
      </c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</row>
    <row r="67" spans="1:56" outlineLevel="1" x14ac:dyDescent="0.2">
      <c r="A67" s="154"/>
      <c r="B67" s="155"/>
      <c r="C67" s="177" t="s">
        <v>173</v>
      </c>
      <c r="D67" s="157"/>
      <c r="E67" s="158">
        <v>60.5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1"/>
      <c r="U67" s="151"/>
      <c r="V67" s="151"/>
      <c r="W67" s="151"/>
      <c r="X67" s="151"/>
      <c r="Y67" s="151"/>
      <c r="Z67" s="151"/>
      <c r="AA67" s="151"/>
      <c r="AB67" s="151"/>
      <c r="AC67" s="151" t="s">
        <v>109</v>
      </c>
      <c r="AD67" s="151">
        <v>0</v>
      </c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</row>
    <row r="68" spans="1:56" ht="22.5" outlineLevel="1" x14ac:dyDescent="0.2">
      <c r="A68" s="170">
        <v>20</v>
      </c>
      <c r="B68" s="171" t="s">
        <v>174</v>
      </c>
      <c r="C68" s="178" t="s">
        <v>175</v>
      </c>
      <c r="D68" s="172" t="s">
        <v>118</v>
      </c>
      <c r="E68" s="173">
        <v>60.5</v>
      </c>
      <c r="F68" s="174"/>
      <c r="G68" s="174"/>
      <c r="H68" s="174">
        <v>0</v>
      </c>
      <c r="I68" s="174">
        <f>ROUND(E68*H68,2)</f>
        <v>0</v>
      </c>
      <c r="J68" s="174">
        <v>39</v>
      </c>
      <c r="K68" s="174">
        <f>ROUND(E68*J68,2)</f>
        <v>2359.5</v>
      </c>
      <c r="L68" s="174">
        <v>21</v>
      </c>
      <c r="M68" s="174">
        <f>G68*(1+L68/100)</f>
        <v>0</v>
      </c>
      <c r="N68" s="156"/>
      <c r="O68" s="156" t="s">
        <v>106</v>
      </c>
      <c r="P68" s="156" t="s">
        <v>106</v>
      </c>
      <c r="Q68" s="156">
        <v>0</v>
      </c>
      <c r="R68" s="156">
        <f>ROUND(E68*Q68,2)</f>
        <v>0</v>
      </c>
      <c r="S68" s="156"/>
      <c r="T68" s="151"/>
      <c r="U68" s="151"/>
      <c r="V68" s="151"/>
      <c r="W68" s="151"/>
      <c r="X68" s="151"/>
      <c r="Y68" s="151"/>
      <c r="Z68" s="151"/>
      <c r="AA68" s="151"/>
      <c r="AB68" s="151"/>
      <c r="AC68" s="151" t="s">
        <v>107</v>
      </c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</row>
    <row r="69" spans="1:56" outlineLevel="1" x14ac:dyDescent="0.2">
      <c r="A69" s="170">
        <v>21</v>
      </c>
      <c r="B69" s="171" t="s">
        <v>176</v>
      </c>
      <c r="C69" s="178" t="s">
        <v>177</v>
      </c>
      <c r="D69" s="172" t="s">
        <v>118</v>
      </c>
      <c r="E69" s="173">
        <v>60.5</v>
      </c>
      <c r="F69" s="174"/>
      <c r="G69" s="174"/>
      <c r="H69" s="174">
        <v>0</v>
      </c>
      <c r="I69" s="174">
        <f>ROUND(E69*H69,2)</f>
        <v>0</v>
      </c>
      <c r="J69" s="174">
        <v>36.6</v>
      </c>
      <c r="K69" s="174">
        <f>ROUND(E69*J69,2)</f>
        <v>2214.3000000000002</v>
      </c>
      <c r="L69" s="174">
        <v>21</v>
      </c>
      <c r="M69" s="174">
        <f>G69*(1+L69/100)</f>
        <v>0</v>
      </c>
      <c r="N69" s="156"/>
      <c r="O69" s="156" t="s">
        <v>106</v>
      </c>
      <c r="P69" s="156" t="s">
        <v>106</v>
      </c>
      <c r="Q69" s="156">
        <v>0.112</v>
      </c>
      <c r="R69" s="156">
        <f>ROUND(E69*Q69,2)</f>
        <v>6.78</v>
      </c>
      <c r="S69" s="156"/>
      <c r="T69" s="151"/>
      <c r="U69" s="151"/>
      <c r="V69" s="151"/>
      <c r="W69" s="151"/>
      <c r="X69" s="151"/>
      <c r="Y69" s="151"/>
      <c r="Z69" s="151"/>
      <c r="AA69" s="151"/>
      <c r="AB69" s="151"/>
      <c r="AC69" s="151" t="s">
        <v>107</v>
      </c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</row>
    <row r="70" spans="1:56" outlineLevel="1" x14ac:dyDescent="0.2">
      <c r="A70" s="165">
        <v>22</v>
      </c>
      <c r="B70" s="166" t="s">
        <v>178</v>
      </c>
      <c r="C70" s="176" t="s">
        <v>179</v>
      </c>
      <c r="D70" s="167" t="s">
        <v>180</v>
      </c>
      <c r="E70" s="168">
        <v>60.5</v>
      </c>
      <c r="F70" s="169"/>
      <c r="G70" s="169"/>
      <c r="H70" s="169">
        <v>0</v>
      </c>
      <c r="I70" s="169">
        <f>ROUND(E70*H70,2)</f>
        <v>0</v>
      </c>
      <c r="J70" s="169">
        <v>50</v>
      </c>
      <c r="K70" s="169">
        <f>ROUND(E70*J70,2)</f>
        <v>3025</v>
      </c>
      <c r="L70" s="169">
        <v>21</v>
      </c>
      <c r="M70" s="169">
        <f>G70*(1+L70/100)</f>
        <v>0</v>
      </c>
      <c r="N70" s="156"/>
      <c r="O70" s="156" t="s">
        <v>157</v>
      </c>
      <c r="P70" s="156" t="s">
        <v>115</v>
      </c>
      <c r="Q70" s="156">
        <v>0</v>
      </c>
      <c r="R70" s="156">
        <f>ROUND(E70*Q70,2)</f>
        <v>0</v>
      </c>
      <c r="S70" s="156"/>
      <c r="T70" s="151"/>
      <c r="U70" s="151"/>
      <c r="V70" s="151"/>
      <c r="W70" s="151"/>
      <c r="X70" s="151"/>
      <c r="Y70" s="151"/>
      <c r="Z70" s="151"/>
      <c r="AA70" s="151"/>
      <c r="AB70" s="151"/>
      <c r="AC70" s="151" t="s">
        <v>107</v>
      </c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</row>
    <row r="71" spans="1:56" outlineLevel="1" x14ac:dyDescent="0.2">
      <c r="A71" s="154"/>
      <c r="B71" s="155"/>
      <c r="C71" s="177" t="s">
        <v>181</v>
      </c>
      <c r="D71" s="157"/>
      <c r="E71" s="158">
        <v>60.5</v>
      </c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1"/>
      <c r="U71" s="151"/>
      <c r="V71" s="151"/>
      <c r="W71" s="151"/>
      <c r="X71" s="151"/>
      <c r="Y71" s="151"/>
      <c r="Z71" s="151"/>
      <c r="AA71" s="151"/>
      <c r="AB71" s="151"/>
      <c r="AC71" s="151" t="s">
        <v>109</v>
      </c>
      <c r="AD71" s="151">
        <v>0</v>
      </c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</row>
    <row r="72" spans="1:56" ht="25.5" x14ac:dyDescent="0.2">
      <c r="A72" s="160" t="s">
        <v>101</v>
      </c>
      <c r="B72" s="161" t="s">
        <v>65</v>
      </c>
      <c r="C72" s="175" t="s">
        <v>66</v>
      </c>
      <c r="D72" s="162"/>
      <c r="E72" s="163"/>
      <c r="F72" s="164"/>
      <c r="G72" s="164">
        <f>SUMIF(AC73:AC76,"&lt;&gt;NOR",G73:G76)</f>
        <v>0</v>
      </c>
      <c r="H72" s="164"/>
      <c r="I72" s="164">
        <f>SUM(I73:I76)</f>
        <v>273.74</v>
      </c>
      <c r="J72" s="164"/>
      <c r="K72" s="164">
        <f>SUM(K73:K76)</f>
        <v>134.44999999999999</v>
      </c>
      <c r="L72" s="164"/>
      <c r="M72" s="164">
        <f>SUM(M73:M76)</f>
        <v>0</v>
      </c>
      <c r="N72" s="159"/>
      <c r="O72" s="159"/>
      <c r="P72" s="159"/>
      <c r="Q72" s="159"/>
      <c r="R72" s="159">
        <f>SUM(R73:R76)</f>
        <v>0.67999999999999994</v>
      </c>
      <c r="S72" s="159"/>
      <c r="AC72" t="s">
        <v>102</v>
      </c>
    </row>
    <row r="73" spans="1:56" outlineLevel="1" x14ac:dyDescent="0.2">
      <c r="A73" s="165">
        <v>23</v>
      </c>
      <c r="B73" s="166" t="s">
        <v>182</v>
      </c>
      <c r="C73" s="176" t="s">
        <v>183</v>
      </c>
      <c r="D73" s="167" t="s">
        <v>118</v>
      </c>
      <c r="E73" s="168">
        <v>3.3275000000000001</v>
      </c>
      <c r="F73" s="169"/>
      <c r="G73" s="169"/>
      <c r="H73" s="169">
        <v>0.76</v>
      </c>
      <c r="I73" s="169">
        <f>ROUND(E73*H73,2)</f>
        <v>2.5299999999999998</v>
      </c>
      <c r="J73" s="169">
        <v>24.24</v>
      </c>
      <c r="K73" s="169">
        <f>ROUND(E73*J73,2)</f>
        <v>80.66</v>
      </c>
      <c r="L73" s="169">
        <v>21</v>
      </c>
      <c r="M73" s="169">
        <f>G73*(1+L73/100)</f>
        <v>0</v>
      </c>
      <c r="N73" s="156"/>
      <c r="O73" s="156" t="s">
        <v>106</v>
      </c>
      <c r="P73" s="156" t="s">
        <v>115</v>
      </c>
      <c r="Q73" s="156">
        <v>0.13</v>
      </c>
      <c r="R73" s="156">
        <f>ROUND(E73*Q73,2)</f>
        <v>0.43</v>
      </c>
      <c r="S73" s="156"/>
      <c r="T73" s="151"/>
      <c r="U73" s="151"/>
      <c r="V73" s="151"/>
      <c r="W73" s="151"/>
      <c r="X73" s="151"/>
      <c r="Y73" s="151"/>
      <c r="Z73" s="151"/>
      <c r="AA73" s="151"/>
      <c r="AB73" s="151"/>
      <c r="AC73" s="151" t="s">
        <v>107</v>
      </c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</row>
    <row r="74" spans="1:56" outlineLevel="1" x14ac:dyDescent="0.2">
      <c r="A74" s="154"/>
      <c r="B74" s="155"/>
      <c r="C74" s="177" t="s">
        <v>135</v>
      </c>
      <c r="D74" s="157"/>
      <c r="E74" s="158">
        <v>3.3275000000000001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1"/>
      <c r="U74" s="151"/>
      <c r="V74" s="151"/>
      <c r="W74" s="151"/>
      <c r="X74" s="151"/>
      <c r="Y74" s="151"/>
      <c r="Z74" s="151"/>
      <c r="AA74" s="151"/>
      <c r="AB74" s="151"/>
      <c r="AC74" s="151" t="s">
        <v>109</v>
      </c>
      <c r="AD74" s="151">
        <v>0</v>
      </c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</row>
    <row r="75" spans="1:56" outlineLevel="1" x14ac:dyDescent="0.2">
      <c r="A75" s="170">
        <v>24</v>
      </c>
      <c r="B75" s="171" t="s">
        <v>184</v>
      </c>
      <c r="C75" s="178" t="s">
        <v>185</v>
      </c>
      <c r="D75" s="172" t="s">
        <v>186</v>
      </c>
      <c r="E75" s="173">
        <v>1</v>
      </c>
      <c r="F75" s="174"/>
      <c r="G75" s="174"/>
      <c r="H75" s="174">
        <v>21.21</v>
      </c>
      <c r="I75" s="174">
        <f>ROUND(E75*H75,2)</f>
        <v>21.21</v>
      </c>
      <c r="J75" s="174">
        <v>53.79</v>
      </c>
      <c r="K75" s="174">
        <f>ROUND(E75*J75,2)</f>
        <v>53.79</v>
      </c>
      <c r="L75" s="174">
        <v>21</v>
      </c>
      <c r="M75" s="174">
        <f>G75*(1+L75/100)</f>
        <v>0</v>
      </c>
      <c r="N75" s="156"/>
      <c r="O75" s="156" t="s">
        <v>106</v>
      </c>
      <c r="P75" s="156" t="s">
        <v>115</v>
      </c>
      <c r="Q75" s="156">
        <v>0.25</v>
      </c>
      <c r="R75" s="156">
        <f>ROUND(E75*Q75,2)</f>
        <v>0.25</v>
      </c>
      <c r="S75" s="156"/>
      <c r="T75" s="151"/>
      <c r="U75" s="151"/>
      <c r="V75" s="151"/>
      <c r="W75" s="151"/>
      <c r="X75" s="151"/>
      <c r="Y75" s="151"/>
      <c r="Z75" s="151"/>
      <c r="AA75" s="151"/>
      <c r="AB75" s="151"/>
      <c r="AC75" s="151" t="s">
        <v>107</v>
      </c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</row>
    <row r="76" spans="1:56" outlineLevel="1" x14ac:dyDescent="0.2">
      <c r="A76" s="170">
        <v>25</v>
      </c>
      <c r="B76" s="171" t="s">
        <v>187</v>
      </c>
      <c r="C76" s="178" t="s">
        <v>188</v>
      </c>
      <c r="D76" s="172" t="s">
        <v>186</v>
      </c>
      <c r="E76" s="173">
        <v>1</v>
      </c>
      <c r="F76" s="174"/>
      <c r="G76" s="174"/>
      <c r="H76" s="174">
        <v>250</v>
      </c>
      <c r="I76" s="174">
        <f>ROUND(E76*H76,2)</f>
        <v>250</v>
      </c>
      <c r="J76" s="174">
        <v>0</v>
      </c>
      <c r="K76" s="174">
        <f>ROUND(E76*J76,2)</f>
        <v>0</v>
      </c>
      <c r="L76" s="174">
        <v>21</v>
      </c>
      <c r="M76" s="174">
        <f>G76*(1+L76/100)</f>
        <v>0</v>
      </c>
      <c r="N76" s="156" t="s">
        <v>189</v>
      </c>
      <c r="O76" s="156" t="s">
        <v>106</v>
      </c>
      <c r="P76" s="156" t="s">
        <v>115</v>
      </c>
      <c r="Q76" s="156">
        <v>0</v>
      </c>
      <c r="R76" s="156">
        <f>ROUND(E76*Q76,2)</f>
        <v>0</v>
      </c>
      <c r="S76" s="156"/>
      <c r="T76" s="151"/>
      <c r="U76" s="151"/>
      <c r="V76" s="151"/>
      <c r="W76" s="151"/>
      <c r="X76" s="151"/>
      <c r="Y76" s="151"/>
      <c r="Z76" s="151"/>
      <c r="AA76" s="151"/>
      <c r="AB76" s="151"/>
      <c r="AC76" s="151" t="s">
        <v>168</v>
      </c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</row>
    <row r="77" spans="1:56" x14ac:dyDescent="0.2">
      <c r="A77" s="160" t="s">
        <v>101</v>
      </c>
      <c r="B77" s="161" t="s">
        <v>67</v>
      </c>
      <c r="C77" s="175" t="s">
        <v>68</v>
      </c>
      <c r="D77" s="162"/>
      <c r="E77" s="163"/>
      <c r="F77" s="164"/>
      <c r="G77" s="164">
        <f>SUMIF(AC78:AC84,"&lt;&gt;NOR",G78:G84)</f>
        <v>0</v>
      </c>
      <c r="H77" s="164"/>
      <c r="I77" s="164">
        <f>SUM(I78:I84)</f>
        <v>0</v>
      </c>
      <c r="J77" s="164"/>
      <c r="K77" s="164">
        <f>SUM(K78:K84)</f>
        <v>2520.0100000000002</v>
      </c>
      <c r="L77" s="164"/>
      <c r="M77" s="164">
        <f>SUM(M78:M84)</f>
        <v>0</v>
      </c>
      <c r="N77" s="159"/>
      <c r="O77" s="159"/>
      <c r="P77" s="159"/>
      <c r="Q77" s="159"/>
      <c r="R77" s="159">
        <f>SUM(R78:R84)</f>
        <v>9.01</v>
      </c>
      <c r="S77" s="159"/>
      <c r="AC77" t="s">
        <v>102</v>
      </c>
    </row>
    <row r="78" spans="1:56" outlineLevel="1" x14ac:dyDescent="0.2">
      <c r="A78" s="165">
        <v>26</v>
      </c>
      <c r="B78" s="166" t="s">
        <v>190</v>
      </c>
      <c r="C78" s="176" t="s">
        <v>191</v>
      </c>
      <c r="D78" s="167" t="s">
        <v>105</v>
      </c>
      <c r="E78" s="168">
        <v>6.4799999999999996E-2</v>
      </c>
      <c r="F78" s="169"/>
      <c r="G78" s="169"/>
      <c r="H78" s="169">
        <v>0</v>
      </c>
      <c r="I78" s="169">
        <f>ROUND(E78*H78,2)</f>
        <v>0</v>
      </c>
      <c r="J78" s="169">
        <v>3325</v>
      </c>
      <c r="K78" s="169">
        <f>ROUND(E78*J78,2)</f>
        <v>215.46</v>
      </c>
      <c r="L78" s="169">
        <v>21</v>
      </c>
      <c r="M78" s="169">
        <f>G78*(1+L78/100)</f>
        <v>0</v>
      </c>
      <c r="N78" s="156"/>
      <c r="O78" s="156" t="s">
        <v>106</v>
      </c>
      <c r="P78" s="156" t="s">
        <v>106</v>
      </c>
      <c r="Q78" s="156">
        <v>12.56</v>
      </c>
      <c r="R78" s="156">
        <f>ROUND(E78*Q78,2)</f>
        <v>0.81</v>
      </c>
      <c r="S78" s="156"/>
      <c r="T78" s="151"/>
      <c r="U78" s="151"/>
      <c r="V78" s="151"/>
      <c r="W78" s="151"/>
      <c r="X78" s="151"/>
      <c r="Y78" s="151"/>
      <c r="Z78" s="151"/>
      <c r="AA78" s="151"/>
      <c r="AB78" s="151"/>
      <c r="AC78" s="151" t="s">
        <v>107</v>
      </c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</row>
    <row r="79" spans="1:56" ht="22.5" outlineLevel="1" x14ac:dyDescent="0.2">
      <c r="A79" s="154"/>
      <c r="B79" s="155"/>
      <c r="C79" s="177" t="s">
        <v>192</v>
      </c>
      <c r="D79" s="157"/>
      <c r="E79" s="158">
        <v>6.4799999999999996E-2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1"/>
      <c r="U79" s="151"/>
      <c r="V79" s="151"/>
      <c r="W79" s="151"/>
      <c r="X79" s="151"/>
      <c r="Y79" s="151"/>
      <c r="Z79" s="151"/>
      <c r="AA79" s="151"/>
      <c r="AB79" s="151"/>
      <c r="AC79" s="151" t="s">
        <v>109</v>
      </c>
      <c r="AD79" s="151">
        <v>0</v>
      </c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</row>
    <row r="80" spans="1:56" outlineLevel="1" x14ac:dyDescent="0.2">
      <c r="A80" s="165">
        <v>27</v>
      </c>
      <c r="B80" s="166" t="s">
        <v>193</v>
      </c>
      <c r="C80" s="176" t="s">
        <v>194</v>
      </c>
      <c r="D80" s="167" t="s">
        <v>118</v>
      </c>
      <c r="E80" s="168">
        <v>56.106499999999997</v>
      </c>
      <c r="F80" s="169"/>
      <c r="G80" s="169"/>
      <c r="H80" s="169">
        <v>0</v>
      </c>
      <c r="I80" s="169">
        <f>ROUND(E80*H80,2)</f>
        <v>0</v>
      </c>
      <c r="J80" s="169">
        <v>15.9</v>
      </c>
      <c r="K80" s="169">
        <f>ROUND(E80*J80,2)</f>
        <v>892.09</v>
      </c>
      <c r="L80" s="169">
        <v>21</v>
      </c>
      <c r="M80" s="169">
        <f>G80*(1+L80/100)</f>
        <v>0</v>
      </c>
      <c r="N80" s="156"/>
      <c r="O80" s="156" t="s">
        <v>106</v>
      </c>
      <c r="P80" s="156" t="s">
        <v>106</v>
      </c>
      <c r="Q80" s="156">
        <v>0.06</v>
      </c>
      <c r="R80" s="156">
        <f>ROUND(E80*Q80,2)</f>
        <v>3.37</v>
      </c>
      <c r="S80" s="156"/>
      <c r="T80" s="151"/>
      <c r="U80" s="151"/>
      <c r="V80" s="151"/>
      <c r="W80" s="151"/>
      <c r="X80" s="151"/>
      <c r="Y80" s="151"/>
      <c r="Z80" s="151"/>
      <c r="AA80" s="151"/>
      <c r="AB80" s="151"/>
      <c r="AC80" s="151" t="s">
        <v>107</v>
      </c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</row>
    <row r="81" spans="1:56" ht="33.75" outlineLevel="1" x14ac:dyDescent="0.2">
      <c r="A81" s="154"/>
      <c r="B81" s="155"/>
      <c r="C81" s="177" t="s">
        <v>195</v>
      </c>
      <c r="D81" s="157"/>
      <c r="E81" s="158">
        <v>31.991299999999999</v>
      </c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1"/>
      <c r="U81" s="151"/>
      <c r="V81" s="151"/>
      <c r="W81" s="151"/>
      <c r="X81" s="151"/>
      <c r="Y81" s="151"/>
      <c r="Z81" s="151"/>
      <c r="AA81" s="151"/>
      <c r="AB81" s="151"/>
      <c r="AC81" s="151" t="s">
        <v>109</v>
      </c>
      <c r="AD81" s="151">
        <v>0</v>
      </c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</row>
    <row r="82" spans="1:56" outlineLevel="1" x14ac:dyDescent="0.2">
      <c r="A82" s="154"/>
      <c r="B82" s="155"/>
      <c r="C82" s="177" t="s">
        <v>131</v>
      </c>
      <c r="D82" s="157"/>
      <c r="E82" s="158">
        <v>24.115200000000002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1"/>
      <c r="U82" s="151"/>
      <c r="V82" s="151"/>
      <c r="W82" s="151"/>
      <c r="X82" s="151"/>
      <c r="Y82" s="151"/>
      <c r="Z82" s="151"/>
      <c r="AA82" s="151"/>
      <c r="AB82" s="151"/>
      <c r="AC82" s="151" t="s">
        <v>109</v>
      </c>
      <c r="AD82" s="151">
        <v>0</v>
      </c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</row>
    <row r="83" spans="1:56" outlineLevel="1" x14ac:dyDescent="0.2">
      <c r="A83" s="165">
        <v>28</v>
      </c>
      <c r="B83" s="166" t="s">
        <v>196</v>
      </c>
      <c r="C83" s="176" t="s">
        <v>197</v>
      </c>
      <c r="D83" s="167" t="s">
        <v>118</v>
      </c>
      <c r="E83" s="168">
        <v>12.39</v>
      </c>
      <c r="F83" s="169"/>
      <c r="G83" s="169"/>
      <c r="H83" s="169">
        <v>0</v>
      </c>
      <c r="I83" s="169">
        <f>ROUND(E83*H83,2)</f>
        <v>0</v>
      </c>
      <c r="J83" s="169">
        <v>114</v>
      </c>
      <c r="K83" s="169">
        <f>ROUND(E83*J83,2)</f>
        <v>1412.46</v>
      </c>
      <c r="L83" s="169">
        <v>21</v>
      </c>
      <c r="M83" s="169">
        <f>G83*(1+L83/100)</f>
        <v>0</v>
      </c>
      <c r="N83" s="156"/>
      <c r="O83" s="156" t="s">
        <v>106</v>
      </c>
      <c r="P83" s="156" t="s">
        <v>106</v>
      </c>
      <c r="Q83" s="156">
        <v>0.39</v>
      </c>
      <c r="R83" s="156">
        <f>ROUND(E83*Q83,2)</f>
        <v>4.83</v>
      </c>
      <c r="S83" s="156"/>
      <c r="T83" s="151"/>
      <c r="U83" s="151"/>
      <c r="V83" s="151"/>
      <c r="W83" s="151"/>
      <c r="X83" s="151"/>
      <c r="Y83" s="151"/>
      <c r="Z83" s="151"/>
      <c r="AA83" s="151"/>
      <c r="AB83" s="151"/>
      <c r="AC83" s="151" t="s">
        <v>107</v>
      </c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</row>
    <row r="84" spans="1:56" outlineLevel="1" x14ac:dyDescent="0.2">
      <c r="A84" s="154"/>
      <c r="B84" s="155"/>
      <c r="C84" s="177" t="s">
        <v>141</v>
      </c>
      <c r="D84" s="157"/>
      <c r="E84" s="158">
        <v>12.39</v>
      </c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1"/>
      <c r="U84" s="151"/>
      <c r="V84" s="151"/>
      <c r="W84" s="151"/>
      <c r="X84" s="151"/>
      <c r="Y84" s="151"/>
      <c r="Z84" s="151"/>
      <c r="AA84" s="151"/>
      <c r="AB84" s="151"/>
      <c r="AC84" s="151" t="s">
        <v>109</v>
      </c>
      <c r="AD84" s="151">
        <v>0</v>
      </c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</row>
    <row r="85" spans="1:56" x14ac:dyDescent="0.2">
      <c r="A85" s="160" t="s">
        <v>101</v>
      </c>
      <c r="B85" s="161" t="s">
        <v>69</v>
      </c>
      <c r="C85" s="175" t="s">
        <v>70</v>
      </c>
      <c r="D85" s="162"/>
      <c r="E85" s="163"/>
      <c r="F85" s="164"/>
      <c r="G85" s="164">
        <f>SUMIF(AC86:AC87,"&lt;&gt;NOR",G86:G87)</f>
        <v>0</v>
      </c>
      <c r="H85" s="164"/>
      <c r="I85" s="164">
        <f>SUM(I86:I87)</f>
        <v>0</v>
      </c>
      <c r="J85" s="164"/>
      <c r="K85" s="164">
        <f>SUM(K86:K87)</f>
        <v>936.14</v>
      </c>
      <c r="L85" s="164"/>
      <c r="M85" s="164">
        <f>SUM(M86:M87)</f>
        <v>0</v>
      </c>
      <c r="N85" s="159"/>
      <c r="O85" s="159"/>
      <c r="P85" s="159"/>
      <c r="Q85" s="159"/>
      <c r="R85" s="159">
        <f>SUM(R86:R87)</f>
        <v>3.54</v>
      </c>
      <c r="S85" s="159"/>
      <c r="AC85" t="s">
        <v>102</v>
      </c>
    </row>
    <row r="86" spans="1:56" outlineLevel="1" x14ac:dyDescent="0.2">
      <c r="A86" s="165">
        <v>29</v>
      </c>
      <c r="B86" s="166" t="s">
        <v>198</v>
      </c>
      <c r="C86" s="176" t="s">
        <v>199</v>
      </c>
      <c r="D86" s="167" t="s">
        <v>118</v>
      </c>
      <c r="E86" s="168">
        <v>33.674199999999999</v>
      </c>
      <c r="F86" s="169"/>
      <c r="G86" s="169"/>
      <c r="H86" s="169">
        <v>0</v>
      </c>
      <c r="I86" s="169">
        <f>ROUND(E86*H86,2)</f>
        <v>0</v>
      </c>
      <c r="J86" s="169">
        <v>27.8</v>
      </c>
      <c r="K86" s="169">
        <f>ROUND(E86*J86,2)</f>
        <v>936.14</v>
      </c>
      <c r="L86" s="169">
        <v>21</v>
      </c>
      <c r="M86" s="169">
        <f>G86*(1+L86/100)</f>
        <v>0</v>
      </c>
      <c r="N86" s="156"/>
      <c r="O86" s="156" t="s">
        <v>157</v>
      </c>
      <c r="P86" s="156" t="s">
        <v>106</v>
      </c>
      <c r="Q86" s="156">
        <v>0.105</v>
      </c>
      <c r="R86" s="156">
        <f>ROUND(E86*Q86,2)</f>
        <v>3.54</v>
      </c>
      <c r="S86" s="156"/>
      <c r="T86" s="151"/>
      <c r="U86" s="151"/>
      <c r="V86" s="151"/>
      <c r="W86" s="151"/>
      <c r="X86" s="151"/>
      <c r="Y86" s="151"/>
      <c r="Z86" s="151"/>
      <c r="AA86" s="151"/>
      <c r="AB86" s="151"/>
      <c r="AC86" s="151" t="s">
        <v>107</v>
      </c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</row>
    <row r="87" spans="1:56" ht="22.5" outlineLevel="1" x14ac:dyDescent="0.2">
      <c r="A87" s="154"/>
      <c r="B87" s="155"/>
      <c r="C87" s="177" t="s">
        <v>200</v>
      </c>
      <c r="D87" s="157"/>
      <c r="E87" s="158">
        <v>33.674199999999999</v>
      </c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1"/>
      <c r="U87" s="151"/>
      <c r="V87" s="151"/>
      <c r="W87" s="151"/>
      <c r="X87" s="151"/>
      <c r="Y87" s="151"/>
      <c r="Z87" s="151"/>
      <c r="AA87" s="151"/>
      <c r="AB87" s="151"/>
      <c r="AC87" s="151" t="s">
        <v>109</v>
      </c>
      <c r="AD87" s="151">
        <v>0</v>
      </c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</row>
    <row r="88" spans="1:56" x14ac:dyDescent="0.2">
      <c r="A88" s="160" t="s">
        <v>101</v>
      </c>
      <c r="B88" s="161" t="s">
        <v>71</v>
      </c>
      <c r="C88" s="175" t="s">
        <v>72</v>
      </c>
      <c r="D88" s="162"/>
      <c r="E88" s="163"/>
      <c r="F88" s="164"/>
      <c r="G88" s="164">
        <f>SUMIF(AC89:AC89,"&lt;&gt;NOR",G89:G89)</f>
        <v>0</v>
      </c>
      <c r="H88" s="164"/>
      <c r="I88" s="164">
        <f>SUM(I89:I89)</f>
        <v>0</v>
      </c>
      <c r="J88" s="164"/>
      <c r="K88" s="164">
        <f>SUM(K89:K89)</f>
        <v>3400.98</v>
      </c>
      <c r="L88" s="164"/>
      <c r="M88" s="164">
        <f>SUM(M89:M89)</f>
        <v>0</v>
      </c>
      <c r="N88" s="159"/>
      <c r="O88" s="159"/>
      <c r="P88" s="159"/>
      <c r="Q88" s="159"/>
      <c r="R88" s="159">
        <f>SUM(R89:R89)</f>
        <v>12.61</v>
      </c>
      <c r="S88" s="159"/>
      <c r="AC88" t="s">
        <v>102</v>
      </c>
    </row>
    <row r="89" spans="1:56" outlineLevel="1" x14ac:dyDescent="0.2">
      <c r="A89" s="170">
        <v>30</v>
      </c>
      <c r="B89" s="171" t="s">
        <v>201</v>
      </c>
      <c r="C89" s="178" t="s">
        <v>202</v>
      </c>
      <c r="D89" s="172" t="s">
        <v>203</v>
      </c>
      <c r="E89" s="173">
        <v>6.7346199999999996</v>
      </c>
      <c r="F89" s="174"/>
      <c r="G89" s="174"/>
      <c r="H89" s="174">
        <v>0</v>
      </c>
      <c r="I89" s="174">
        <f>ROUND(E89*H89,2)</f>
        <v>0</v>
      </c>
      <c r="J89" s="174">
        <v>505</v>
      </c>
      <c r="K89" s="174">
        <f>ROUND(E89*J89,2)</f>
        <v>3400.98</v>
      </c>
      <c r="L89" s="174">
        <v>21</v>
      </c>
      <c r="M89" s="174">
        <f>G89*(1+L89/100)</f>
        <v>0</v>
      </c>
      <c r="N89" s="156"/>
      <c r="O89" s="156" t="s">
        <v>106</v>
      </c>
      <c r="P89" s="156" t="s">
        <v>204</v>
      </c>
      <c r="Q89" s="156">
        <v>1.8720000000000001</v>
      </c>
      <c r="R89" s="156">
        <f>ROUND(E89*Q89,2)</f>
        <v>12.61</v>
      </c>
      <c r="S89" s="156"/>
      <c r="T89" s="151"/>
      <c r="U89" s="151"/>
      <c r="V89" s="151"/>
      <c r="W89" s="151"/>
      <c r="X89" s="151"/>
      <c r="Y89" s="151"/>
      <c r="Z89" s="151"/>
      <c r="AA89" s="151"/>
      <c r="AB89" s="151"/>
      <c r="AC89" s="151" t="s">
        <v>205</v>
      </c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</row>
    <row r="90" spans="1:56" x14ac:dyDescent="0.2">
      <c r="A90" s="160" t="s">
        <v>101</v>
      </c>
      <c r="B90" s="161" t="s">
        <v>73</v>
      </c>
      <c r="C90" s="175" t="s">
        <v>74</v>
      </c>
      <c r="D90" s="162"/>
      <c r="E90" s="163"/>
      <c r="F90" s="164"/>
      <c r="G90" s="164">
        <f>SUMIF(AC91:AC94,"&lt;&gt;NOR",G91:G94)</f>
        <v>0</v>
      </c>
      <c r="H90" s="164"/>
      <c r="I90" s="164">
        <f>SUM(I91:I94)</f>
        <v>621.9</v>
      </c>
      <c r="J90" s="164"/>
      <c r="K90" s="164">
        <f>SUM(K91:K94)</f>
        <v>680.1</v>
      </c>
      <c r="L90" s="164"/>
      <c r="M90" s="164">
        <f>SUM(M91:M94)</f>
        <v>0</v>
      </c>
      <c r="N90" s="159"/>
      <c r="O90" s="159"/>
      <c r="P90" s="159"/>
      <c r="Q90" s="159"/>
      <c r="R90" s="159">
        <f>SUM(R91:R94)</f>
        <v>1.7</v>
      </c>
      <c r="S90" s="159"/>
      <c r="AC90" t="s">
        <v>102</v>
      </c>
    </row>
    <row r="91" spans="1:56" outlineLevel="1" x14ac:dyDescent="0.2">
      <c r="A91" s="165">
        <v>31</v>
      </c>
      <c r="B91" s="166" t="s">
        <v>206</v>
      </c>
      <c r="C91" s="176" t="s">
        <v>207</v>
      </c>
      <c r="D91" s="167" t="s">
        <v>118</v>
      </c>
      <c r="E91" s="168">
        <v>5</v>
      </c>
      <c r="F91" s="169"/>
      <c r="G91" s="169"/>
      <c r="H91" s="169">
        <v>75.98</v>
      </c>
      <c r="I91" s="169">
        <f>ROUND(E91*H91,2)</f>
        <v>379.9</v>
      </c>
      <c r="J91" s="169">
        <v>136.02000000000001</v>
      </c>
      <c r="K91" s="169">
        <f>ROUND(E91*J91,2)</f>
        <v>680.1</v>
      </c>
      <c r="L91" s="169">
        <v>21</v>
      </c>
      <c r="M91" s="169">
        <f>G91*(1+L91/100)</f>
        <v>0</v>
      </c>
      <c r="N91" s="156"/>
      <c r="O91" s="156" t="s">
        <v>106</v>
      </c>
      <c r="P91" s="156" t="s">
        <v>106</v>
      </c>
      <c r="Q91" s="156">
        <v>0.34</v>
      </c>
      <c r="R91" s="156">
        <f>ROUND(E91*Q91,2)</f>
        <v>1.7</v>
      </c>
      <c r="S91" s="156"/>
      <c r="T91" s="151"/>
      <c r="U91" s="151"/>
      <c r="V91" s="151"/>
      <c r="W91" s="151"/>
      <c r="X91" s="151"/>
      <c r="Y91" s="151"/>
      <c r="Z91" s="151"/>
      <c r="AA91" s="151"/>
      <c r="AB91" s="151"/>
      <c r="AC91" s="151" t="s">
        <v>107</v>
      </c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</row>
    <row r="92" spans="1:56" outlineLevel="1" x14ac:dyDescent="0.2">
      <c r="A92" s="154"/>
      <c r="B92" s="155"/>
      <c r="C92" s="177" t="s">
        <v>208</v>
      </c>
      <c r="D92" s="157"/>
      <c r="E92" s="158">
        <v>5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1"/>
      <c r="U92" s="151"/>
      <c r="V92" s="151"/>
      <c r="W92" s="151"/>
      <c r="X92" s="151"/>
      <c r="Y92" s="151"/>
      <c r="Z92" s="151"/>
      <c r="AA92" s="151"/>
      <c r="AB92" s="151"/>
      <c r="AC92" s="151" t="s">
        <v>109</v>
      </c>
      <c r="AD92" s="151">
        <v>0</v>
      </c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</row>
    <row r="93" spans="1:56" outlineLevel="1" x14ac:dyDescent="0.2">
      <c r="A93" s="165">
        <v>32</v>
      </c>
      <c r="B93" s="166" t="s">
        <v>209</v>
      </c>
      <c r="C93" s="176" t="s">
        <v>210</v>
      </c>
      <c r="D93" s="167" t="s">
        <v>118</v>
      </c>
      <c r="E93" s="168">
        <v>5</v>
      </c>
      <c r="F93" s="169"/>
      <c r="G93" s="169"/>
      <c r="H93" s="169">
        <v>48.4</v>
      </c>
      <c r="I93" s="169">
        <f>ROUND(E93*H93,2)</f>
        <v>242</v>
      </c>
      <c r="J93" s="169">
        <v>0</v>
      </c>
      <c r="K93" s="169">
        <f>ROUND(E93*J93,2)</f>
        <v>0</v>
      </c>
      <c r="L93" s="169">
        <v>21</v>
      </c>
      <c r="M93" s="169">
        <f>G93*(1+L93/100)</f>
        <v>0</v>
      </c>
      <c r="N93" s="156" t="s">
        <v>189</v>
      </c>
      <c r="O93" s="156" t="s">
        <v>106</v>
      </c>
      <c r="P93" s="156" t="s">
        <v>106</v>
      </c>
      <c r="Q93" s="156">
        <v>0</v>
      </c>
      <c r="R93" s="156">
        <f>ROUND(E93*Q93,2)</f>
        <v>0</v>
      </c>
      <c r="S93" s="156"/>
      <c r="T93" s="151"/>
      <c r="U93" s="151"/>
      <c r="V93" s="151"/>
      <c r="W93" s="151"/>
      <c r="X93" s="151"/>
      <c r="Y93" s="151"/>
      <c r="Z93" s="151"/>
      <c r="AA93" s="151"/>
      <c r="AB93" s="151"/>
      <c r="AC93" s="151" t="s">
        <v>168</v>
      </c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</row>
    <row r="94" spans="1:56" outlineLevel="1" x14ac:dyDescent="0.2">
      <c r="A94" s="154"/>
      <c r="B94" s="155"/>
      <c r="C94" s="177" t="s">
        <v>208</v>
      </c>
      <c r="D94" s="157"/>
      <c r="E94" s="158">
        <v>5</v>
      </c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1"/>
      <c r="U94" s="151"/>
      <c r="V94" s="151"/>
      <c r="W94" s="151"/>
      <c r="X94" s="151"/>
      <c r="Y94" s="151"/>
      <c r="Z94" s="151"/>
      <c r="AA94" s="151"/>
      <c r="AB94" s="151"/>
      <c r="AC94" s="151" t="s">
        <v>109</v>
      </c>
      <c r="AD94" s="151">
        <v>0</v>
      </c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</row>
    <row r="95" spans="1:56" x14ac:dyDescent="0.2">
      <c r="A95" s="160" t="s">
        <v>101</v>
      </c>
      <c r="B95" s="161" t="s">
        <v>75</v>
      </c>
      <c r="C95" s="175" t="s">
        <v>76</v>
      </c>
      <c r="D95" s="162"/>
      <c r="E95" s="163"/>
      <c r="F95" s="164"/>
      <c r="G95" s="164">
        <f>SUMIF(AC96:AC99,"&lt;&gt;NOR",G96:G99)</f>
        <v>0</v>
      </c>
      <c r="H95" s="164"/>
      <c r="I95" s="164">
        <f>SUM(I96:I99)</f>
        <v>509.59000000000003</v>
      </c>
      <c r="J95" s="164"/>
      <c r="K95" s="164">
        <f>SUM(K96:K99)</f>
        <v>1042.2</v>
      </c>
      <c r="L95" s="164"/>
      <c r="M95" s="164">
        <f>SUM(M96:M99)</f>
        <v>0</v>
      </c>
      <c r="N95" s="159"/>
      <c r="O95" s="159"/>
      <c r="P95" s="159"/>
      <c r="Q95" s="159"/>
      <c r="R95" s="159">
        <f>SUM(R96:R99)</f>
        <v>3.06</v>
      </c>
      <c r="S95" s="159"/>
      <c r="AC95" t="s">
        <v>102</v>
      </c>
    </row>
    <row r="96" spans="1:56" outlineLevel="1" x14ac:dyDescent="0.2">
      <c r="A96" s="165">
        <v>33</v>
      </c>
      <c r="B96" s="166" t="s">
        <v>211</v>
      </c>
      <c r="C96" s="176" t="s">
        <v>212</v>
      </c>
      <c r="D96" s="167" t="s">
        <v>118</v>
      </c>
      <c r="E96" s="168">
        <v>33.674199999999999</v>
      </c>
      <c r="F96" s="169"/>
      <c r="G96" s="169"/>
      <c r="H96" s="169">
        <v>1.77</v>
      </c>
      <c r="I96" s="169">
        <f>ROUND(E96*H96,2)</f>
        <v>59.6</v>
      </c>
      <c r="J96" s="169">
        <v>21.83</v>
      </c>
      <c r="K96" s="169">
        <f>ROUND(E96*J96,2)</f>
        <v>735.11</v>
      </c>
      <c r="L96" s="169">
        <v>21</v>
      </c>
      <c r="M96" s="169">
        <f>G96*(1+L96/100)</f>
        <v>0</v>
      </c>
      <c r="N96" s="156"/>
      <c r="O96" s="156" t="s">
        <v>106</v>
      </c>
      <c r="P96" s="156" t="s">
        <v>106</v>
      </c>
      <c r="Q96" s="156">
        <v>6.8000000000000005E-2</v>
      </c>
      <c r="R96" s="156">
        <f>ROUND(E96*Q96,2)</f>
        <v>2.29</v>
      </c>
      <c r="S96" s="156"/>
      <c r="T96" s="151"/>
      <c r="U96" s="151"/>
      <c r="V96" s="151"/>
      <c r="W96" s="151"/>
      <c r="X96" s="151"/>
      <c r="Y96" s="151"/>
      <c r="Z96" s="151"/>
      <c r="AA96" s="151"/>
      <c r="AB96" s="151"/>
      <c r="AC96" s="151" t="s">
        <v>107</v>
      </c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</row>
    <row r="97" spans="1:56" ht="22.5" outlineLevel="1" x14ac:dyDescent="0.2">
      <c r="A97" s="154"/>
      <c r="B97" s="155"/>
      <c r="C97" s="177" t="s">
        <v>213</v>
      </c>
      <c r="D97" s="157"/>
      <c r="E97" s="158">
        <v>33.674199999999999</v>
      </c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1"/>
      <c r="U97" s="151"/>
      <c r="V97" s="151"/>
      <c r="W97" s="151"/>
      <c r="X97" s="151"/>
      <c r="Y97" s="151"/>
      <c r="Z97" s="151"/>
      <c r="AA97" s="151"/>
      <c r="AB97" s="151"/>
      <c r="AC97" s="151" t="s">
        <v>109</v>
      </c>
      <c r="AD97" s="151">
        <v>0</v>
      </c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</row>
    <row r="98" spans="1:56" outlineLevel="1" x14ac:dyDescent="0.2">
      <c r="A98" s="165">
        <v>34</v>
      </c>
      <c r="B98" s="166" t="s">
        <v>214</v>
      </c>
      <c r="C98" s="176" t="s">
        <v>215</v>
      </c>
      <c r="D98" s="167" t="s">
        <v>118</v>
      </c>
      <c r="E98" s="168">
        <v>2.16</v>
      </c>
      <c r="F98" s="169"/>
      <c r="G98" s="169"/>
      <c r="H98" s="169">
        <v>208.33</v>
      </c>
      <c r="I98" s="169">
        <f>ROUND(E98*H98,2)</f>
        <v>449.99</v>
      </c>
      <c r="J98" s="169">
        <v>142.16999999999999</v>
      </c>
      <c r="K98" s="169">
        <f>ROUND(E98*J98,2)</f>
        <v>307.08999999999997</v>
      </c>
      <c r="L98" s="169">
        <v>21</v>
      </c>
      <c r="M98" s="169">
        <f>G98*(1+L98/100)</f>
        <v>0</v>
      </c>
      <c r="N98" s="156"/>
      <c r="O98" s="156" t="s">
        <v>106</v>
      </c>
      <c r="P98" s="156" t="s">
        <v>106</v>
      </c>
      <c r="Q98" s="156">
        <v>0.35599999999999998</v>
      </c>
      <c r="R98" s="156">
        <f>ROUND(E98*Q98,2)</f>
        <v>0.77</v>
      </c>
      <c r="S98" s="156"/>
      <c r="T98" s="151"/>
      <c r="U98" s="151"/>
      <c r="V98" s="151"/>
      <c r="W98" s="151"/>
      <c r="X98" s="151"/>
      <c r="Y98" s="151"/>
      <c r="Z98" s="151"/>
      <c r="AA98" s="151"/>
      <c r="AB98" s="151"/>
      <c r="AC98" s="151" t="s">
        <v>107</v>
      </c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</row>
    <row r="99" spans="1:56" outlineLevel="1" x14ac:dyDescent="0.2">
      <c r="A99" s="154"/>
      <c r="B99" s="155"/>
      <c r="C99" s="177" t="s">
        <v>216</v>
      </c>
      <c r="D99" s="157"/>
      <c r="E99" s="158">
        <v>2.16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1"/>
      <c r="U99" s="151"/>
      <c r="V99" s="151"/>
      <c r="W99" s="151"/>
      <c r="X99" s="151"/>
      <c r="Y99" s="151"/>
      <c r="Z99" s="151"/>
      <c r="AA99" s="151"/>
      <c r="AB99" s="151"/>
      <c r="AC99" s="151" t="s">
        <v>109</v>
      </c>
      <c r="AD99" s="151">
        <v>0</v>
      </c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</row>
    <row r="100" spans="1:56" x14ac:dyDescent="0.2">
      <c r="A100" s="160" t="s">
        <v>101</v>
      </c>
      <c r="B100" s="161" t="s">
        <v>77</v>
      </c>
      <c r="C100" s="175" t="s">
        <v>70</v>
      </c>
      <c r="D100" s="162"/>
      <c r="E100" s="163"/>
      <c r="F100" s="164"/>
      <c r="G100" s="164">
        <f>SUMIF(AC101:AC106,"&lt;&gt;NOR",G101:G106)</f>
        <v>0</v>
      </c>
      <c r="H100" s="164"/>
      <c r="I100" s="164">
        <f>SUM(I101:I106)</f>
        <v>0</v>
      </c>
      <c r="J100" s="164"/>
      <c r="K100" s="164">
        <f>SUM(K101:K106)</f>
        <v>1730.48</v>
      </c>
      <c r="L100" s="164"/>
      <c r="M100" s="164">
        <f>SUM(M101:M106)</f>
        <v>0</v>
      </c>
      <c r="N100" s="159"/>
      <c r="O100" s="159"/>
      <c r="P100" s="159"/>
      <c r="Q100" s="159"/>
      <c r="R100" s="159">
        <f>SUM(R101:R106)</f>
        <v>9.48</v>
      </c>
      <c r="S100" s="159"/>
      <c r="AC100" t="s">
        <v>102</v>
      </c>
    </row>
    <row r="101" spans="1:56" outlineLevel="1" x14ac:dyDescent="0.2">
      <c r="A101" s="165">
        <v>35</v>
      </c>
      <c r="B101" s="166" t="s">
        <v>217</v>
      </c>
      <c r="C101" s="176" t="s">
        <v>218</v>
      </c>
      <c r="D101" s="167" t="s">
        <v>203</v>
      </c>
      <c r="E101" s="168">
        <v>3.0851799999999998</v>
      </c>
      <c r="F101" s="169"/>
      <c r="G101" s="169"/>
      <c r="H101" s="169">
        <v>0</v>
      </c>
      <c r="I101" s="169">
        <f>ROUND(E101*H101,2)</f>
        <v>0</v>
      </c>
      <c r="J101" s="169">
        <v>188.5</v>
      </c>
      <c r="K101" s="169">
        <f>ROUND(E101*J101,2)</f>
        <v>581.55999999999995</v>
      </c>
      <c r="L101" s="169">
        <v>21</v>
      </c>
      <c r="M101" s="169">
        <f>G101*(1+L101/100)</f>
        <v>0</v>
      </c>
      <c r="N101" s="156"/>
      <c r="O101" s="156" t="s">
        <v>106</v>
      </c>
      <c r="P101" s="156" t="s">
        <v>106</v>
      </c>
      <c r="Q101" s="156">
        <v>0.98</v>
      </c>
      <c r="R101" s="156">
        <f>ROUND(E101*Q101,2)</f>
        <v>3.02</v>
      </c>
      <c r="S101" s="156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 t="s">
        <v>219</v>
      </c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</row>
    <row r="102" spans="1:56" outlineLevel="1" x14ac:dyDescent="0.2">
      <c r="A102" s="154"/>
      <c r="B102" s="155"/>
      <c r="C102" s="229" t="s">
        <v>220</v>
      </c>
      <c r="D102" s="230"/>
      <c r="E102" s="230"/>
      <c r="F102" s="230"/>
      <c r="G102" s="230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 t="s">
        <v>146</v>
      </c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</row>
    <row r="103" spans="1:56" outlineLevel="1" x14ac:dyDescent="0.2">
      <c r="A103" s="170">
        <v>36</v>
      </c>
      <c r="B103" s="171" t="s">
        <v>221</v>
      </c>
      <c r="C103" s="178" t="s">
        <v>222</v>
      </c>
      <c r="D103" s="172" t="s">
        <v>203</v>
      </c>
      <c r="E103" s="173">
        <v>3.0851799999999998</v>
      </c>
      <c r="F103" s="174"/>
      <c r="G103" s="174"/>
      <c r="H103" s="174">
        <v>0</v>
      </c>
      <c r="I103" s="174">
        <f>ROUND(E103*H103,2)</f>
        <v>0</v>
      </c>
      <c r="J103" s="174">
        <v>15.1</v>
      </c>
      <c r="K103" s="174">
        <f>ROUND(E103*J103,2)</f>
        <v>46.59</v>
      </c>
      <c r="L103" s="174">
        <v>21</v>
      </c>
      <c r="M103" s="174">
        <f>G103*(1+L103/100)</f>
        <v>0</v>
      </c>
      <c r="N103" s="156"/>
      <c r="O103" s="156" t="s">
        <v>106</v>
      </c>
      <c r="P103" s="156" t="s">
        <v>106</v>
      </c>
      <c r="Q103" s="156">
        <v>0</v>
      </c>
      <c r="R103" s="156">
        <f>ROUND(E103*Q103,2)</f>
        <v>0</v>
      </c>
      <c r="S103" s="156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 t="s">
        <v>219</v>
      </c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</row>
    <row r="104" spans="1:56" outlineLevel="1" x14ac:dyDescent="0.2">
      <c r="A104" s="170">
        <v>37</v>
      </c>
      <c r="B104" s="171" t="s">
        <v>223</v>
      </c>
      <c r="C104" s="178" t="s">
        <v>224</v>
      </c>
      <c r="D104" s="172" t="s">
        <v>203</v>
      </c>
      <c r="E104" s="173">
        <v>3.0851799999999998</v>
      </c>
      <c r="F104" s="174"/>
      <c r="G104" s="174"/>
      <c r="H104" s="174">
        <v>0</v>
      </c>
      <c r="I104" s="174">
        <f>ROUND(E104*H104,2)</f>
        <v>0</v>
      </c>
      <c r="J104" s="174">
        <v>249.5</v>
      </c>
      <c r="K104" s="174">
        <f>ROUND(E104*J104,2)</f>
        <v>769.75</v>
      </c>
      <c r="L104" s="174">
        <v>21</v>
      </c>
      <c r="M104" s="174">
        <f>G104*(1+L104/100)</f>
        <v>0</v>
      </c>
      <c r="N104" s="156"/>
      <c r="O104" s="156" t="s">
        <v>106</v>
      </c>
      <c r="P104" s="156" t="s">
        <v>106</v>
      </c>
      <c r="Q104" s="156">
        <v>1.8839999999999999</v>
      </c>
      <c r="R104" s="156">
        <f>ROUND(E104*Q104,2)</f>
        <v>5.81</v>
      </c>
      <c r="S104" s="156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 t="s">
        <v>219</v>
      </c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</row>
    <row r="105" spans="1:56" outlineLevel="1" x14ac:dyDescent="0.2">
      <c r="A105" s="170">
        <v>38</v>
      </c>
      <c r="B105" s="171" t="s">
        <v>225</v>
      </c>
      <c r="C105" s="178" t="s">
        <v>226</v>
      </c>
      <c r="D105" s="172" t="s">
        <v>203</v>
      </c>
      <c r="E105" s="173">
        <v>3.0851799999999998</v>
      </c>
      <c r="F105" s="174"/>
      <c r="G105" s="174"/>
      <c r="H105" s="174">
        <v>0</v>
      </c>
      <c r="I105" s="174">
        <f>ROUND(E105*H105,2)</f>
        <v>0</v>
      </c>
      <c r="J105" s="174">
        <v>27.8</v>
      </c>
      <c r="K105" s="174">
        <f>ROUND(E105*J105,2)</f>
        <v>85.77</v>
      </c>
      <c r="L105" s="174">
        <v>21</v>
      </c>
      <c r="M105" s="174">
        <f>G105*(1+L105/100)</f>
        <v>0</v>
      </c>
      <c r="N105" s="156"/>
      <c r="O105" s="156" t="s">
        <v>106</v>
      </c>
      <c r="P105" s="156" t="s">
        <v>106</v>
      </c>
      <c r="Q105" s="156">
        <v>0.21</v>
      </c>
      <c r="R105" s="156">
        <f>ROUND(E105*Q105,2)</f>
        <v>0.65</v>
      </c>
      <c r="S105" s="156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 t="s">
        <v>219</v>
      </c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</row>
    <row r="106" spans="1:56" outlineLevel="1" x14ac:dyDescent="0.2">
      <c r="A106" s="165">
        <v>39</v>
      </c>
      <c r="B106" s="166" t="s">
        <v>227</v>
      </c>
      <c r="C106" s="176" t="s">
        <v>228</v>
      </c>
      <c r="D106" s="167" t="s">
        <v>203</v>
      </c>
      <c r="E106" s="168">
        <v>3.0851799999999998</v>
      </c>
      <c r="F106" s="169"/>
      <c r="G106" s="169"/>
      <c r="H106" s="169">
        <v>0</v>
      </c>
      <c r="I106" s="169">
        <f>ROUND(E106*H106,2)</f>
        <v>0</v>
      </c>
      <c r="J106" s="169">
        <v>80</v>
      </c>
      <c r="K106" s="169">
        <f>ROUND(E106*J106,2)</f>
        <v>246.81</v>
      </c>
      <c r="L106" s="169">
        <v>21</v>
      </c>
      <c r="M106" s="169">
        <f>G106*(1+L106/100)</f>
        <v>0</v>
      </c>
      <c r="N106" s="156"/>
      <c r="O106" s="156" t="s">
        <v>106</v>
      </c>
      <c r="P106" s="156" t="s">
        <v>115</v>
      </c>
      <c r="Q106" s="156">
        <v>0</v>
      </c>
      <c r="R106" s="156">
        <f>ROUND(E106*Q106,2)</f>
        <v>0</v>
      </c>
      <c r="S106" s="156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 t="s">
        <v>219</v>
      </c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</row>
    <row r="107" spans="1:56" x14ac:dyDescent="0.2">
      <c r="A107" s="5"/>
      <c r="B107" s="6"/>
      <c r="C107" s="179"/>
      <c r="D107" s="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AA107">
        <v>15</v>
      </c>
      <c r="AB107">
        <v>21</v>
      </c>
    </row>
    <row r="108" spans="1:56" x14ac:dyDescent="0.2">
      <c r="C108" s="180"/>
      <c r="D108" s="142"/>
      <c r="AC108" t="s">
        <v>229</v>
      </c>
    </row>
    <row r="109" spans="1:56" x14ac:dyDescent="0.2">
      <c r="D109" s="142"/>
    </row>
    <row r="110" spans="1:56" x14ac:dyDescent="0.2">
      <c r="D110" s="142"/>
    </row>
    <row r="111" spans="1:56" x14ac:dyDescent="0.2">
      <c r="D111" s="142"/>
    </row>
    <row r="112" spans="1:56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8">
    <mergeCell ref="C66:G66"/>
    <mergeCell ref="C102:G102"/>
    <mergeCell ref="A1:G1"/>
    <mergeCell ref="C2:G2"/>
    <mergeCell ref="C3:G3"/>
    <mergeCell ref="C4:G4"/>
    <mergeCell ref="C37:G37"/>
    <mergeCell ref="C60:G6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</cp:lastModifiedBy>
  <cp:lastPrinted>2014-02-28T09:52:57Z</cp:lastPrinted>
  <dcterms:created xsi:type="dcterms:W3CDTF">2009-04-08T07:15:50Z</dcterms:created>
  <dcterms:modified xsi:type="dcterms:W3CDTF">2018-08-13T06:11:45Z</dcterms:modified>
</cp:coreProperties>
</file>