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4955" windowHeight="7935"/>
  </bookViews>
  <sheets>
    <sheet name="Krycí list" sheetId="1" r:id="rId1"/>
    <sheet name="Rekapitulace" sheetId="2" r:id="rId2"/>
    <sheet name="Položky" sheetId="3" r:id="rId3"/>
  </sheets>
  <definedNames>
    <definedName name="cisloobjektu">'Krycí list'!$A$5</definedName>
    <definedName name="cislostavby">'Krycí list'!$A$7</definedName>
    <definedName name="Datum">'Krycí list'!$B$27</definedName>
    <definedName name="Dil">Rekapitulace!$A$6</definedName>
    <definedName name="Dodavka">Rekapitulace!$G$12</definedName>
    <definedName name="Dodavka0">Položky!#REF!</definedName>
    <definedName name="HSV">Rekapitulace!$E$12</definedName>
    <definedName name="HSV0">Položky!#REF!</definedName>
    <definedName name="HZS">Rekapitulace!$I$12</definedName>
    <definedName name="HZS0">Položky!#REF!</definedName>
    <definedName name="JKSO">'Krycí list'!$G$2</definedName>
    <definedName name="MJ">'Krycí list'!$G$5</definedName>
    <definedName name="Mont">Rekapitulace!$H$12</definedName>
    <definedName name="Montaz0">Položky!#REF!</definedName>
    <definedName name="NazevDilu">Rekapitulace!$B$6</definedName>
    <definedName name="nazevobjektu">'Krycí list'!$C$5</definedName>
    <definedName name="nazevstavby">'Krycí list'!$C$7</definedName>
    <definedName name="_xlnm.Print_Titles" localSheetId="2">Položky!$1:$6</definedName>
    <definedName name="_xlnm.Print_Titles" localSheetId="1">Rekapitulace!$1:$6</definedName>
    <definedName name="Objednatel">'Krycí list'!$C$10</definedName>
    <definedName name="_xlnm.Print_Area" localSheetId="0">'Krycí list'!$A$1:$G$45</definedName>
    <definedName name="_xlnm.Print_Area" localSheetId="2">Položky!$A$1:$G$150</definedName>
    <definedName name="_xlnm.Print_Area" localSheetId="1">Rekapitulace!$A$1:$I$26</definedName>
    <definedName name="PocetMJ">'Krycí list'!$G$6</definedName>
    <definedName name="Poznamka">'Krycí list'!$B$37</definedName>
    <definedName name="Projektant">'Krycí list'!$C$8</definedName>
    <definedName name="PSV">Rekapitulace!$F$12</definedName>
    <definedName name="PSV0">Položky!#REF!</definedName>
    <definedName name="SazbaDPH1">'Krycí list'!$C$30</definedName>
    <definedName name="SazbaDPH2">'Krycí list'!$C$32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Rekapitulace!$H$25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45621"/>
</workbook>
</file>

<file path=xl/calcChain.xml><?xml version="1.0" encoding="utf-8"?>
<calcChain xmlns="http://schemas.openxmlformats.org/spreadsheetml/2006/main">
  <c r="D21" i="1" l="1"/>
  <c r="D20" i="1"/>
  <c r="D19" i="1"/>
  <c r="D18" i="1"/>
  <c r="D17" i="1"/>
  <c r="D16" i="1"/>
  <c r="D15" i="1"/>
  <c r="BE148" i="3"/>
  <c r="BD148" i="3"/>
  <c r="BB148" i="3"/>
  <c r="BA148" i="3"/>
  <c r="G148" i="3"/>
  <c r="BC148" i="3" s="1"/>
  <c r="BE147" i="3"/>
  <c r="BD147" i="3"/>
  <c r="BB147" i="3"/>
  <c r="BA147" i="3"/>
  <c r="G147" i="3"/>
  <c r="BC147" i="3" s="1"/>
  <c r="BE146" i="3"/>
  <c r="BD146" i="3"/>
  <c r="BB146" i="3"/>
  <c r="BA146" i="3"/>
  <c r="G146" i="3"/>
  <c r="BC146" i="3" s="1"/>
  <c r="BE145" i="3"/>
  <c r="BD145" i="3"/>
  <c r="BB145" i="3"/>
  <c r="BA145" i="3"/>
  <c r="G145" i="3"/>
  <c r="BC145" i="3" s="1"/>
  <c r="BE144" i="3"/>
  <c r="BD144" i="3"/>
  <c r="BB144" i="3"/>
  <c r="BA144" i="3"/>
  <c r="G144" i="3"/>
  <c r="BC144" i="3" s="1"/>
  <c r="BE142" i="3"/>
  <c r="BD142" i="3"/>
  <c r="BB142" i="3"/>
  <c r="BA142" i="3"/>
  <c r="G142" i="3"/>
  <c r="BC142" i="3" s="1"/>
  <c r="BE141" i="3"/>
  <c r="BD141" i="3"/>
  <c r="BC141" i="3"/>
  <c r="BB141" i="3"/>
  <c r="BA141" i="3"/>
  <c r="G141" i="3"/>
  <c r="BE140" i="3"/>
  <c r="BD140" i="3"/>
  <c r="BC140" i="3"/>
  <c r="BB140" i="3"/>
  <c r="BA140" i="3"/>
  <c r="G140" i="3"/>
  <c r="BE139" i="3"/>
  <c r="BD139" i="3"/>
  <c r="BC139" i="3"/>
  <c r="BB139" i="3"/>
  <c r="BA139" i="3"/>
  <c r="G139" i="3"/>
  <c r="BE138" i="3"/>
  <c r="BD138" i="3"/>
  <c r="BC138" i="3"/>
  <c r="BB138" i="3"/>
  <c r="BA138" i="3"/>
  <c r="G138" i="3"/>
  <c r="BE137" i="3"/>
  <c r="BD137" i="3"/>
  <c r="BC137" i="3"/>
  <c r="BB137" i="3"/>
  <c r="BA137" i="3"/>
  <c r="G137" i="3"/>
  <c r="BE135" i="3"/>
  <c r="BD135" i="3"/>
  <c r="BB135" i="3"/>
  <c r="BA135" i="3"/>
  <c r="G135" i="3"/>
  <c r="BC135" i="3" s="1"/>
  <c r="BE134" i="3"/>
  <c r="BC134" i="3"/>
  <c r="BB134" i="3"/>
  <c r="BA134" i="3"/>
  <c r="G134" i="3"/>
  <c r="BD134" i="3" s="1"/>
  <c r="BE133" i="3"/>
  <c r="BC133" i="3"/>
  <c r="BB133" i="3"/>
  <c r="BA133" i="3"/>
  <c r="G133" i="3"/>
  <c r="BD133" i="3" s="1"/>
  <c r="BE120" i="3"/>
  <c r="BC120" i="3"/>
  <c r="BB120" i="3"/>
  <c r="BA120" i="3"/>
  <c r="G120" i="3"/>
  <c r="BD120" i="3" s="1"/>
  <c r="BE114" i="3"/>
  <c r="BC114" i="3"/>
  <c r="BB114" i="3"/>
  <c r="BA114" i="3"/>
  <c r="G114" i="3"/>
  <c r="BD114" i="3" s="1"/>
  <c r="BE112" i="3"/>
  <c r="BC112" i="3"/>
  <c r="BB112" i="3"/>
  <c r="BA112" i="3"/>
  <c r="G112" i="3"/>
  <c r="BD112" i="3" s="1"/>
  <c r="BE110" i="3"/>
  <c r="BC110" i="3"/>
  <c r="BB110" i="3"/>
  <c r="BA110" i="3"/>
  <c r="G110" i="3"/>
  <c r="BD110" i="3" s="1"/>
  <c r="BE108" i="3"/>
  <c r="BC108" i="3"/>
  <c r="BB108" i="3"/>
  <c r="BA108" i="3"/>
  <c r="G108" i="3"/>
  <c r="BD108" i="3" s="1"/>
  <c r="BE107" i="3"/>
  <c r="BC107" i="3"/>
  <c r="BB107" i="3"/>
  <c r="BA107" i="3"/>
  <c r="G107" i="3"/>
  <c r="BD107" i="3" s="1"/>
  <c r="BE105" i="3"/>
  <c r="BC105" i="3"/>
  <c r="BB105" i="3"/>
  <c r="BA105" i="3"/>
  <c r="G105" i="3"/>
  <c r="BD105" i="3" s="1"/>
  <c r="BE97" i="3"/>
  <c r="BC97" i="3"/>
  <c r="BB97" i="3"/>
  <c r="BA97" i="3"/>
  <c r="G97" i="3"/>
  <c r="BD97" i="3" s="1"/>
  <c r="BE96" i="3"/>
  <c r="BC96" i="3"/>
  <c r="BB96" i="3"/>
  <c r="BA96" i="3"/>
  <c r="G96" i="3"/>
  <c r="BD96" i="3" s="1"/>
  <c r="BE95" i="3"/>
  <c r="BC95" i="3"/>
  <c r="BB95" i="3"/>
  <c r="BA95" i="3"/>
  <c r="G95" i="3"/>
  <c r="BD95" i="3" s="1"/>
  <c r="BE91" i="3"/>
  <c r="BC91" i="3"/>
  <c r="BB91" i="3"/>
  <c r="BA91" i="3"/>
  <c r="G91" i="3"/>
  <c r="BD91" i="3" s="1"/>
  <c r="BE86" i="3"/>
  <c r="BC86" i="3"/>
  <c r="BB86" i="3"/>
  <c r="BA86" i="3"/>
  <c r="G86" i="3"/>
  <c r="BD86" i="3" s="1"/>
  <c r="BE84" i="3"/>
  <c r="BC84" i="3"/>
  <c r="BB84" i="3"/>
  <c r="BA84" i="3"/>
  <c r="G84" i="3"/>
  <c r="BD84" i="3" s="1"/>
  <c r="BE83" i="3"/>
  <c r="BC83" i="3"/>
  <c r="BB83" i="3"/>
  <c r="BA83" i="3"/>
  <c r="G83" i="3"/>
  <c r="BD83" i="3" s="1"/>
  <c r="BE82" i="3"/>
  <c r="BC82" i="3"/>
  <c r="BB82" i="3"/>
  <c r="BA82" i="3"/>
  <c r="G82" i="3"/>
  <c r="BD82" i="3" s="1"/>
  <c r="BE80" i="3"/>
  <c r="BC80" i="3"/>
  <c r="BB80" i="3"/>
  <c r="BA80" i="3"/>
  <c r="G80" i="3"/>
  <c r="BD80" i="3" s="1"/>
  <c r="BE79" i="3"/>
  <c r="BC79" i="3"/>
  <c r="BB79" i="3"/>
  <c r="BA79" i="3"/>
  <c r="G79" i="3"/>
  <c r="BD79" i="3" s="1"/>
  <c r="BE78" i="3"/>
  <c r="BC78" i="3"/>
  <c r="BB78" i="3"/>
  <c r="BA78" i="3"/>
  <c r="G78" i="3"/>
  <c r="BD78" i="3" s="1"/>
  <c r="BE75" i="3"/>
  <c r="BC75" i="3"/>
  <c r="BB75" i="3"/>
  <c r="BA75" i="3"/>
  <c r="G75" i="3"/>
  <c r="BD75" i="3" s="1"/>
  <c r="BE73" i="3"/>
  <c r="BC73" i="3"/>
  <c r="BB73" i="3"/>
  <c r="BA73" i="3"/>
  <c r="G73" i="3"/>
  <c r="BD73" i="3" s="1"/>
  <c r="BE71" i="3"/>
  <c r="BC71" i="3"/>
  <c r="BB71" i="3"/>
  <c r="BA71" i="3"/>
  <c r="G71" i="3"/>
  <c r="BD71" i="3" s="1"/>
  <c r="BE68" i="3"/>
  <c r="BC68" i="3"/>
  <c r="BB68" i="3"/>
  <c r="BA68" i="3"/>
  <c r="G68" i="3"/>
  <c r="BD68" i="3" s="1"/>
  <c r="BE65" i="3"/>
  <c r="BC65" i="3"/>
  <c r="BB65" i="3"/>
  <c r="BA65" i="3"/>
  <c r="G65" i="3"/>
  <c r="BD65" i="3" s="1"/>
  <c r="BE63" i="3"/>
  <c r="BC63" i="3"/>
  <c r="BB63" i="3"/>
  <c r="BA63" i="3"/>
  <c r="G63" i="3"/>
  <c r="BD63" i="3" s="1"/>
  <c r="BE61" i="3"/>
  <c r="BC61" i="3"/>
  <c r="BB61" i="3"/>
  <c r="BA61" i="3"/>
  <c r="G61" i="3"/>
  <c r="BD61" i="3" s="1"/>
  <c r="BE59" i="3"/>
  <c r="BC59" i="3"/>
  <c r="BB59" i="3"/>
  <c r="BA59" i="3"/>
  <c r="G59" i="3"/>
  <c r="BD59" i="3" s="1"/>
  <c r="BE57" i="3"/>
  <c r="BC57" i="3"/>
  <c r="BB57" i="3"/>
  <c r="BA57" i="3"/>
  <c r="G57" i="3"/>
  <c r="BD57" i="3" s="1"/>
  <c r="BE53" i="3"/>
  <c r="BC53" i="3"/>
  <c r="BB53" i="3"/>
  <c r="BB150" i="3" s="1"/>
  <c r="F11" i="2" s="1"/>
  <c r="BA53" i="3"/>
  <c r="G53" i="3"/>
  <c r="BD53" i="3" s="1"/>
  <c r="BE51" i="3"/>
  <c r="BC51" i="3"/>
  <c r="BB51" i="3"/>
  <c r="BA51" i="3"/>
  <c r="G51" i="3"/>
  <c r="BD51" i="3" s="1"/>
  <c r="B11" i="2"/>
  <c r="A11" i="2"/>
  <c r="BE150" i="3"/>
  <c r="I11" i="2" s="1"/>
  <c r="BA150" i="3"/>
  <c r="E11" i="2" s="1"/>
  <c r="C150" i="3"/>
  <c r="BE47" i="3"/>
  <c r="BD47" i="3"/>
  <c r="BC47" i="3"/>
  <c r="BA47" i="3"/>
  <c r="G47" i="3"/>
  <c r="BB47" i="3" s="1"/>
  <c r="BE46" i="3"/>
  <c r="BD46" i="3"/>
  <c r="BC46" i="3"/>
  <c r="BA46" i="3"/>
  <c r="G46" i="3"/>
  <c r="BB46" i="3" s="1"/>
  <c r="BE45" i="3"/>
  <c r="BD45" i="3"/>
  <c r="BC45" i="3"/>
  <c r="BA45" i="3"/>
  <c r="G45" i="3"/>
  <c r="BB45" i="3" s="1"/>
  <c r="BE44" i="3"/>
  <c r="BD44" i="3"/>
  <c r="BC44" i="3"/>
  <c r="BA44" i="3"/>
  <c r="G44" i="3"/>
  <c r="BB44" i="3" s="1"/>
  <c r="BE36" i="3"/>
  <c r="BD36" i="3"/>
  <c r="BC36" i="3"/>
  <c r="BA36" i="3"/>
  <c r="BA49" i="3" s="1"/>
  <c r="E10" i="2" s="1"/>
  <c r="G36" i="3"/>
  <c r="BB36" i="3" s="1"/>
  <c r="BE35" i="3"/>
  <c r="BE49" i="3" s="1"/>
  <c r="I10" i="2" s="1"/>
  <c r="BD35" i="3"/>
  <c r="BC35" i="3"/>
  <c r="BA35" i="3"/>
  <c r="G35" i="3"/>
  <c r="BB35" i="3" s="1"/>
  <c r="BB49" i="3" s="1"/>
  <c r="F10" i="2" s="1"/>
  <c r="B10" i="2"/>
  <c r="A10" i="2"/>
  <c r="BC49" i="3"/>
  <c r="G10" i="2" s="1"/>
  <c r="C49" i="3"/>
  <c r="BE32" i="3"/>
  <c r="BD32" i="3"/>
  <c r="BC32" i="3"/>
  <c r="BB32" i="3"/>
  <c r="G32" i="3"/>
  <c r="BA32" i="3" s="1"/>
  <c r="BE31" i="3"/>
  <c r="BD31" i="3"/>
  <c r="BC31" i="3"/>
  <c r="BB31" i="3"/>
  <c r="G31" i="3"/>
  <c r="BA31" i="3" s="1"/>
  <c r="BE30" i="3"/>
  <c r="BD30" i="3"/>
  <c r="BC30" i="3"/>
  <c r="BB30" i="3"/>
  <c r="G30" i="3"/>
  <c r="BA30" i="3" s="1"/>
  <c r="BE26" i="3"/>
  <c r="BD26" i="3"/>
  <c r="BC26" i="3"/>
  <c r="BB26" i="3"/>
  <c r="G26" i="3"/>
  <c r="BA26" i="3" s="1"/>
  <c r="BE21" i="3"/>
  <c r="BD21" i="3"/>
  <c r="BC21" i="3"/>
  <c r="BB21" i="3"/>
  <c r="G21" i="3"/>
  <c r="BA21" i="3" s="1"/>
  <c r="BE19" i="3"/>
  <c r="BE33" i="3" s="1"/>
  <c r="I9" i="2" s="1"/>
  <c r="BD19" i="3"/>
  <c r="BC19" i="3"/>
  <c r="BB19" i="3"/>
  <c r="G19" i="3"/>
  <c r="BA19" i="3" s="1"/>
  <c r="BA33" i="3" s="1"/>
  <c r="E9" i="2" s="1"/>
  <c r="B9" i="2"/>
  <c r="A9" i="2"/>
  <c r="BC33" i="3"/>
  <c r="G9" i="2" s="1"/>
  <c r="C33" i="3"/>
  <c r="BE16" i="3"/>
  <c r="BD16" i="3"/>
  <c r="BC16" i="3"/>
  <c r="BC17" i="3" s="1"/>
  <c r="G8" i="2" s="1"/>
  <c r="BB16" i="3"/>
  <c r="G16" i="3"/>
  <c r="BA16" i="3" s="1"/>
  <c r="BE12" i="3"/>
  <c r="BD12" i="3"/>
  <c r="BD17" i="3" s="1"/>
  <c r="H8" i="2" s="1"/>
  <c r="BC12" i="3"/>
  <c r="BB12" i="3"/>
  <c r="BB17" i="3" s="1"/>
  <c r="F8" i="2" s="1"/>
  <c r="G12" i="3"/>
  <c r="BA12" i="3" s="1"/>
  <c r="B8" i="2"/>
  <c r="A8" i="2"/>
  <c r="BE17" i="3"/>
  <c r="I8" i="2" s="1"/>
  <c r="C17" i="3"/>
  <c r="BE8" i="3"/>
  <c r="BD8" i="3"/>
  <c r="BD10" i="3" s="1"/>
  <c r="H7" i="2" s="1"/>
  <c r="BC8" i="3"/>
  <c r="BB8" i="3"/>
  <c r="BB10" i="3" s="1"/>
  <c r="F7" i="2" s="1"/>
  <c r="G8" i="3"/>
  <c r="BA8" i="3" s="1"/>
  <c r="BA10" i="3" s="1"/>
  <c r="E7" i="2" s="1"/>
  <c r="B7" i="2"/>
  <c r="A7" i="2"/>
  <c r="BE10" i="3"/>
  <c r="I7" i="2" s="1"/>
  <c r="BC10" i="3"/>
  <c r="G7" i="2" s="1"/>
  <c r="C10" i="3"/>
  <c r="E4" i="3"/>
  <c r="C4" i="3"/>
  <c r="F3" i="3"/>
  <c r="C3" i="3"/>
  <c r="C2" i="2"/>
  <c r="C1" i="2"/>
  <c r="C33" i="1"/>
  <c r="F33" i="1" s="1"/>
  <c r="C31" i="1"/>
  <c r="C9" i="1"/>
  <c r="G7" i="1"/>
  <c r="D2" i="1"/>
  <c r="C2" i="1"/>
  <c r="I12" i="2" l="1"/>
  <c r="C21" i="1" s="1"/>
  <c r="BC150" i="3"/>
  <c r="G11" i="2" s="1"/>
  <c r="G12" i="2" s="1"/>
  <c r="C18" i="1" s="1"/>
  <c r="BB33" i="3"/>
  <c r="F9" i="2" s="1"/>
  <c r="F12" i="2" s="1"/>
  <c r="C16" i="1" s="1"/>
  <c r="BD33" i="3"/>
  <c r="H9" i="2" s="1"/>
  <c r="BD49" i="3"/>
  <c r="H10" i="2" s="1"/>
  <c r="G150" i="3"/>
  <c r="BA17" i="3"/>
  <c r="E8" i="2" s="1"/>
  <c r="E12" i="2" s="1"/>
  <c r="BD150" i="3"/>
  <c r="H11" i="2" s="1"/>
  <c r="G10" i="3"/>
  <c r="G17" i="3"/>
  <c r="G33" i="3"/>
  <c r="G49" i="3"/>
  <c r="H12" i="2" l="1"/>
  <c r="C17" i="1" s="1"/>
  <c r="C15" i="1"/>
  <c r="G24" i="2"/>
  <c r="I24" i="2" s="1"/>
  <c r="G23" i="2"/>
  <c r="I23" i="2" s="1"/>
  <c r="G21" i="1" s="1"/>
  <c r="G22" i="2"/>
  <c r="I22" i="2" s="1"/>
  <c r="G20" i="1" s="1"/>
  <c r="G21" i="2"/>
  <c r="I21" i="2" s="1"/>
  <c r="G19" i="1" s="1"/>
  <c r="G20" i="2"/>
  <c r="I20" i="2" s="1"/>
  <c r="G18" i="1" s="1"/>
  <c r="G19" i="2"/>
  <c r="I19" i="2" s="1"/>
  <c r="G17" i="1" s="1"/>
  <c r="G18" i="2"/>
  <c r="I18" i="2" s="1"/>
  <c r="G16" i="1" s="1"/>
  <c r="G17" i="2"/>
  <c r="I17" i="2" s="1"/>
  <c r="C19" i="1" l="1"/>
  <c r="C22" i="1" s="1"/>
  <c r="G15" i="1"/>
  <c r="H25" i="2"/>
  <c r="G23" i="1" s="1"/>
  <c r="G22" i="1" s="1"/>
  <c r="C23" i="1" l="1"/>
  <c r="F30" i="1" s="1"/>
  <c r="F31" i="1" l="1"/>
  <c r="F34" i="1" s="1"/>
</calcChain>
</file>

<file path=xl/sharedStrings.xml><?xml version="1.0" encoding="utf-8"?>
<sst xmlns="http://schemas.openxmlformats.org/spreadsheetml/2006/main" count="444" uniqueCount="283">
  <si>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</si>
  <si>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</si>
  <si>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</si>
  <si>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</si>
  <si>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</si>
  <si>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</si>
  <si>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</si>
  <si>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</si>
  <si>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</si>
  <si>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</si>
  <si>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</si>
  <si>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</si>
  <si>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</si>
  <si>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</si>
  <si>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</si>
  <si>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</si>
  <si>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</si>
  <si>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</si>
  <si>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</si>
  <si>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</si>
  <si>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</si>
  <si>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</si>
  <si>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</si>
  <si>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</si>
  <si>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</si>
  <si>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</si>
  <si>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</si>
  <si>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</si>
  <si>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</si>
  <si>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</si>
  <si>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</si>
  <si>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</si>
  <si>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</si>
  <si>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</si>
  <si>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</si>
  <si>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</si>
  <si>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</si>
  <si>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</si>
  <si>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</si>
  <si>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</si>
  <si>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</si>
  <si>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</si>
  <si>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</si>
  <si>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</si>
  <si>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</si>
  <si>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</si>
  <si>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</si>
  <si>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</si>
  <si>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</si>
  <si>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</si>
  <si>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</si>
  <si>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</si>
  <si>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</si>
  <si>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</si>
  <si>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</si>
  <si>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</si>
  <si>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</si>
  <si>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</si>
  <si>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</si>
  <si>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</si>
  <si>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</si>
  <si>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</si>
  <si>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</si>
  <si>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</si>
  <si>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</si>
  <si>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</si>
  <si>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</si>
  <si>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</si>
  <si>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</si>
  <si>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</si>
  <si>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</si>
  <si>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</si>
  <si>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</si>
  <si>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Celkem za</t>
  </si>
  <si>
    <t>SLEPÝ ROZPOČET</t>
  </si>
  <si>
    <t>Slepý rozpočet</t>
  </si>
  <si>
    <t>Frýdl</t>
  </si>
  <si>
    <t>6</t>
  </si>
  <si>
    <t>180318</t>
  </si>
  <si>
    <t>Prodejna zdravé výživy, parc.č.36/5, Krnov</t>
  </si>
  <si>
    <t>3</t>
  </si>
  <si>
    <t>Svislé a kompletní konstrukce</t>
  </si>
  <si>
    <t>310238211RT1</t>
  </si>
  <si>
    <t>Zazdívka otvorů plochy do 1 m2 cihlami na MVC s použitím suché maltové směsi</t>
  </si>
  <si>
    <t>m3</t>
  </si>
  <si>
    <t>kompletní dozdívka demontovaného R a dozdívka dír včetně zapravení</t>
  </si>
  <si>
    <t>61</t>
  </si>
  <si>
    <t>Upravy povrchů vnitřní</t>
  </si>
  <si>
    <t>612401500U00</t>
  </si>
  <si>
    <t xml:space="preserve">Vyplň rýh stěn hl 3 mm š 15 mm </t>
  </si>
  <si>
    <t>m</t>
  </si>
  <si>
    <t>včetně dodávky omítkové směsy</t>
  </si>
  <si>
    <t>svislé od stropu:15</t>
  </si>
  <si>
    <t>vodorovné:23</t>
  </si>
  <si>
    <t>612401911R00</t>
  </si>
  <si>
    <t xml:space="preserve">Příplatek za zahlazení povrchu </t>
  </si>
  <si>
    <t>m2</t>
  </si>
  <si>
    <t>97</t>
  </si>
  <si>
    <t>Prorážení otvorů</t>
  </si>
  <si>
    <t>971033451R00</t>
  </si>
  <si>
    <t xml:space="preserve">Vybourání otv. zeď cihel. pl.0,25 m2, tl.45cm, MVC </t>
  </si>
  <si>
    <t>kus</t>
  </si>
  <si>
    <t>Přechody mezi místnostmi</t>
  </si>
  <si>
    <t>973022241R00</t>
  </si>
  <si>
    <t xml:space="preserve">Vysekání kapes zeď pl. 0,1 m2, hl. 15 cm </t>
  </si>
  <si>
    <t xml:space="preserve">Součet z jednotlivých PD pro krabice, </t>
  </si>
  <si>
    <t>pro vyp:9</t>
  </si>
  <si>
    <t>pro zás:17</t>
  </si>
  <si>
    <t>jiné:8</t>
  </si>
  <si>
    <t>974031122R00</t>
  </si>
  <si>
    <t xml:space="preserve">Vysekání rýh ve zdi cihelné 3 x 7 cm </t>
  </si>
  <si>
    <t xml:space="preserve">Součet z jednotlivých PD, </t>
  </si>
  <si>
    <t>svisle dolů:15</t>
  </si>
  <si>
    <t>vodorovně:23</t>
  </si>
  <si>
    <t>974031222R00</t>
  </si>
  <si>
    <t xml:space="preserve">Vysekání rýh zeď cihelná u stropu 3 x 7 cm </t>
  </si>
  <si>
    <t>979081111RT2</t>
  </si>
  <si>
    <t>Odvoz suti a vybour. hmot na skládku do 1 km kontejner 4 t</t>
  </si>
  <si>
    <t>t</t>
  </si>
  <si>
    <t>979081121R00</t>
  </si>
  <si>
    <t xml:space="preserve">Příplatek k odvozu za každý další 1 km </t>
  </si>
  <si>
    <t>km</t>
  </si>
  <si>
    <t>784</t>
  </si>
  <si>
    <t>Malby</t>
  </si>
  <si>
    <t>784191201R00</t>
  </si>
  <si>
    <t xml:space="preserve">Penetrace podkladu hloubková ........... 1x </t>
  </si>
  <si>
    <t>784195112R00</t>
  </si>
  <si>
    <t xml:space="preserve">Malba tekutá .......Standard, bílá, 2 x </t>
  </si>
  <si>
    <t>111:96</t>
  </si>
  <si>
    <t>112:48</t>
  </si>
  <si>
    <t>113:36</t>
  </si>
  <si>
    <t>114:36</t>
  </si>
  <si>
    <t>115:36</t>
  </si>
  <si>
    <t>116:40</t>
  </si>
  <si>
    <t>117:52</t>
  </si>
  <si>
    <t>784195122R00</t>
  </si>
  <si>
    <t xml:space="preserve">Malba tekutá ............ Standard, barva, 2 x </t>
  </si>
  <si>
    <t>24662007</t>
  </si>
  <si>
    <t>...............barva interiérová bílá á 25 kg</t>
  </si>
  <si>
    <t>kg</t>
  </si>
  <si>
    <t>24662022</t>
  </si>
  <si>
    <t>............. barva malířská ........ po 7 kg</t>
  </si>
  <si>
    <t>24696620.A</t>
  </si>
  <si>
    <t>Penetrace ............ po 4 litrech</t>
  </si>
  <si>
    <t>l</t>
  </si>
  <si>
    <t>penetrace omítek</t>
  </si>
  <si>
    <t>M21</t>
  </si>
  <si>
    <t>Elektromontáže</t>
  </si>
  <si>
    <t>210010004RT1</t>
  </si>
  <si>
    <t>Trubka ohebná pod omítku, typ 23.. 29 mm včetně dodávky trubky PVC 2329</t>
  </si>
  <si>
    <t>pro potřebné ochrany vodičů</t>
  </si>
  <si>
    <t>210010301RT1</t>
  </si>
  <si>
    <t>Krabice přístrojová KP, bez zapojení, kruhová včetně dodávky KP 68/2</t>
  </si>
  <si>
    <t>210010311RT1</t>
  </si>
  <si>
    <t>Krabice univerzální KU, bez zapojení, kruhová včetně dodávky KU 68-1902 s víčkem</t>
  </si>
  <si>
    <t>pro jiné spojení včetně svorkovnic</t>
  </si>
  <si>
    <t>210010312RT1</t>
  </si>
  <si>
    <t>Krabice odbočná KO 97, bez zapojení, kruhová včetně dodávky KO 97/5 s víčkem</t>
  </si>
  <si>
    <t>Pro různá odbočení</t>
  </si>
  <si>
    <t>210010351RT1</t>
  </si>
  <si>
    <t>Rozvodka krabicová z lis. izol. 6455-11 do 4 mm2 včetně dodávky krabice 6455-11</t>
  </si>
  <si>
    <t>v krytí IP44</t>
  </si>
  <si>
    <t>210020251R00</t>
  </si>
  <si>
    <t xml:space="preserve">Rošt kabelový pro volné/pevné uložení,š. 200 mm </t>
  </si>
  <si>
    <t>páteřový rozvod v podhledu</t>
  </si>
  <si>
    <t>210100001R00</t>
  </si>
  <si>
    <t xml:space="preserve">Ukončení vodičů v rozvaděči + zapojení do 2,5 mm2 </t>
  </si>
  <si>
    <t>RE:3</t>
  </si>
  <si>
    <t>RP:24</t>
  </si>
  <si>
    <t>210100002R00</t>
  </si>
  <si>
    <t xml:space="preserve">Ukončení vodičů v rozvaděči + zapojení do 6 mm2 </t>
  </si>
  <si>
    <t>SEBT</t>
  </si>
  <si>
    <t>SEBT:4</t>
  </si>
  <si>
    <t>210110001RT1</t>
  </si>
  <si>
    <t>Spínač nástěnný jednopól.- řaz. 1, obyč.prostředí včetně dodávky spínače 3553-A01340</t>
  </si>
  <si>
    <t>včetně rámečků + svorkovnic typu Wago</t>
  </si>
  <si>
    <t>210110003RT1</t>
  </si>
  <si>
    <t>Spínač nástěnný seriový - řaz. 5, obyč.prostředí včetně dodávky spínače 3553-05929</t>
  </si>
  <si>
    <t>210110006RT1</t>
  </si>
  <si>
    <t>Spínač nástěnný trojpól.25A - řaz. 3, obyč.prostř. včetně dodávky spínače 35363-10p</t>
  </si>
  <si>
    <t>Včetně úchytného materiálu</t>
  </si>
  <si>
    <t>pro boiler:1</t>
  </si>
  <si>
    <t>210110062RZ4</t>
  </si>
  <si>
    <t>autonomní hlásič kouře včetně dodávky</t>
  </si>
  <si>
    <t>210110072RT1</t>
  </si>
  <si>
    <t>Elektronický časový ovládač včetně dodávky ovladače CS31B</t>
  </si>
  <si>
    <t>210110503RZ9</t>
  </si>
  <si>
    <t>Vypínač na din lištu včetně dodávky vypínače HV 32/3</t>
  </si>
  <si>
    <t>RP</t>
  </si>
  <si>
    <t>210111004RZ3</t>
  </si>
  <si>
    <t>Mtž zásuvka vestav šroub 3P+N+PE včetně dodávky zás s SPD 3</t>
  </si>
  <si>
    <t>210111011RT6</t>
  </si>
  <si>
    <t>Zásuvka domovní zapuštěná - provedení 2P+PE včetně dodávky zásuvky a rámečku</t>
  </si>
  <si>
    <t>210120313RZ5</t>
  </si>
  <si>
    <t>svodič SPD 1+2 včetně dodávky svodiče</t>
  </si>
  <si>
    <t>do RP</t>
  </si>
  <si>
    <t>210120401R00</t>
  </si>
  <si>
    <t xml:space="preserve">Jistič vzduch.1pólový do 25 A IJV-IJM-PO bez krytu </t>
  </si>
  <si>
    <t>2A:1</t>
  </si>
  <si>
    <t>10A:4</t>
  </si>
  <si>
    <t>16A:6</t>
  </si>
  <si>
    <t>RCD:1</t>
  </si>
  <si>
    <t>210120451R00</t>
  </si>
  <si>
    <t xml:space="preserve">Jistič vzduchový 3pólový do 25 A bez krytu </t>
  </si>
  <si>
    <t>0</t>
  </si>
  <si>
    <t>210130402RZ9</t>
  </si>
  <si>
    <t>Relé jpro boiler včetně dodávky</t>
  </si>
  <si>
    <t>210190002R00</t>
  </si>
  <si>
    <t>Montáž celoplechových rozvodnic do váhy 50 kg včetně dodávky RP</t>
  </si>
  <si>
    <t>210200010R00</t>
  </si>
  <si>
    <t xml:space="preserve">Svítidlo </t>
  </si>
  <si>
    <t>včetmě veškerých recyklačních poplatků a úchytného materiálu</t>
  </si>
  <si>
    <t>LA:7</t>
  </si>
  <si>
    <t>LB:4</t>
  </si>
  <si>
    <t>LC:2</t>
  </si>
  <si>
    <t>LD:4</t>
  </si>
  <si>
    <t>nouz:2</t>
  </si>
  <si>
    <t>210220003RT3</t>
  </si>
  <si>
    <t>Vedení uzemňovací na povrchu Cu do 50 mm2 včetně dodávky CY 6 mm2</t>
  </si>
  <si>
    <t>210220003RT4</t>
  </si>
  <si>
    <t>Vedení uzemňovací na povrchu Cu do 50 mm2 včetně dodávky CY 16 mm2 lano</t>
  </si>
  <si>
    <t>210220321RT1</t>
  </si>
  <si>
    <t>Svorka na potrubí Bernard, včetně Cu pásku včetně dodávky svorky + Cu pásku</t>
  </si>
  <si>
    <t>SEBT,MET</t>
  </si>
  <si>
    <t>210290002R00</t>
  </si>
  <si>
    <t xml:space="preserve">Revize elektro </t>
  </si>
  <si>
    <t>celková výchozí revize elektro</t>
  </si>
  <si>
    <t>21029000RZ20</t>
  </si>
  <si>
    <t xml:space="preserve">DEMONTÁŽ </t>
  </si>
  <si>
    <t>Jednotná položka kompletní demontáž původní elektroinstalace. Světla, zásuvky, vypínače + jiné včetně likvidace.</t>
  </si>
  <si>
    <t>210800105RT3</t>
  </si>
  <si>
    <t>Kabel CYKY 750 V 3x1,5 mm2 uložený včetně dodávky kabelu 3Cx1,5</t>
  </si>
  <si>
    <t>J9:80</t>
  </si>
  <si>
    <t>J8:90</t>
  </si>
  <si>
    <t>prořez:30</t>
  </si>
  <si>
    <t>210800106RT3</t>
  </si>
  <si>
    <t>Kabel CYKY 750 V 3x2,5 mm2 uložený pod omítkou včetně dodávky kabelu 3Cx2,5</t>
  </si>
  <si>
    <t>J4:33</t>
  </si>
  <si>
    <t>RCD1:15</t>
  </si>
  <si>
    <t>J5:15</t>
  </si>
  <si>
    <t>J6:20</t>
  </si>
  <si>
    <t>J7:10</t>
  </si>
  <si>
    <t>J3:20</t>
  </si>
  <si>
    <t>prořez:20</t>
  </si>
  <si>
    <t>210800113RT1</t>
  </si>
  <si>
    <t>Kabel CYKY 750 V 4x10 mm2 uložený pod omítkou včetně dodávky kabelu</t>
  </si>
  <si>
    <t>728611113R00</t>
  </si>
  <si>
    <t xml:space="preserve">Mtž ventilátoru radiál.nízkotl.potrub. do 0,07 m2 </t>
  </si>
  <si>
    <t>345709994060</t>
  </si>
  <si>
    <t>Kanál elektroinstalační  40 x 60 mm</t>
  </si>
  <si>
    <t>včetně spojovacích prvků a úchytů</t>
  </si>
  <si>
    <t>34800601.VRZ10</t>
  </si>
  <si>
    <t>světlo LA</t>
  </si>
  <si>
    <t>34800602.VRZ11</t>
  </si>
  <si>
    <t>Světlo LB</t>
  </si>
  <si>
    <t>34800603.VRZ12</t>
  </si>
  <si>
    <t>Světlo  LC</t>
  </si>
  <si>
    <t>34800606.VRZ15</t>
  </si>
  <si>
    <t>Světlo LD</t>
  </si>
  <si>
    <t>34800615.VRZ18</t>
  </si>
  <si>
    <t>Světlo nouzové</t>
  </si>
  <si>
    <t>35822001012</t>
  </si>
  <si>
    <t>Jistič do 80 A 1 pól. charakteristika B, LTN-2B-1</t>
  </si>
  <si>
    <t>35822001013</t>
  </si>
  <si>
    <t>Jistič do 80 A 1 pól. charakteristika B, LTN-10B-1</t>
  </si>
  <si>
    <t>35822001015</t>
  </si>
  <si>
    <t>Jistič do 80 A 1 pól. charakteristika B, LTN-16B-1</t>
  </si>
  <si>
    <t>35889012.A</t>
  </si>
  <si>
    <t>Chránič proudový OFE40-4-030AC</t>
  </si>
  <si>
    <t>358891503</t>
  </si>
  <si>
    <t>Chránič nadproudový -16B-1N-030AC</t>
  </si>
  <si>
    <t>42911710RZ19</t>
  </si>
  <si>
    <t>Ventilátor axiální do potrubí 100</t>
  </si>
  <si>
    <t>Ztížené výrobní podmínky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</si>
  <si>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</si>
  <si>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</si>
  <si>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</si>
  <si>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</si>
  <si>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</si>
  <si>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</si>
  <si>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</si>
  <si>
    <t>Prodejna zdravé výživy</t>
  </si>
  <si>
    <t>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</si>
</sst>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#,##0\ &quot;Kč&quot;"/>
  </numFmts>
  <fonts count="27" x14ac:knownFonts="1">
    <font>
      <sz val="10"/>
      <name val="Arial CE"/>
      <charset val="238"/>
    </font>
    <font>
      <sz val="10"/>
      <name val="Arial CE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 CE"/>
      <family val="2"/>
      <charset val="238"/>
    </font>
    <font>
      <sz val="8"/>
      <name val="Arial"/>
      <family val="2"/>
      <charset val="238"/>
    </font>
    <font>
      <sz val="10"/>
      <color indexed="9"/>
      <name val="Arial CE"/>
    </font>
    <font>
      <sz val="8"/>
      <color indexed="17"/>
      <name val="Arial"/>
      <family val="2"/>
      <charset val="238"/>
    </font>
    <font>
      <sz val="10"/>
      <color indexed="17"/>
      <name val="Arial"/>
      <family val="2"/>
      <charset val="238"/>
    </font>
    <font>
      <sz val="8"/>
      <color indexed="9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40"/>
      </patternFill>
    </fill>
  </fills>
  <borders count="6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36">
    <xf numFmtId="0" fontId="0" fillId="0" borderId="0" xfId="0"/>
    <xf numFmtId="0" fontId="2" fillId="0" borderId="1" xfId="0" applyFont="1" applyBorder="1" applyAlignment="1">
      <alignment horizontal="centerContinuous" vertical="top"/>
    </xf>
    <xf numFmtId="0" fontId="3" fillId="0" borderId="1" xfId="0" applyFont="1" applyBorder="1" applyAlignment="1">
      <alignment horizontal="centerContinuous"/>
    </xf>
    <xf numFmtId="0" fontId="4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Continuous"/>
    </xf>
    <xf numFmtId="49" fontId="6" fillId="2" borderId="4" xfId="0" applyNumberFormat="1" applyFont="1" applyFill="1" applyBorder="1" applyAlignment="1">
      <alignment horizontal="left"/>
    </xf>
    <xf numFmtId="49" fontId="5" fillId="2" borderId="3" xfId="0" applyNumberFormat="1" applyFont="1" applyFill="1" applyBorder="1" applyAlignment="1">
      <alignment horizontal="centerContinuous"/>
    </xf>
    <xf numFmtId="0" fontId="5" fillId="0" borderId="5" xfId="0" applyFont="1" applyBorder="1"/>
    <xf numFmtId="49" fontId="5" fillId="0" borderId="6" xfId="0" applyNumberFormat="1" applyFont="1" applyBorder="1" applyAlignment="1">
      <alignment horizontal="left"/>
    </xf>
    <xf numFmtId="0" fontId="3" fillId="0" borderId="7" xfId="0" applyFont="1" applyBorder="1"/>
    <xf numFmtId="0" fontId="5" fillId="0" borderId="8" xfId="0" applyFont="1" applyBorder="1"/>
    <xf numFmtId="49" fontId="5" fillId="0" borderId="9" xfId="0" applyNumberFormat="1" applyFont="1" applyBorder="1"/>
    <xf numFmtId="49" fontId="5" fillId="0" borderId="8" xfId="0" applyNumberFormat="1" applyFont="1" applyBorder="1"/>
    <xf numFmtId="0" fontId="5" fillId="0" borderId="10" xfId="0" applyFont="1" applyBorder="1"/>
    <xf numFmtId="0" fontId="5" fillId="0" borderId="11" xfId="0" applyFont="1" applyBorder="1" applyAlignment="1">
      <alignment horizontal="left"/>
    </xf>
    <xf numFmtId="0" fontId="4" fillId="0" borderId="7" xfId="0" applyFont="1" applyBorder="1"/>
    <xf numFmtId="49" fontId="5" fillId="0" borderId="11" xfId="0" applyNumberFormat="1" applyFont="1" applyBorder="1" applyAlignment="1">
      <alignment horizontal="left"/>
    </xf>
    <xf numFmtId="49" fontId="4" fillId="2" borderId="7" xfId="0" applyNumberFormat="1" applyFont="1" applyFill="1" applyBorder="1"/>
    <xf numFmtId="49" fontId="3" fillId="2" borderId="8" xfId="0" applyNumberFormat="1" applyFont="1" applyFill="1" applyBorder="1"/>
    <xf numFmtId="49" fontId="4" fillId="2" borderId="9" xfId="0" applyNumberFormat="1" applyFont="1" applyFill="1" applyBorder="1"/>
    <xf numFmtId="49" fontId="3" fillId="2" borderId="9" xfId="0" applyNumberFormat="1" applyFont="1" applyFill="1" applyBorder="1"/>
    <xf numFmtId="0" fontId="5" fillId="0" borderId="10" xfId="0" applyFont="1" applyFill="1" applyBorder="1"/>
    <xf numFmtId="3" fontId="5" fillId="0" borderId="11" xfId="0" applyNumberFormat="1" applyFont="1" applyBorder="1" applyAlignment="1">
      <alignment horizontal="left"/>
    </xf>
    <xf numFmtId="0" fontId="0" fillId="0" borderId="0" xfId="0" applyFill="1"/>
    <xf numFmtId="49" fontId="4" fillId="2" borderId="12" xfId="0" applyNumberFormat="1" applyFont="1" applyFill="1" applyBorder="1"/>
    <xf numFmtId="49" fontId="3" fillId="2" borderId="13" xfId="0" applyNumberFormat="1" applyFont="1" applyFill="1" applyBorder="1"/>
    <xf numFmtId="49" fontId="4" fillId="2" borderId="0" xfId="0" applyNumberFormat="1" applyFont="1" applyFill="1" applyBorder="1"/>
    <xf numFmtId="49" fontId="3" fillId="2" borderId="0" xfId="0" applyNumberFormat="1" applyFont="1" applyFill="1" applyBorder="1"/>
    <xf numFmtId="49" fontId="5" fillId="0" borderId="10" xfId="0" applyNumberFormat="1" applyFont="1" applyBorder="1" applyAlignment="1">
      <alignment horizontal="left"/>
    </xf>
    <xf numFmtId="0" fontId="5" fillId="0" borderId="14" xfId="0" applyFont="1" applyBorder="1"/>
    <xf numFmtId="0" fontId="5" fillId="0" borderId="10" xfId="0" applyNumberFormat="1" applyFont="1" applyBorder="1"/>
    <xf numFmtId="0" fontId="5" fillId="0" borderId="16" xfId="0" applyNumberFormat="1" applyFont="1" applyBorder="1" applyAlignment="1">
      <alignment horizontal="left"/>
    </xf>
    <xf numFmtId="0" fontId="0" fillId="0" borderId="0" xfId="0" applyNumberFormat="1" applyBorder="1"/>
    <xf numFmtId="0" fontId="0" fillId="0" borderId="0" xfId="0" applyNumberFormat="1"/>
    <xf numFmtId="0" fontId="5" fillId="0" borderId="16" xfId="0" applyFont="1" applyBorder="1" applyAlignment="1">
      <alignment horizontal="left"/>
    </xf>
    <xf numFmtId="0" fontId="0" fillId="0" borderId="0" xfId="0" applyBorder="1"/>
    <xf numFmtId="0" fontId="5" fillId="0" borderId="10" xfId="0" applyFont="1" applyFill="1" applyBorder="1" applyAlignment="1"/>
    <xf numFmtId="0" fontId="5" fillId="0" borderId="16" xfId="0" applyFont="1" applyFill="1" applyBorder="1" applyAlignment="1"/>
    <xf numFmtId="0" fontId="1" fillId="0" borderId="0" xfId="0" applyFont="1" applyFill="1" applyBorder="1" applyAlignment="1"/>
    <xf numFmtId="0" fontId="5" fillId="0" borderId="10" xfId="0" applyFont="1" applyBorder="1" applyAlignment="1"/>
    <xf numFmtId="0" fontId="5" fillId="0" borderId="16" xfId="0" applyFont="1" applyBorder="1" applyAlignment="1"/>
    <xf numFmtId="3" fontId="0" fillId="0" borderId="0" xfId="0" applyNumberFormat="1"/>
    <xf numFmtId="0" fontId="5" fillId="0" borderId="7" xfId="0" applyFont="1" applyBorder="1"/>
    <xf numFmtId="0" fontId="5" fillId="0" borderId="5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2" fillId="0" borderId="18" xfId="0" applyFont="1" applyBorder="1" applyAlignment="1">
      <alignment horizontal="centerContinuous" vertical="center"/>
    </xf>
    <xf numFmtId="0" fontId="7" fillId="0" borderId="19" xfId="0" applyFont="1" applyBorder="1" applyAlignment="1">
      <alignment horizontal="centerContinuous" vertical="center"/>
    </xf>
    <xf numFmtId="0" fontId="3" fillId="0" borderId="19" xfId="0" applyFont="1" applyBorder="1" applyAlignment="1">
      <alignment horizontal="centerContinuous" vertical="center"/>
    </xf>
    <xf numFmtId="0" fontId="3" fillId="0" borderId="20" xfId="0" applyFont="1" applyBorder="1" applyAlignment="1">
      <alignment horizontal="centerContinuous" vertical="center"/>
    </xf>
    <xf numFmtId="0" fontId="4" fillId="2" borderId="21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Continuous"/>
    </xf>
    <xf numFmtId="0" fontId="4" fillId="2" borderId="22" xfId="0" applyFont="1" applyFill="1" applyBorder="1" applyAlignment="1">
      <alignment horizontal="centerContinuous"/>
    </xf>
    <xf numFmtId="0" fontId="3" fillId="2" borderId="22" xfId="0" applyFont="1" applyFill="1" applyBorder="1" applyAlignment="1">
      <alignment horizontal="centerContinuous"/>
    </xf>
    <xf numFmtId="0" fontId="3" fillId="0" borderId="24" xfId="0" applyFont="1" applyBorder="1"/>
    <xf numFmtId="0" fontId="3" fillId="0" borderId="25" xfId="0" applyFont="1" applyBorder="1"/>
    <xf numFmtId="3" fontId="3" fillId="0" borderId="6" xfId="0" applyNumberFormat="1" applyFont="1" applyBorder="1"/>
    <xf numFmtId="0" fontId="3" fillId="0" borderId="2" xfId="0" applyFont="1" applyBorder="1"/>
    <xf numFmtId="3" fontId="3" fillId="0" borderId="4" xfId="0" applyNumberFormat="1" applyFont="1" applyBorder="1"/>
    <xf numFmtId="0" fontId="3" fillId="0" borderId="3" xfId="0" applyFont="1" applyBorder="1"/>
    <xf numFmtId="3" fontId="3" fillId="0" borderId="9" xfId="0" applyNumberFormat="1" applyFont="1" applyBorder="1"/>
    <xf numFmtId="0" fontId="3" fillId="0" borderId="8" xfId="0" applyFont="1" applyBorder="1"/>
    <xf numFmtId="0" fontId="3" fillId="0" borderId="26" xfId="0" applyFont="1" applyBorder="1"/>
    <xf numFmtId="0" fontId="3" fillId="0" borderId="25" xfId="0" applyFont="1" applyBorder="1" applyAlignment="1">
      <alignment shrinkToFit="1"/>
    </xf>
    <xf numFmtId="0" fontId="3" fillId="0" borderId="27" xfId="0" applyFont="1" applyBorder="1"/>
    <xf numFmtId="0" fontId="3" fillId="0" borderId="12" xfId="0" applyFont="1" applyBorder="1"/>
    <xf numFmtId="0" fontId="3" fillId="0" borderId="0" xfId="0" applyFont="1" applyBorder="1"/>
    <xf numFmtId="3" fontId="3" fillId="0" borderId="30" xfId="0" applyNumberFormat="1" applyFont="1" applyBorder="1"/>
    <xf numFmtId="0" fontId="3" fillId="0" borderId="28" xfId="0" applyFont="1" applyBorder="1"/>
    <xf numFmtId="3" fontId="3" fillId="0" borderId="31" xfId="0" applyNumberFormat="1" applyFont="1" applyBorder="1"/>
    <xf numFmtId="0" fontId="3" fillId="0" borderId="29" xfId="0" applyFont="1" applyBorder="1"/>
    <xf numFmtId="0" fontId="4" fillId="2" borderId="2" xfId="0" applyFont="1" applyFill="1" applyBorder="1"/>
    <xf numFmtId="0" fontId="4" fillId="2" borderId="4" xfId="0" applyFont="1" applyFill="1" applyBorder="1"/>
    <xf numFmtId="0" fontId="4" fillId="2" borderId="3" xfId="0" applyFont="1" applyFill="1" applyBorder="1"/>
    <xf numFmtId="0" fontId="4" fillId="2" borderId="32" xfId="0" applyFont="1" applyFill="1" applyBorder="1"/>
    <xf numFmtId="0" fontId="4" fillId="2" borderId="33" xfId="0" applyFont="1" applyFill="1" applyBorder="1"/>
    <xf numFmtId="0" fontId="3" fillId="0" borderId="13" xfId="0" applyFont="1" applyBorder="1"/>
    <xf numFmtId="0" fontId="3" fillId="0" borderId="0" xfId="0" applyFont="1"/>
    <xf numFmtId="0" fontId="3" fillId="0" borderId="34" xfId="0" applyFont="1" applyBorder="1"/>
    <xf numFmtId="0" fontId="3" fillId="0" borderId="35" xfId="0" applyFont="1" applyBorder="1"/>
    <xf numFmtId="0" fontId="3" fillId="0" borderId="0" xfId="0" applyFont="1" applyBorder="1" applyAlignment="1">
      <alignment horizontal="right"/>
    </xf>
    <xf numFmtId="164" fontId="3" fillId="0" borderId="0" xfId="0" applyNumberFormat="1" applyFont="1" applyBorder="1"/>
    <xf numFmtId="0" fontId="3" fillId="0" borderId="0" xfId="0" applyFont="1" applyFill="1" applyBorder="1"/>
    <xf numFmtId="0" fontId="3" fillId="0" borderId="36" xfId="0" applyFont="1" applyBorder="1"/>
    <xf numFmtId="0" fontId="3" fillId="0" borderId="37" xfId="0" applyFont="1" applyBorder="1"/>
    <xf numFmtId="0" fontId="3" fillId="0" borderId="38" xfId="0" applyFont="1" applyBorder="1"/>
    <xf numFmtId="0" fontId="3" fillId="0" borderId="39" xfId="0" applyFont="1" applyBorder="1"/>
    <xf numFmtId="165" fontId="3" fillId="0" borderId="40" xfId="0" applyNumberFormat="1" applyFont="1" applyBorder="1" applyAlignment="1">
      <alignment horizontal="right"/>
    </xf>
    <xf numFmtId="0" fontId="3" fillId="0" borderId="40" xfId="0" applyFont="1" applyBorder="1"/>
    <xf numFmtId="0" fontId="3" fillId="0" borderId="9" xfId="0" applyFont="1" applyBorder="1"/>
    <xf numFmtId="165" fontId="3" fillId="0" borderId="8" xfId="0" applyNumberFormat="1" applyFont="1" applyBorder="1" applyAlignment="1">
      <alignment horizontal="right"/>
    </xf>
    <xf numFmtId="0" fontId="7" fillId="2" borderId="28" xfId="0" applyFont="1" applyFill="1" applyBorder="1"/>
    <xf numFmtId="0" fontId="7" fillId="2" borderId="31" xfId="0" applyFont="1" applyFill="1" applyBorder="1"/>
    <xf numFmtId="0" fontId="7" fillId="2" borderId="29" xfId="0" applyFont="1" applyFill="1" applyBorder="1"/>
    <xf numFmtId="0" fontId="8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49" fontId="4" fillId="0" borderId="45" xfId="1" applyNumberFormat="1" applyFont="1" applyBorder="1"/>
    <xf numFmtId="49" fontId="3" fillId="0" borderId="45" xfId="1" applyNumberFormat="1" applyFont="1" applyBorder="1"/>
    <xf numFmtId="49" fontId="3" fillId="0" borderId="45" xfId="1" applyNumberFormat="1" applyFont="1" applyBorder="1" applyAlignment="1">
      <alignment horizontal="right"/>
    </xf>
    <xf numFmtId="0" fontId="3" fillId="0" borderId="46" xfId="1" applyFont="1" applyBorder="1"/>
    <xf numFmtId="49" fontId="3" fillId="0" borderId="45" xfId="0" applyNumberFormat="1" applyFont="1" applyBorder="1" applyAlignment="1">
      <alignment horizontal="left"/>
    </xf>
    <xf numFmtId="0" fontId="3" fillId="0" borderId="47" xfId="0" applyNumberFormat="1" applyFont="1" applyBorder="1"/>
    <xf numFmtId="49" fontId="4" fillId="0" borderId="50" xfId="1" applyNumberFormat="1" applyFont="1" applyBorder="1"/>
    <xf numFmtId="49" fontId="3" fillId="0" borderId="50" xfId="1" applyNumberFormat="1" applyFont="1" applyBorder="1"/>
    <xf numFmtId="49" fontId="3" fillId="0" borderId="50" xfId="1" applyNumberFormat="1" applyFont="1" applyBorder="1" applyAlignment="1">
      <alignment horizontal="righ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4" fillId="2" borderId="21" xfId="0" applyNumberFormat="1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53" xfId="0" applyFont="1" applyFill="1" applyBorder="1" applyAlignment="1">
      <alignment horizontal="center"/>
    </xf>
    <xf numFmtId="0" fontId="4" fillId="2" borderId="54" xfId="0" applyFont="1" applyFill="1" applyBorder="1" applyAlignment="1">
      <alignment horizontal="center"/>
    </xf>
    <xf numFmtId="0" fontId="4" fillId="2" borderId="55" xfId="0" applyFont="1" applyFill="1" applyBorder="1" applyAlignment="1">
      <alignment horizontal="center"/>
    </xf>
    <xf numFmtId="0" fontId="5" fillId="0" borderId="0" xfId="0" applyFont="1" applyBorder="1"/>
    <xf numFmtId="3" fontId="3" fillId="0" borderId="35" xfId="0" applyNumberFormat="1" applyFont="1" applyBorder="1"/>
    <xf numFmtId="0" fontId="4" fillId="2" borderId="21" xfId="0" applyFont="1" applyFill="1" applyBorder="1"/>
    <xf numFmtId="0" fontId="4" fillId="2" borderId="22" xfId="0" applyFont="1" applyFill="1" applyBorder="1"/>
    <xf numFmtId="3" fontId="4" fillId="2" borderId="23" xfId="0" applyNumberFormat="1" applyFont="1" applyFill="1" applyBorder="1"/>
    <xf numFmtId="3" fontId="4" fillId="2" borderId="53" xfId="0" applyNumberFormat="1" applyFont="1" applyFill="1" applyBorder="1"/>
    <xf numFmtId="3" fontId="4" fillId="2" borderId="54" xfId="0" applyNumberFormat="1" applyFont="1" applyFill="1" applyBorder="1"/>
    <xf numFmtId="3" fontId="4" fillId="2" borderId="55" xfId="0" applyNumberFormat="1" applyFont="1" applyFill="1" applyBorder="1"/>
    <xf numFmtId="0" fontId="11" fillId="0" borderId="0" xfId="0" applyFont="1"/>
    <xf numFmtId="3" fontId="2" fillId="0" borderId="0" xfId="0" applyNumberFormat="1" applyFont="1" applyAlignment="1">
      <alignment horizontal="centerContinuous"/>
    </xf>
    <xf numFmtId="0" fontId="3" fillId="2" borderId="33" xfId="0" applyFont="1" applyFill="1" applyBorder="1"/>
    <xf numFmtId="0" fontId="4" fillId="2" borderId="58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center"/>
    </xf>
    <xf numFmtId="4" fontId="6" fillId="2" borderId="4" xfId="0" applyNumberFormat="1" applyFont="1" applyFill="1" applyBorder="1" applyAlignment="1">
      <alignment horizontal="right"/>
    </xf>
    <xf numFmtId="4" fontId="6" fillId="2" borderId="33" xfId="0" applyNumberFormat="1" applyFont="1" applyFill="1" applyBorder="1" applyAlignment="1">
      <alignment horizontal="right"/>
    </xf>
    <xf numFmtId="0" fontId="3" fillId="0" borderId="17" xfId="0" applyFont="1" applyBorder="1"/>
    <xf numFmtId="3" fontId="3" fillId="0" borderId="26" xfId="0" applyNumberFormat="1" applyFont="1" applyBorder="1" applyAlignment="1">
      <alignment horizontal="right"/>
    </xf>
    <xf numFmtId="165" fontId="3" fillId="0" borderId="10" xfId="0" applyNumberFormat="1" applyFont="1" applyBorder="1" applyAlignment="1">
      <alignment horizontal="right"/>
    </xf>
    <xf numFmtId="3" fontId="3" fillId="0" borderId="36" xfId="0" applyNumberFormat="1" applyFont="1" applyBorder="1" applyAlignment="1">
      <alignment horizontal="right"/>
    </xf>
    <xf numFmtId="4" fontId="3" fillId="0" borderId="25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0" fontId="3" fillId="2" borderId="28" xfId="0" applyFont="1" applyFill="1" applyBorder="1"/>
    <xf numFmtId="0" fontId="4" fillId="2" borderId="31" xfId="0" applyFont="1" applyFill="1" applyBorder="1"/>
    <xf numFmtId="0" fontId="3" fillId="2" borderId="31" xfId="0" applyFont="1" applyFill="1" applyBorder="1"/>
    <xf numFmtId="4" fontId="3" fillId="2" borderId="42" xfId="0" applyNumberFormat="1" applyFont="1" applyFill="1" applyBorder="1"/>
    <xf numFmtId="4" fontId="3" fillId="2" borderId="28" xfId="0" applyNumberFormat="1" applyFont="1" applyFill="1" applyBorder="1"/>
    <xf numFmtId="4" fontId="3" fillId="2" borderId="31" xfId="0" applyNumberFormat="1" applyFont="1" applyFill="1" applyBorder="1"/>
    <xf numFmtId="3" fontId="12" fillId="0" borderId="0" xfId="0" applyNumberFormat="1" applyFont="1"/>
    <xf numFmtId="4" fontId="12" fillId="0" borderId="0" xfId="0" applyNumberFormat="1" applyFont="1"/>
    <xf numFmtId="4" fontId="0" fillId="0" borderId="0" xfId="0" applyNumberFormat="1"/>
    <xf numFmtId="0" fontId="10" fillId="0" borderId="0" xfId="1"/>
    <xf numFmtId="0" fontId="3" fillId="0" borderId="0" xfId="1" applyFont="1"/>
    <xf numFmtId="0" fontId="14" fillId="0" borderId="0" xfId="1" applyFont="1" applyAlignment="1">
      <alignment horizontal="centerContinuous"/>
    </xf>
    <xf numFmtId="0" fontId="15" fillId="0" borderId="0" xfId="1" applyFont="1" applyAlignment="1">
      <alignment horizontal="centerContinuous"/>
    </xf>
    <xf numFmtId="0" fontId="15" fillId="0" borderId="0" xfId="1" applyFont="1" applyAlignment="1">
      <alignment horizontal="right"/>
    </xf>
    <xf numFmtId="0" fontId="3" fillId="0" borderId="45" xfId="1" applyFont="1" applyBorder="1"/>
    <xf numFmtId="0" fontId="5" fillId="0" borderId="46" xfId="1" applyFont="1" applyBorder="1" applyAlignment="1">
      <alignment horizontal="right"/>
    </xf>
    <xf numFmtId="49" fontId="3" fillId="0" borderId="45" xfId="1" applyNumberFormat="1" applyFont="1" applyBorder="1" applyAlignment="1">
      <alignment horizontal="left"/>
    </xf>
    <xf numFmtId="0" fontId="3" fillId="0" borderId="47" xfId="1" applyFont="1" applyBorder="1"/>
    <xf numFmtId="0" fontId="3" fillId="0" borderId="50" xfId="1" applyFont="1" applyBorder="1"/>
    <xf numFmtId="0" fontId="5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/>
    <xf numFmtId="49" fontId="5" fillId="2" borderId="10" xfId="1" applyNumberFormat="1" applyFont="1" applyFill="1" applyBorder="1"/>
    <xf numFmtId="0" fontId="5" fillId="2" borderId="8" xfId="1" applyFont="1" applyFill="1" applyBorder="1" applyAlignment="1">
      <alignment horizontal="center"/>
    </xf>
    <xf numFmtId="0" fontId="5" fillId="2" borderId="8" xfId="1" applyNumberFormat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0" fontId="4" fillId="0" borderId="56" xfId="1" applyFont="1" applyBorder="1" applyAlignment="1">
      <alignment horizontal="center"/>
    </xf>
    <xf numFmtId="49" fontId="4" fillId="0" borderId="56" xfId="1" applyNumberFormat="1" applyFont="1" applyBorder="1" applyAlignment="1">
      <alignment horizontal="left"/>
    </xf>
    <xf numFmtId="0" fontId="4" fillId="0" borderId="15" xfId="1" applyFont="1" applyBorder="1"/>
    <xf numFmtId="0" fontId="3" fillId="0" borderId="9" xfId="1" applyFont="1" applyBorder="1" applyAlignment="1">
      <alignment horizontal="center"/>
    </xf>
    <xf numFmtId="0" fontId="3" fillId="0" borderId="9" xfId="1" applyNumberFormat="1" applyFont="1" applyBorder="1" applyAlignment="1">
      <alignment horizontal="right"/>
    </xf>
    <xf numFmtId="0" fontId="3" fillId="0" borderId="8" xfId="1" applyNumberFormat="1" applyFont="1" applyBorder="1"/>
    <xf numFmtId="0" fontId="10" fillId="0" borderId="0" xfId="1" applyNumberFormat="1"/>
    <xf numFmtId="0" fontId="16" fillId="0" borderId="0" xfId="1" applyFont="1"/>
    <xf numFmtId="0" fontId="17" fillId="0" borderId="59" xfId="1" applyFont="1" applyBorder="1" applyAlignment="1">
      <alignment horizontal="center" vertical="top"/>
    </xf>
    <xf numFmtId="49" fontId="17" fillId="0" borderId="59" xfId="1" applyNumberFormat="1" applyFont="1" applyBorder="1" applyAlignment="1">
      <alignment horizontal="left" vertical="top"/>
    </xf>
    <xf numFmtId="0" fontId="17" fillId="0" borderId="59" xfId="1" applyFont="1" applyBorder="1" applyAlignment="1">
      <alignment vertical="top" wrapText="1"/>
    </xf>
    <xf numFmtId="49" fontId="17" fillId="0" borderId="59" xfId="1" applyNumberFormat="1" applyFont="1" applyBorder="1" applyAlignment="1">
      <alignment horizontal="center" shrinkToFit="1"/>
    </xf>
    <xf numFmtId="4" fontId="17" fillId="0" borderId="59" xfId="1" applyNumberFormat="1" applyFont="1" applyBorder="1" applyAlignment="1">
      <alignment horizontal="right"/>
    </xf>
    <xf numFmtId="4" fontId="17" fillId="0" borderId="59" xfId="1" applyNumberFormat="1" applyFont="1" applyBorder="1"/>
    <xf numFmtId="0" fontId="18" fillId="0" borderId="0" xfId="1" applyFont="1"/>
    <xf numFmtId="0" fontId="5" fillId="0" borderId="56" xfId="1" applyFont="1" applyBorder="1" applyAlignment="1">
      <alignment horizontal="center"/>
    </xf>
    <xf numFmtId="49" fontId="5" fillId="0" borderId="56" xfId="1" applyNumberFormat="1" applyFont="1" applyBorder="1" applyAlignment="1">
      <alignment horizontal="left"/>
    </xf>
    <xf numFmtId="0" fontId="21" fillId="0" borderId="0" xfId="1" applyFont="1" applyAlignment="1">
      <alignment wrapText="1"/>
    </xf>
    <xf numFmtId="49" fontId="5" fillId="0" borderId="56" xfId="1" applyNumberFormat="1" applyFont="1" applyBorder="1" applyAlignment="1">
      <alignment horizontal="right"/>
    </xf>
    <xf numFmtId="4" fontId="22" fillId="3" borderId="62" xfId="1" applyNumberFormat="1" applyFont="1" applyFill="1" applyBorder="1" applyAlignment="1">
      <alignment horizontal="right" wrapText="1"/>
    </xf>
    <xf numFmtId="0" fontId="22" fillId="3" borderId="34" xfId="1" applyFont="1" applyFill="1" applyBorder="1" applyAlignment="1">
      <alignment horizontal="left" wrapText="1"/>
    </xf>
    <xf numFmtId="0" fontId="22" fillId="0" borderId="13" xfId="0" applyFont="1" applyBorder="1" applyAlignment="1">
      <alignment horizontal="right"/>
    </xf>
    <xf numFmtId="0" fontId="3" fillId="2" borderId="10" xfId="1" applyFont="1" applyFill="1" applyBorder="1" applyAlignment="1">
      <alignment horizontal="center"/>
    </xf>
    <xf numFmtId="49" fontId="24" fillId="2" borderId="10" xfId="1" applyNumberFormat="1" applyFont="1" applyFill="1" applyBorder="1" applyAlignment="1">
      <alignment horizontal="left"/>
    </xf>
    <xf numFmtId="0" fontId="24" fillId="2" borderId="15" xfId="1" applyFont="1" applyFill="1" applyBorder="1"/>
    <xf numFmtId="0" fontId="3" fillId="2" borderId="9" xfId="1" applyFont="1" applyFill="1" applyBorder="1" applyAlignment="1">
      <alignment horizontal="center"/>
    </xf>
    <xf numFmtId="4" fontId="3" fillId="2" borderId="9" xfId="1" applyNumberFormat="1" applyFont="1" applyFill="1" applyBorder="1" applyAlignment="1">
      <alignment horizontal="right"/>
    </xf>
    <xf numFmtId="4" fontId="3" fillId="2" borderId="8" xfId="1" applyNumberFormat="1" applyFont="1" applyFill="1" applyBorder="1" applyAlignment="1">
      <alignment horizontal="right"/>
    </xf>
    <xf numFmtId="4" fontId="4" fillId="2" borderId="10" xfId="1" applyNumberFormat="1" applyFont="1" applyFill="1" applyBorder="1"/>
    <xf numFmtId="3" fontId="10" fillId="0" borderId="0" xfId="1" applyNumberFormat="1"/>
    <xf numFmtId="0" fontId="10" fillId="0" borderId="0" xfId="1" applyBorder="1"/>
    <xf numFmtId="0" fontId="25" fillId="0" borderId="0" xfId="1" applyFont="1" applyAlignment="1"/>
    <xf numFmtId="0" fontId="10" fillId="0" borderId="0" xfId="1" applyAlignment="1">
      <alignment horizontal="right"/>
    </xf>
    <xf numFmtId="0" fontId="26" fillId="0" borderId="0" xfId="1" applyFont="1" applyBorder="1"/>
    <xf numFmtId="3" fontId="26" fillId="0" borderId="0" xfId="1" applyNumberFormat="1" applyFont="1" applyBorder="1" applyAlignment="1">
      <alignment horizontal="right"/>
    </xf>
    <xf numFmtId="4" fontId="26" fillId="0" borderId="0" xfId="1" applyNumberFormat="1" applyFont="1" applyBorder="1"/>
    <xf numFmtId="0" fontId="25" fillId="0" borderId="0" xfId="1" applyFont="1" applyBorder="1" applyAlignment="1"/>
    <xf numFmtId="0" fontId="10" fillId="0" borderId="0" xfId="1" applyBorder="1" applyAlignment="1">
      <alignment horizontal="right"/>
    </xf>
    <xf numFmtId="49" fontId="5" fillId="0" borderId="12" xfId="0" applyNumberFormat="1" applyFont="1" applyBorder="1"/>
    <xf numFmtId="3" fontId="3" fillId="0" borderId="13" xfId="0" applyNumberFormat="1" applyFont="1" applyBorder="1"/>
    <xf numFmtId="3" fontId="3" fillId="0" borderId="56" xfId="0" applyNumberFormat="1" applyFont="1" applyBorder="1"/>
    <xf numFmtId="3" fontId="3" fillId="0" borderId="57" xfId="0" applyNumberFormat="1" applyFont="1" applyBorder="1"/>
    <xf numFmtId="46" fontId="21" fillId="0" borderId="0" xfId="1" applyNumberFormat="1" applyFont="1" applyAlignment="1">
      <alignment wrapText="1"/>
    </xf>
    <xf numFmtId="0" fontId="0" fillId="0" borderId="0" xfId="0" applyAlignment="1">
      <alignment horizontal="left" wrapText="1"/>
    </xf>
    <xf numFmtId="166" fontId="3" fillId="0" borderId="15" xfId="0" applyNumberFormat="1" applyFont="1" applyBorder="1" applyAlignment="1">
      <alignment horizontal="right" indent="2"/>
    </xf>
    <xf numFmtId="166" fontId="3" fillId="0" borderId="16" xfId="0" applyNumberFormat="1" applyFont="1" applyBorder="1" applyAlignment="1">
      <alignment horizontal="right" indent="2"/>
    </xf>
    <xf numFmtId="166" fontId="7" fillId="2" borderId="41" xfId="0" applyNumberFormat="1" applyFont="1" applyFill="1" applyBorder="1" applyAlignment="1">
      <alignment horizontal="right" indent="2"/>
    </xf>
    <xf numFmtId="166" fontId="7" fillId="2" borderId="42" xfId="0" applyNumberFormat="1" applyFont="1" applyFill="1" applyBorder="1" applyAlignment="1">
      <alignment horizontal="right" indent="2"/>
    </xf>
    <xf numFmtId="0" fontId="9" fillId="0" borderId="0" xfId="0" applyFont="1" applyAlignment="1">
      <alignment horizontal="left" vertical="top" wrapText="1"/>
    </xf>
    <xf numFmtId="0" fontId="5" fillId="0" borderId="10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3" fillId="0" borderId="28" xfId="0" applyFont="1" applyBorder="1" applyAlignment="1">
      <alignment horizontal="center" shrinkToFit="1"/>
    </xf>
    <xf numFmtId="0" fontId="3" fillId="0" borderId="29" xfId="0" applyFont="1" applyBorder="1" applyAlignment="1">
      <alignment horizontal="center" shrinkToFit="1"/>
    </xf>
    <xf numFmtId="0" fontId="3" fillId="0" borderId="43" xfId="1" applyFont="1" applyBorder="1" applyAlignment="1">
      <alignment horizontal="center"/>
    </xf>
    <xf numFmtId="0" fontId="3" fillId="0" borderId="44" xfId="1" applyFont="1" applyBorder="1" applyAlignment="1">
      <alignment horizontal="center"/>
    </xf>
    <xf numFmtId="0" fontId="3" fillId="0" borderId="48" xfId="1" applyFont="1" applyBorder="1" applyAlignment="1">
      <alignment horizontal="center"/>
    </xf>
    <xf numFmtId="0" fontId="3" fillId="0" borderId="49" xfId="1" applyFont="1" applyBorder="1" applyAlignment="1">
      <alignment horizontal="center"/>
    </xf>
    <xf numFmtId="0" fontId="3" fillId="0" borderId="51" xfId="1" applyFont="1" applyBorder="1" applyAlignment="1">
      <alignment horizontal="left"/>
    </xf>
    <xf numFmtId="0" fontId="3" fillId="0" borderId="50" xfId="1" applyFont="1" applyBorder="1" applyAlignment="1">
      <alignment horizontal="left"/>
    </xf>
    <xf numFmtId="0" fontId="3" fillId="0" borderId="52" xfId="1" applyFont="1" applyBorder="1" applyAlignment="1">
      <alignment horizontal="left"/>
    </xf>
    <xf numFmtId="3" fontId="4" fillId="2" borderId="31" xfId="0" applyNumberFormat="1" applyFont="1" applyFill="1" applyBorder="1" applyAlignment="1">
      <alignment horizontal="right"/>
    </xf>
    <xf numFmtId="3" fontId="4" fillId="2" borderId="42" xfId="0" applyNumberFormat="1" applyFont="1" applyFill="1" applyBorder="1" applyAlignment="1">
      <alignment horizontal="right"/>
    </xf>
    <xf numFmtId="49" fontId="22" fillId="3" borderId="60" xfId="1" applyNumberFormat="1" applyFont="1" applyFill="1" applyBorder="1" applyAlignment="1">
      <alignment horizontal="left" wrapText="1"/>
    </xf>
    <xf numFmtId="49" fontId="23" fillId="0" borderId="61" xfId="0" applyNumberFormat="1" applyFont="1" applyBorder="1" applyAlignment="1">
      <alignment horizontal="left" wrapText="1"/>
    </xf>
    <xf numFmtId="0" fontId="19" fillId="3" borderId="34" xfId="1" applyNumberFormat="1" applyFont="1" applyFill="1" applyBorder="1" applyAlignment="1">
      <alignment horizontal="left" wrapText="1" indent="1"/>
    </xf>
    <xf numFmtId="0" fontId="20" fillId="0" borderId="0" xfId="0" applyNumberFormat="1" applyFont="1"/>
    <xf numFmtId="0" fontId="20" fillId="0" borderId="13" xfId="0" applyNumberFormat="1" applyFont="1" applyBorder="1"/>
    <xf numFmtId="0" fontId="13" fillId="0" borderId="0" xfId="1" applyFont="1" applyAlignment="1">
      <alignment horizontal="center"/>
    </xf>
    <xf numFmtId="49" fontId="3" fillId="0" borderId="48" xfId="1" applyNumberFormat="1" applyFont="1" applyBorder="1" applyAlignment="1">
      <alignment horizontal="center"/>
    </xf>
    <xf numFmtId="0" fontId="3" fillId="0" borderId="51" xfId="1" applyFont="1" applyBorder="1" applyAlignment="1">
      <alignment horizontal="center" shrinkToFit="1"/>
    </xf>
    <xf numFmtId="0" fontId="3" fillId="0" borderId="50" xfId="1" applyFont="1" applyBorder="1" applyAlignment="1">
      <alignment horizontal="center" shrinkToFit="1"/>
    </xf>
    <xf numFmtId="0" fontId="3" fillId="0" borderId="52" xfId="1" applyFont="1" applyBorder="1" applyAlignment="1">
      <alignment horizontal="center" shrinkToFit="1"/>
    </xf>
  </cellXfs>
  <cellStyles count="2">
    <cellStyle name="Normální" xfId="0" builtinId="0"/>
    <cellStyle name="normální_POL.XLS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5"/>
  <sheetViews>
    <sheetView tabSelected="1" workbookViewId="0">
      <selection activeCell="G11" sqref="G11"/>
    </sheetView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4.75" customHeight="1" thickBot="1" x14ac:dyDescent="0.25">
      <c r="A1" s="1" t="s">
        <v>74</v>
      </c>
      <c r="B1" s="2"/>
      <c r="C1" s="2"/>
      <c r="D1" s="2"/>
      <c r="E1" s="2"/>
      <c r="F1" s="2"/>
      <c r="G1" s="2"/>
    </row>
    <row r="2" spans="1:57" ht="12.75" customHeight="1" x14ac:dyDescent="0.2">
      <c r="A2" s="3" t="s">
        <v>0</v>
      </c>
      <c r="B2" s="4"/>
      <c r="C2" s="5" t="str">
        <f>Rekapitulace!H1</f>
        <v>180318</v>
      </c>
      <c r="D2" s="5" t="str">
        <f>Rekapitulace!G2</f>
        <v>Prodejna zdravé výživy, parc.č.36/5, Krnov</v>
      </c>
      <c r="E2" s="6"/>
      <c r="F2" s="7" t="s">
        <v>1</v>
      </c>
      <c r="G2" s="8"/>
    </row>
    <row r="3" spans="1:57" ht="3" hidden="1" customHeight="1" x14ac:dyDescent="0.2">
      <c r="A3" s="9"/>
      <c r="B3" s="10"/>
      <c r="C3" s="11"/>
      <c r="D3" s="11"/>
      <c r="E3" s="12"/>
      <c r="F3" s="13"/>
      <c r="G3" s="14"/>
    </row>
    <row r="4" spans="1:57" ht="12" customHeight="1" x14ac:dyDescent="0.2">
      <c r="A4" s="15" t="s">
        <v>2</v>
      </c>
      <c r="B4" s="10"/>
      <c r="C4" s="11" t="s">
        <v>3</v>
      </c>
      <c r="D4" s="11"/>
      <c r="E4" s="12"/>
      <c r="F4" s="13" t="s">
        <v>4</v>
      </c>
      <c r="G4" s="16"/>
    </row>
    <row r="5" spans="1:57" ht="12.95" customHeight="1" x14ac:dyDescent="0.2">
      <c r="A5" s="17" t="s">
        <v>77</v>
      </c>
      <c r="B5" s="18"/>
      <c r="C5" s="19" t="s">
        <v>281</v>
      </c>
      <c r="D5" s="20"/>
      <c r="E5" s="18"/>
      <c r="F5" s="13" t="s">
        <v>6</v>
      </c>
      <c r="G5" s="14"/>
    </row>
    <row r="6" spans="1:57" ht="12.95" customHeight="1" x14ac:dyDescent="0.2">
      <c r="A6" s="15" t="s">
        <v>7</v>
      </c>
      <c r="B6" s="10"/>
      <c r="C6" s="11" t="s">
        <v>8</v>
      </c>
      <c r="D6" s="11"/>
      <c r="E6" s="12"/>
      <c r="F6" s="21" t="s">
        <v>9</v>
      </c>
      <c r="G6" s="22"/>
      <c r="O6" s="23"/>
    </row>
    <row r="7" spans="1:57" ht="12.95" customHeight="1" x14ac:dyDescent="0.2">
      <c r="A7" s="24" t="s">
        <v>282</v>
      </c>
      <c r="B7" s="25"/>
      <c r="C7" s="26" t="s">
        <v>76</v>
      </c>
      <c r="D7" s="27"/>
      <c r="E7" s="27"/>
      <c r="F7" s="28" t="s">
        <v>10</v>
      </c>
      <c r="G7" s="22">
        <f>IF(PocetMJ=0,,ROUND((F30+F32)/PocetMJ,1))</f>
        <v>0</v>
      </c>
    </row>
    <row r="8" spans="1:57" x14ac:dyDescent="0.2">
      <c r="A8" s="29" t="s">
        <v>11</v>
      </c>
      <c r="B8" s="13"/>
      <c r="C8" s="212"/>
      <c r="D8" s="212"/>
      <c r="E8" s="213"/>
      <c r="F8" s="30" t="s">
        <v>12</v>
      </c>
      <c r="G8" s="31"/>
      <c r="H8" s="32"/>
      <c r="I8" s="33"/>
    </row>
    <row r="9" spans="1:57" x14ac:dyDescent="0.2">
      <c r="A9" s="29" t="s">
        <v>13</v>
      </c>
      <c r="B9" s="13"/>
      <c r="C9" s="212">
        <f>Projektant</f>
        <v>0</v>
      </c>
      <c r="D9" s="212"/>
      <c r="E9" s="213"/>
      <c r="F9" s="13"/>
      <c r="G9" s="34"/>
      <c r="H9" s="35"/>
    </row>
    <row r="10" spans="1:57" x14ac:dyDescent="0.2">
      <c r="A10" s="29" t="s">
        <v>14</v>
      </c>
      <c r="B10" s="13"/>
      <c r="C10" s="212"/>
      <c r="D10" s="212"/>
      <c r="E10" s="212"/>
      <c r="F10" s="36"/>
      <c r="G10" s="37"/>
      <c r="H10" s="38"/>
    </row>
    <row r="11" spans="1:57" ht="13.5" customHeight="1" x14ac:dyDescent="0.2">
      <c r="A11" s="29" t="s">
        <v>15</v>
      </c>
      <c r="B11" s="13"/>
      <c r="C11" s="212"/>
      <c r="D11" s="212"/>
      <c r="E11" s="212"/>
      <c r="F11" s="39" t="s">
        <v>16</v>
      </c>
      <c r="G11" s="40">
        <v>2018</v>
      </c>
      <c r="H11" s="35"/>
      <c r="BA11" s="41"/>
      <c r="BB11" s="41"/>
      <c r="BC11" s="41"/>
      <c r="BD11" s="41"/>
      <c r="BE11" s="41"/>
    </row>
    <row r="12" spans="1:57" ht="12.75" customHeight="1" x14ac:dyDescent="0.2">
      <c r="A12" s="42" t="s">
        <v>17</v>
      </c>
      <c r="B12" s="10"/>
      <c r="C12" s="214"/>
      <c r="D12" s="214"/>
      <c r="E12" s="214"/>
      <c r="F12" s="43" t="s">
        <v>18</v>
      </c>
      <c r="G12" s="44"/>
      <c r="H12" s="35"/>
    </row>
    <row r="13" spans="1:57" ht="28.5" customHeight="1" thickBot="1" x14ac:dyDescent="0.25">
      <c r="A13" s="45" t="s">
        <v>19</v>
      </c>
      <c r="B13" s="46"/>
      <c r="C13" s="46"/>
      <c r="D13" s="46"/>
      <c r="E13" s="47"/>
      <c r="F13" s="47"/>
      <c r="G13" s="48"/>
      <c r="H13" s="35"/>
    </row>
    <row r="14" spans="1:57" ht="17.25" customHeight="1" thickBot="1" x14ac:dyDescent="0.25">
      <c r="A14" s="49" t="s">
        <v>20</v>
      </c>
      <c r="B14" s="50"/>
      <c r="C14" s="51"/>
      <c r="D14" s="52" t="s">
        <v>21</v>
      </c>
      <c r="E14" s="53"/>
      <c r="F14" s="53"/>
      <c r="G14" s="51"/>
    </row>
    <row r="15" spans="1:57" ht="15.95" customHeight="1" x14ac:dyDescent="0.2">
      <c r="A15" s="54"/>
      <c r="B15" s="55" t="s">
        <v>22</v>
      </c>
      <c r="C15" s="56">
        <f>HSV</f>
        <v>0</v>
      </c>
      <c r="D15" s="57" t="str">
        <f>Rekapitulace!A17</f>
        <v>Ztížené výrobní podmínky</v>
      </c>
      <c r="E15" s="58"/>
      <c r="F15" s="59"/>
      <c r="G15" s="56">
        <f>Rekapitulace!I17</f>
        <v>0</v>
      </c>
    </row>
    <row r="16" spans="1:57" ht="15.95" customHeight="1" x14ac:dyDescent="0.2">
      <c r="A16" s="54" t="s">
        <v>23</v>
      </c>
      <c r="B16" s="55" t="s">
        <v>24</v>
      </c>
      <c r="C16" s="56">
        <f>PSV</f>
        <v>0</v>
      </c>
      <c r="D16" s="9" t="str">
        <f>Rekapitulace!A18</f>
        <v>Oborová přirážka</v>
      </c>
      <c r="E16" s="60"/>
      <c r="F16" s="61"/>
      <c r="G16" s="56">
        <f>Rekapitulace!I18</f>
        <v>0</v>
      </c>
    </row>
    <row r="17" spans="1:7" ht="15.95" customHeight="1" x14ac:dyDescent="0.2">
      <c r="A17" s="54" t="s">
        <v>25</v>
      </c>
      <c r="B17" s="55" t="s">
        <v>26</v>
      </c>
      <c r="C17" s="56">
        <f>Mont</f>
        <v>0</v>
      </c>
      <c r="D17" s="9" t="str">
        <f>Rekapitulace!A19</f>
        <v>Přesun stavebních kapacit</v>
      </c>
      <c r="E17" s="60"/>
      <c r="F17" s="61"/>
      <c r="G17" s="56">
        <f>Rekapitulace!I19</f>
        <v>0</v>
      </c>
    </row>
    <row r="18" spans="1:7" ht="15.95" customHeight="1" x14ac:dyDescent="0.2">
      <c r="A18" s="62" t="s">
        <v>27</v>
      </c>
      <c r="B18" s="63" t="s">
        <v>28</v>
      </c>
      <c r="C18" s="56">
        <f>Dodavka</f>
        <v>0</v>
      </c>
      <c r="D18" s="9" t="str">
        <f>Rekapitulace!A20</f>
        <v>Mimostaveništní doprava</v>
      </c>
      <c r="E18" s="60"/>
      <c r="F18" s="61"/>
      <c r="G18" s="56">
        <f>Rekapitulace!I20</f>
        <v>0</v>
      </c>
    </row>
    <row r="19" spans="1:7" ht="15.95" customHeight="1" x14ac:dyDescent="0.2">
      <c r="A19" s="64" t="s">
        <v>29</v>
      </c>
      <c r="B19" s="55"/>
      <c r="C19" s="56">
        <f>SUM(C15:C18)</f>
        <v>0</v>
      </c>
      <c r="D19" s="9" t="str">
        <f>Rekapitulace!A21</f>
        <v>Zařízení staveniště</v>
      </c>
      <c r="E19" s="60"/>
      <c r="F19" s="61"/>
      <c r="G19" s="56">
        <f>Rekapitulace!I21</f>
        <v>0</v>
      </c>
    </row>
    <row r="20" spans="1:7" ht="15.95" customHeight="1" x14ac:dyDescent="0.2">
      <c r="A20" s="64"/>
      <c r="B20" s="55"/>
      <c r="C20" s="56"/>
      <c r="D20" s="9" t="str">
        <f>Rekapitulace!A22</f>
        <v>Provoz investora</v>
      </c>
      <c r="E20" s="60"/>
      <c r="F20" s="61"/>
      <c r="G20" s="56">
        <f>Rekapitulace!I22</f>
        <v>0</v>
      </c>
    </row>
    <row r="21" spans="1:7" ht="15.95" customHeight="1" x14ac:dyDescent="0.2">
      <c r="A21" s="64" t="s">
        <v>30</v>
      </c>
      <c r="B21" s="55"/>
      <c r="C21" s="56">
        <f>HZS</f>
        <v>0</v>
      </c>
      <c r="D21" s="9" t="str">
        <f>Rekapitulace!A23</f>
        <v>Kompletační činnost (IČD)</v>
      </c>
      <c r="E21" s="60"/>
      <c r="F21" s="61"/>
      <c r="G21" s="56">
        <f>Rekapitulace!I23</f>
        <v>0</v>
      </c>
    </row>
    <row r="22" spans="1:7" ht="15.95" customHeight="1" x14ac:dyDescent="0.2">
      <c r="A22" s="65" t="s">
        <v>31</v>
      </c>
      <c r="B22" s="66"/>
      <c r="C22" s="56">
        <f>C19+C21</f>
        <v>0</v>
      </c>
      <c r="D22" s="9" t="s">
        <v>32</v>
      </c>
      <c r="E22" s="60"/>
      <c r="F22" s="61"/>
      <c r="G22" s="56">
        <f>G23-SUM(G15:G21)</f>
        <v>0</v>
      </c>
    </row>
    <row r="23" spans="1:7" ht="15.95" customHeight="1" thickBot="1" x14ac:dyDescent="0.25">
      <c r="A23" s="215" t="s">
        <v>33</v>
      </c>
      <c r="B23" s="216"/>
      <c r="C23" s="67">
        <f>C22+G23</f>
        <v>0</v>
      </c>
      <c r="D23" s="68" t="s">
        <v>34</v>
      </c>
      <c r="E23" s="69"/>
      <c r="F23" s="70"/>
      <c r="G23" s="56">
        <f>VRN</f>
        <v>0</v>
      </c>
    </row>
    <row r="24" spans="1:7" x14ac:dyDescent="0.2">
      <c r="A24" s="71" t="s">
        <v>35</v>
      </c>
      <c r="B24" s="72"/>
      <c r="C24" s="73"/>
      <c r="D24" s="72" t="s">
        <v>36</v>
      </c>
      <c r="E24" s="72"/>
      <c r="F24" s="74" t="s">
        <v>37</v>
      </c>
      <c r="G24" s="75"/>
    </row>
    <row r="25" spans="1:7" x14ac:dyDescent="0.2">
      <c r="A25" s="65" t="s">
        <v>38</v>
      </c>
      <c r="B25" s="66"/>
      <c r="C25" s="76"/>
      <c r="D25" s="66" t="s">
        <v>38</v>
      </c>
      <c r="E25" s="77"/>
      <c r="F25" s="78" t="s">
        <v>38</v>
      </c>
      <c r="G25" s="79"/>
    </row>
    <row r="26" spans="1:7" ht="37.5" customHeight="1" x14ac:dyDescent="0.2">
      <c r="A26" s="65" t="s">
        <v>39</v>
      </c>
      <c r="B26" s="80"/>
      <c r="C26" s="76"/>
      <c r="D26" s="66" t="s">
        <v>39</v>
      </c>
      <c r="E26" s="77"/>
      <c r="F26" s="78" t="s">
        <v>39</v>
      </c>
      <c r="G26" s="79"/>
    </row>
    <row r="27" spans="1:7" x14ac:dyDescent="0.2">
      <c r="A27" s="65"/>
      <c r="B27" s="81"/>
      <c r="C27" s="76"/>
      <c r="D27" s="66"/>
      <c r="E27" s="77"/>
      <c r="F27" s="78"/>
      <c r="G27" s="79"/>
    </row>
    <row r="28" spans="1:7" x14ac:dyDescent="0.2">
      <c r="A28" s="65" t="s">
        <v>40</v>
      </c>
      <c r="B28" s="66"/>
      <c r="C28" s="76"/>
      <c r="D28" s="78" t="s">
        <v>41</v>
      </c>
      <c r="E28" s="76"/>
      <c r="F28" s="82" t="s">
        <v>41</v>
      </c>
      <c r="G28" s="79"/>
    </row>
    <row r="29" spans="1:7" ht="69" customHeight="1" x14ac:dyDescent="0.2">
      <c r="A29" s="65"/>
      <c r="B29" s="66"/>
      <c r="C29" s="83"/>
      <c r="D29" s="84"/>
      <c r="E29" s="83"/>
      <c r="F29" s="66"/>
      <c r="G29" s="79"/>
    </row>
    <row r="30" spans="1:7" x14ac:dyDescent="0.2">
      <c r="A30" s="85" t="s">
        <v>42</v>
      </c>
      <c r="B30" s="86"/>
      <c r="C30" s="87">
        <v>15</v>
      </c>
      <c r="D30" s="86" t="s">
        <v>43</v>
      </c>
      <c r="E30" s="88"/>
      <c r="F30" s="207">
        <f>C23-F32</f>
        <v>0</v>
      </c>
      <c r="G30" s="208"/>
    </row>
    <row r="31" spans="1:7" x14ac:dyDescent="0.2">
      <c r="A31" s="85" t="s">
        <v>44</v>
      </c>
      <c r="B31" s="86"/>
      <c r="C31" s="87">
        <f>SazbaDPH1</f>
        <v>15</v>
      </c>
      <c r="D31" s="86" t="s">
        <v>45</v>
      </c>
      <c r="E31" s="88"/>
      <c r="F31" s="207">
        <f>ROUND(PRODUCT(F30,C31/100),0)</f>
        <v>0</v>
      </c>
      <c r="G31" s="208"/>
    </row>
    <row r="32" spans="1:7" x14ac:dyDescent="0.2">
      <c r="A32" s="85" t="s">
        <v>42</v>
      </c>
      <c r="B32" s="86"/>
      <c r="C32" s="87">
        <v>0</v>
      </c>
      <c r="D32" s="86" t="s">
        <v>45</v>
      </c>
      <c r="E32" s="88"/>
      <c r="F32" s="207">
        <v>0</v>
      </c>
      <c r="G32" s="208"/>
    </row>
    <row r="33" spans="1:8" x14ac:dyDescent="0.2">
      <c r="A33" s="85" t="s">
        <v>44</v>
      </c>
      <c r="B33" s="89"/>
      <c r="C33" s="90">
        <f>SazbaDPH2</f>
        <v>0</v>
      </c>
      <c r="D33" s="86" t="s">
        <v>45</v>
      </c>
      <c r="E33" s="61"/>
      <c r="F33" s="207">
        <f>ROUND(PRODUCT(F32,C33/100),0)</f>
        <v>0</v>
      </c>
      <c r="G33" s="208"/>
    </row>
    <row r="34" spans="1:8" s="94" customFormat="1" ht="19.5" customHeight="1" thickBot="1" x14ac:dyDescent="0.3">
      <c r="A34" s="91" t="s">
        <v>46</v>
      </c>
      <c r="B34" s="92"/>
      <c r="C34" s="92"/>
      <c r="D34" s="92"/>
      <c r="E34" s="93"/>
      <c r="F34" s="209">
        <f>ROUND(SUM(F30:F33),0)</f>
        <v>0</v>
      </c>
      <c r="G34" s="210"/>
    </row>
    <row r="36" spans="1:8" x14ac:dyDescent="0.2">
      <c r="A36" s="95" t="s">
        <v>47</v>
      </c>
      <c r="B36" s="95"/>
      <c r="C36" s="95"/>
      <c r="D36" s="95"/>
      <c r="E36" s="95"/>
      <c r="F36" s="95"/>
      <c r="G36" s="95"/>
      <c r="H36" t="s">
        <v>5</v>
      </c>
    </row>
    <row r="37" spans="1:8" ht="14.25" customHeight="1" x14ac:dyDescent="0.2">
      <c r="A37" s="95"/>
      <c r="B37" s="211"/>
      <c r="C37" s="211"/>
      <c r="D37" s="211"/>
      <c r="E37" s="211"/>
      <c r="F37" s="211"/>
      <c r="G37" s="211"/>
      <c r="H37" t="s">
        <v>5</v>
      </c>
    </row>
    <row r="38" spans="1:8" ht="12.75" customHeight="1" x14ac:dyDescent="0.2">
      <c r="A38" s="96"/>
      <c r="B38" s="211"/>
      <c r="C38" s="211"/>
      <c r="D38" s="211"/>
      <c r="E38" s="211"/>
      <c r="F38" s="211"/>
      <c r="G38" s="211"/>
      <c r="H38" t="s">
        <v>5</v>
      </c>
    </row>
    <row r="39" spans="1:8" x14ac:dyDescent="0.2">
      <c r="A39" s="96"/>
      <c r="B39" s="211"/>
      <c r="C39" s="211"/>
      <c r="D39" s="211"/>
      <c r="E39" s="211"/>
      <c r="F39" s="211"/>
      <c r="G39" s="211"/>
      <c r="H39" t="s">
        <v>5</v>
      </c>
    </row>
    <row r="40" spans="1:8" x14ac:dyDescent="0.2">
      <c r="A40" s="96"/>
      <c r="B40" s="211"/>
      <c r="C40" s="211"/>
      <c r="D40" s="211"/>
      <c r="E40" s="211"/>
      <c r="F40" s="211"/>
      <c r="G40" s="211"/>
      <c r="H40" t="s">
        <v>5</v>
      </c>
    </row>
    <row r="41" spans="1:8" x14ac:dyDescent="0.2">
      <c r="A41" s="96"/>
      <c r="B41" s="211"/>
      <c r="C41" s="211"/>
      <c r="D41" s="211"/>
      <c r="E41" s="211"/>
      <c r="F41" s="211"/>
      <c r="G41" s="211"/>
      <c r="H41" t="s">
        <v>5</v>
      </c>
    </row>
    <row r="42" spans="1:8" x14ac:dyDescent="0.2">
      <c r="A42" s="96"/>
      <c r="B42" s="211"/>
      <c r="C42" s="211"/>
      <c r="D42" s="211"/>
      <c r="E42" s="211"/>
      <c r="F42" s="211"/>
      <c r="G42" s="211"/>
      <c r="H42" t="s">
        <v>5</v>
      </c>
    </row>
    <row r="43" spans="1:8" x14ac:dyDescent="0.2">
      <c r="A43" s="96"/>
      <c r="B43" s="211"/>
      <c r="C43" s="211"/>
      <c r="D43" s="211"/>
      <c r="E43" s="211"/>
      <c r="F43" s="211"/>
      <c r="G43" s="211"/>
      <c r="H43" t="s">
        <v>5</v>
      </c>
    </row>
    <row r="44" spans="1:8" x14ac:dyDescent="0.2">
      <c r="A44" s="96"/>
      <c r="B44" s="211"/>
      <c r="C44" s="211"/>
      <c r="D44" s="211"/>
      <c r="E44" s="211"/>
      <c r="F44" s="211"/>
      <c r="G44" s="211"/>
      <c r="H44" t="s">
        <v>5</v>
      </c>
    </row>
    <row r="45" spans="1:8" ht="0.75" customHeight="1" x14ac:dyDescent="0.2">
      <c r="A45" s="96"/>
      <c r="B45" s="211"/>
      <c r="C45" s="211"/>
      <c r="D45" s="211"/>
      <c r="E45" s="211"/>
      <c r="F45" s="211"/>
      <c r="G45" s="211"/>
      <c r="H45" t="s">
        <v>5</v>
      </c>
    </row>
    <row r="46" spans="1:8" x14ac:dyDescent="0.2">
      <c r="B46" s="206"/>
      <c r="C46" s="206"/>
      <c r="D46" s="206"/>
      <c r="E46" s="206"/>
      <c r="F46" s="206"/>
      <c r="G46" s="206"/>
    </row>
    <row r="47" spans="1:8" x14ac:dyDescent="0.2">
      <c r="B47" s="206"/>
      <c r="C47" s="206"/>
      <c r="D47" s="206"/>
      <c r="E47" s="206"/>
      <c r="F47" s="206"/>
      <c r="G47" s="206"/>
    </row>
    <row r="48" spans="1:8" x14ac:dyDescent="0.2">
      <c r="B48" s="206"/>
      <c r="C48" s="206"/>
      <c r="D48" s="206"/>
      <c r="E48" s="206"/>
      <c r="F48" s="206"/>
      <c r="G48" s="206"/>
    </row>
    <row r="49" spans="2:7" x14ac:dyDescent="0.2">
      <c r="B49" s="206"/>
      <c r="C49" s="206"/>
      <c r="D49" s="206"/>
      <c r="E49" s="206"/>
      <c r="F49" s="206"/>
      <c r="G49" s="206"/>
    </row>
    <row r="50" spans="2:7" x14ac:dyDescent="0.2">
      <c r="B50" s="206"/>
      <c r="C50" s="206"/>
      <c r="D50" s="206"/>
      <c r="E50" s="206"/>
      <c r="F50" s="206"/>
      <c r="G50" s="206"/>
    </row>
    <row r="51" spans="2:7" x14ac:dyDescent="0.2">
      <c r="B51" s="206"/>
      <c r="C51" s="206"/>
      <c r="D51" s="206"/>
      <c r="E51" s="206"/>
      <c r="F51" s="206"/>
      <c r="G51" s="206"/>
    </row>
    <row r="52" spans="2:7" x14ac:dyDescent="0.2">
      <c r="B52" s="206"/>
      <c r="C52" s="206"/>
      <c r="D52" s="206"/>
      <c r="E52" s="206"/>
      <c r="F52" s="206"/>
      <c r="G52" s="206"/>
    </row>
    <row r="53" spans="2:7" x14ac:dyDescent="0.2">
      <c r="B53" s="206"/>
      <c r="C53" s="206"/>
      <c r="D53" s="206"/>
      <c r="E53" s="206"/>
      <c r="F53" s="206"/>
      <c r="G53" s="206"/>
    </row>
    <row r="54" spans="2:7" x14ac:dyDescent="0.2">
      <c r="B54" s="206"/>
      <c r="C54" s="206"/>
      <c r="D54" s="206"/>
      <c r="E54" s="206"/>
      <c r="F54" s="206"/>
      <c r="G54" s="206"/>
    </row>
    <row r="55" spans="2:7" x14ac:dyDescent="0.2">
      <c r="B55" s="206"/>
      <c r="C55" s="206"/>
      <c r="D55" s="206"/>
      <c r="E55" s="206"/>
      <c r="F55" s="206"/>
      <c r="G55" s="206"/>
    </row>
  </sheetData>
  <mergeCells count="22">
    <mergeCell ref="B37:G45"/>
    <mergeCell ref="C8:E8"/>
    <mergeCell ref="C9:E9"/>
    <mergeCell ref="C10:E10"/>
    <mergeCell ref="C11:E11"/>
    <mergeCell ref="C12:E12"/>
    <mergeCell ref="A23:B23"/>
    <mergeCell ref="F30:G30"/>
    <mergeCell ref="F31:G31"/>
    <mergeCell ref="F32:G32"/>
    <mergeCell ref="F33:G33"/>
    <mergeCell ref="F34:G34"/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76"/>
  <sheetViews>
    <sheetView workbookViewId="0">
      <selection activeCell="H25" sqref="H25:I25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57" ht="13.5" thickTop="1" x14ac:dyDescent="0.2">
      <c r="A1" s="217" t="s">
        <v>48</v>
      </c>
      <c r="B1" s="218"/>
      <c r="C1" s="97" t="str">
        <f>CONCATENATE(cislostavby," ",nazevstavby)</f>
        <v>2018 Frýdl</v>
      </c>
      <c r="D1" s="98"/>
      <c r="E1" s="99"/>
      <c r="F1" s="98"/>
      <c r="G1" s="100" t="s">
        <v>49</v>
      </c>
      <c r="H1" s="101" t="s">
        <v>78</v>
      </c>
      <c r="I1" s="102"/>
    </row>
    <row r="2" spans="1:57" ht="13.5" thickBot="1" x14ac:dyDescent="0.25">
      <c r="A2" s="219" t="s">
        <v>50</v>
      </c>
      <c r="B2" s="220"/>
      <c r="C2" s="103" t="str">
        <f>CONCATENATE(cisloobjektu," ",nazevobjektu)</f>
        <v>6 Prodejna zdravé výživy</v>
      </c>
      <c r="D2" s="104"/>
      <c r="E2" s="105"/>
      <c r="F2" s="104"/>
      <c r="G2" s="221" t="s">
        <v>79</v>
      </c>
      <c r="H2" s="222"/>
      <c r="I2" s="223"/>
    </row>
    <row r="3" spans="1:57" ht="13.5" thickTop="1" x14ac:dyDescent="0.2">
      <c r="A3" s="77"/>
      <c r="B3" s="77"/>
      <c r="C3" s="77"/>
      <c r="D3" s="77"/>
      <c r="E3" s="77"/>
      <c r="F3" s="66"/>
      <c r="G3" s="77"/>
      <c r="H3" s="77"/>
      <c r="I3" s="77"/>
    </row>
    <row r="4" spans="1:57" ht="19.5" customHeight="1" x14ac:dyDescent="0.25">
      <c r="A4" s="106" t="s">
        <v>51</v>
      </c>
      <c r="B4" s="107"/>
      <c r="C4" s="107"/>
      <c r="D4" s="107"/>
      <c r="E4" s="108"/>
      <c r="F4" s="107"/>
      <c r="G4" s="107"/>
      <c r="H4" s="107"/>
      <c r="I4" s="107"/>
    </row>
    <row r="5" spans="1:57" ht="13.5" thickBot="1" x14ac:dyDescent="0.25">
      <c r="A5" s="77"/>
      <c r="B5" s="77"/>
      <c r="C5" s="77"/>
      <c r="D5" s="77"/>
      <c r="E5" s="77"/>
      <c r="F5" s="77"/>
      <c r="G5" s="77"/>
      <c r="H5" s="77"/>
      <c r="I5" s="77"/>
    </row>
    <row r="6" spans="1:57" s="35" customFormat="1" ht="13.5" thickBot="1" x14ac:dyDescent="0.25">
      <c r="A6" s="109"/>
      <c r="B6" s="110" t="s">
        <v>52</v>
      </c>
      <c r="C6" s="110"/>
      <c r="D6" s="111"/>
      <c r="E6" s="112" t="s">
        <v>53</v>
      </c>
      <c r="F6" s="113" t="s">
        <v>54</v>
      </c>
      <c r="G6" s="113" t="s">
        <v>55</v>
      </c>
      <c r="H6" s="113" t="s">
        <v>56</v>
      </c>
      <c r="I6" s="114" t="s">
        <v>30</v>
      </c>
    </row>
    <row r="7" spans="1:57" s="35" customFormat="1" x14ac:dyDescent="0.2">
      <c r="A7" s="201" t="str">
        <f>Položky!B7</f>
        <v>3</v>
      </c>
      <c r="B7" s="115" t="str">
        <f>Položky!C7</f>
        <v>Svislé a kompletní konstrukce</v>
      </c>
      <c r="C7" s="66"/>
      <c r="D7" s="116"/>
      <c r="E7" s="202">
        <f>Položky!BA10</f>
        <v>0</v>
      </c>
      <c r="F7" s="203">
        <f>Položky!BB10</f>
        <v>0</v>
      </c>
      <c r="G7" s="203">
        <f>Položky!BC10</f>
        <v>0</v>
      </c>
      <c r="H7" s="203">
        <f>Položky!BD10</f>
        <v>0</v>
      </c>
      <c r="I7" s="204">
        <f>Položky!BE10</f>
        <v>0</v>
      </c>
    </row>
    <row r="8" spans="1:57" s="35" customFormat="1" x14ac:dyDescent="0.2">
      <c r="A8" s="201" t="str">
        <f>Položky!B11</f>
        <v>61</v>
      </c>
      <c r="B8" s="115" t="str">
        <f>Položky!C11</f>
        <v>Upravy povrchů vnitřní</v>
      </c>
      <c r="C8" s="66"/>
      <c r="D8" s="116"/>
      <c r="E8" s="202">
        <f>Položky!BA17</f>
        <v>0</v>
      </c>
      <c r="F8" s="203">
        <f>Položky!BB17</f>
        <v>0</v>
      </c>
      <c r="G8" s="203">
        <f>Položky!BC17</f>
        <v>0</v>
      </c>
      <c r="H8" s="203">
        <f>Položky!BD17</f>
        <v>0</v>
      </c>
      <c r="I8" s="204">
        <f>Položky!BE17</f>
        <v>0</v>
      </c>
    </row>
    <row r="9" spans="1:57" s="35" customFormat="1" x14ac:dyDescent="0.2">
      <c r="A9" s="201" t="str">
        <f>Položky!B18</f>
        <v>97</v>
      </c>
      <c r="B9" s="115" t="str">
        <f>Položky!C18</f>
        <v>Prorážení otvorů</v>
      </c>
      <c r="C9" s="66"/>
      <c r="D9" s="116"/>
      <c r="E9" s="202">
        <f>Položky!BA33</f>
        <v>0</v>
      </c>
      <c r="F9" s="203">
        <f>Položky!BB33</f>
        <v>0</v>
      </c>
      <c r="G9" s="203">
        <f>Položky!BC33</f>
        <v>0</v>
      </c>
      <c r="H9" s="203">
        <f>Položky!BD33</f>
        <v>0</v>
      </c>
      <c r="I9" s="204">
        <f>Položky!BE33</f>
        <v>0</v>
      </c>
    </row>
    <row r="10" spans="1:57" s="35" customFormat="1" x14ac:dyDescent="0.2">
      <c r="A10" s="201" t="str">
        <f>Položky!B34</f>
        <v>784</v>
      </c>
      <c r="B10" s="115" t="str">
        <f>Položky!C34</f>
        <v>Malby</v>
      </c>
      <c r="C10" s="66"/>
      <c r="D10" s="116"/>
      <c r="E10" s="202">
        <f>Položky!BA49</f>
        <v>0</v>
      </c>
      <c r="F10" s="203">
        <f>Položky!BB49</f>
        <v>0</v>
      </c>
      <c r="G10" s="203">
        <f>Položky!BC49</f>
        <v>0</v>
      </c>
      <c r="H10" s="203">
        <f>Položky!BD49</f>
        <v>0</v>
      </c>
      <c r="I10" s="204">
        <f>Položky!BE49</f>
        <v>0</v>
      </c>
    </row>
    <row r="11" spans="1:57" s="35" customFormat="1" ht="13.5" thickBot="1" x14ac:dyDescent="0.25">
      <c r="A11" s="201" t="str">
        <f>Položky!B50</f>
        <v>M21</v>
      </c>
      <c r="B11" s="115" t="str">
        <f>Položky!C50</f>
        <v>Elektromontáže</v>
      </c>
      <c r="C11" s="66"/>
      <c r="D11" s="116"/>
      <c r="E11" s="202">
        <f>Položky!BA150</f>
        <v>0</v>
      </c>
      <c r="F11" s="203">
        <f>Položky!BB150</f>
        <v>0</v>
      </c>
      <c r="G11" s="203">
        <f>Položky!BC150</f>
        <v>0</v>
      </c>
      <c r="H11" s="203">
        <f>Položky!BD150</f>
        <v>0</v>
      </c>
      <c r="I11" s="204">
        <f>Položky!BE150</f>
        <v>0</v>
      </c>
    </row>
    <row r="12" spans="1:57" s="123" customFormat="1" ht="13.5" thickBot="1" x14ac:dyDescent="0.25">
      <c r="A12" s="117"/>
      <c r="B12" s="118" t="s">
        <v>57</v>
      </c>
      <c r="C12" s="118"/>
      <c r="D12" s="119"/>
      <c r="E12" s="120">
        <f>SUM(E7:E11)</f>
        <v>0</v>
      </c>
      <c r="F12" s="121">
        <f>SUM(F7:F11)</f>
        <v>0</v>
      </c>
      <c r="G12" s="121">
        <f>SUM(G7:G11)</f>
        <v>0</v>
      </c>
      <c r="H12" s="121">
        <f>SUM(H7:H11)</f>
        <v>0</v>
      </c>
      <c r="I12" s="122">
        <f>SUM(I7:I11)</f>
        <v>0</v>
      </c>
    </row>
    <row r="13" spans="1:57" x14ac:dyDescent="0.2">
      <c r="A13" s="66"/>
      <c r="B13" s="66"/>
      <c r="C13" s="66"/>
      <c r="D13" s="66"/>
      <c r="E13" s="66"/>
      <c r="F13" s="66"/>
      <c r="G13" s="66"/>
      <c r="H13" s="66"/>
      <c r="I13" s="66"/>
    </row>
    <row r="14" spans="1:57" ht="19.5" customHeight="1" x14ac:dyDescent="0.25">
      <c r="A14" s="107" t="s">
        <v>58</v>
      </c>
      <c r="B14" s="107"/>
      <c r="C14" s="107"/>
      <c r="D14" s="107"/>
      <c r="E14" s="107"/>
      <c r="F14" s="107"/>
      <c r="G14" s="124"/>
      <c r="H14" s="107"/>
      <c r="I14" s="107"/>
      <c r="BA14" s="41"/>
      <c r="BB14" s="41"/>
      <c r="BC14" s="41"/>
      <c r="BD14" s="41"/>
      <c r="BE14" s="41"/>
    </row>
    <row r="15" spans="1:57" ht="13.5" thickBot="1" x14ac:dyDescent="0.25">
      <c r="A15" s="77"/>
      <c r="B15" s="77"/>
      <c r="C15" s="77"/>
      <c r="D15" s="77"/>
      <c r="E15" s="77"/>
      <c r="F15" s="77"/>
      <c r="G15" s="77"/>
      <c r="H15" s="77"/>
      <c r="I15" s="77"/>
    </row>
    <row r="16" spans="1:57" x14ac:dyDescent="0.2">
      <c r="A16" s="71" t="s">
        <v>59</v>
      </c>
      <c r="B16" s="72"/>
      <c r="C16" s="72"/>
      <c r="D16" s="125"/>
      <c r="E16" s="126" t="s">
        <v>60</v>
      </c>
      <c r="F16" s="127" t="s">
        <v>61</v>
      </c>
      <c r="G16" s="128" t="s">
        <v>62</v>
      </c>
      <c r="H16" s="129"/>
      <c r="I16" s="130" t="s">
        <v>60</v>
      </c>
    </row>
    <row r="17" spans="1:53" x14ac:dyDescent="0.2">
      <c r="A17" s="64" t="s">
        <v>273</v>
      </c>
      <c r="B17" s="55"/>
      <c r="C17" s="55"/>
      <c r="D17" s="131"/>
      <c r="E17" s="132"/>
      <c r="F17" s="133"/>
      <c r="G17" s="134">
        <f t="shared" ref="G17:G24" si="0">CHOOSE(BA17+1,HSV+PSV,HSV+PSV+Mont,HSV+PSV+Dodavka+Mont,HSV,PSV,Mont,Dodavka,Mont+Dodavka,0)</f>
        <v>0</v>
      </c>
      <c r="H17" s="135"/>
      <c r="I17" s="136">
        <f t="shared" ref="I17:I24" si="1">E17+F17*G17/100</f>
        <v>0</v>
      </c>
      <c r="BA17">
        <v>0</v>
      </c>
    </row>
    <row r="18" spans="1:53" x14ac:dyDescent="0.2">
      <c r="A18" s="64" t="s">
        <v>274</v>
      </c>
      <c r="B18" s="55"/>
      <c r="C18" s="55"/>
      <c r="D18" s="131"/>
      <c r="E18" s="132"/>
      <c r="F18" s="133"/>
      <c r="G18" s="134">
        <f t="shared" si="0"/>
        <v>0</v>
      </c>
      <c r="H18" s="135"/>
      <c r="I18" s="136">
        <f t="shared" si="1"/>
        <v>0</v>
      </c>
      <c r="BA18">
        <v>0</v>
      </c>
    </row>
    <row r="19" spans="1:53" x14ac:dyDescent="0.2">
      <c r="A19" s="64" t="s">
        <v>275</v>
      </c>
      <c r="B19" s="55"/>
      <c r="C19" s="55"/>
      <c r="D19" s="131"/>
      <c r="E19" s="132"/>
      <c r="F19" s="133"/>
      <c r="G19" s="134">
        <f t="shared" si="0"/>
        <v>0</v>
      </c>
      <c r="H19" s="135"/>
      <c r="I19" s="136">
        <f t="shared" si="1"/>
        <v>0</v>
      </c>
      <c r="BA19">
        <v>0</v>
      </c>
    </row>
    <row r="20" spans="1:53" x14ac:dyDescent="0.2">
      <c r="A20" s="64" t="s">
        <v>276</v>
      </c>
      <c r="B20" s="55"/>
      <c r="C20" s="55"/>
      <c r="D20" s="131"/>
      <c r="E20" s="132"/>
      <c r="F20" s="133"/>
      <c r="G20" s="134">
        <f t="shared" si="0"/>
        <v>0</v>
      </c>
      <c r="H20" s="135"/>
      <c r="I20" s="136">
        <f t="shared" si="1"/>
        <v>0</v>
      </c>
      <c r="BA20">
        <v>0</v>
      </c>
    </row>
    <row r="21" spans="1:53" x14ac:dyDescent="0.2">
      <c r="A21" s="64" t="s">
        <v>277</v>
      </c>
      <c r="B21" s="55"/>
      <c r="C21" s="55"/>
      <c r="D21" s="131"/>
      <c r="E21" s="132"/>
      <c r="F21" s="133"/>
      <c r="G21" s="134">
        <f t="shared" si="0"/>
        <v>0</v>
      </c>
      <c r="H21" s="135"/>
      <c r="I21" s="136">
        <f t="shared" si="1"/>
        <v>0</v>
      </c>
      <c r="BA21">
        <v>1</v>
      </c>
    </row>
    <row r="22" spans="1:53" x14ac:dyDescent="0.2">
      <c r="A22" s="64" t="s">
        <v>278</v>
      </c>
      <c r="B22" s="55"/>
      <c r="C22" s="55"/>
      <c r="D22" s="131"/>
      <c r="E22" s="132"/>
      <c r="F22" s="133"/>
      <c r="G22" s="134">
        <f t="shared" si="0"/>
        <v>0</v>
      </c>
      <c r="H22" s="135"/>
      <c r="I22" s="136">
        <f t="shared" si="1"/>
        <v>0</v>
      </c>
      <c r="BA22">
        <v>1</v>
      </c>
    </row>
    <row r="23" spans="1:53" x14ac:dyDescent="0.2">
      <c r="A23" s="64" t="s">
        <v>279</v>
      </c>
      <c r="B23" s="55"/>
      <c r="C23" s="55"/>
      <c r="D23" s="131"/>
      <c r="E23" s="132"/>
      <c r="F23" s="133"/>
      <c r="G23" s="134">
        <f t="shared" si="0"/>
        <v>0</v>
      </c>
      <c r="H23" s="135"/>
      <c r="I23" s="136">
        <f t="shared" si="1"/>
        <v>0</v>
      </c>
      <c r="BA23">
        <v>2</v>
      </c>
    </row>
    <row r="24" spans="1:53" x14ac:dyDescent="0.2">
      <c r="A24" s="64" t="s">
        <v>280</v>
      </c>
      <c r="B24" s="55"/>
      <c r="C24" s="55"/>
      <c r="D24" s="131"/>
      <c r="E24" s="132"/>
      <c r="F24" s="133"/>
      <c r="G24" s="134">
        <f t="shared" si="0"/>
        <v>0</v>
      </c>
      <c r="H24" s="135"/>
      <c r="I24" s="136">
        <f t="shared" si="1"/>
        <v>0</v>
      </c>
      <c r="BA24">
        <v>2</v>
      </c>
    </row>
    <row r="25" spans="1:53" ht="13.5" thickBot="1" x14ac:dyDescent="0.25">
      <c r="A25" s="137"/>
      <c r="B25" s="138" t="s">
        <v>63</v>
      </c>
      <c r="C25" s="139"/>
      <c r="D25" s="140"/>
      <c r="E25" s="141"/>
      <c r="F25" s="142"/>
      <c r="G25" s="142"/>
      <c r="H25" s="224">
        <f>SUM(I17:I24)</f>
        <v>0</v>
      </c>
      <c r="I25" s="225"/>
    </row>
    <row r="27" spans="1:53" x14ac:dyDescent="0.2">
      <c r="B27" s="123"/>
      <c r="F27" s="143"/>
      <c r="G27" s="144"/>
      <c r="H27" s="144"/>
      <c r="I27" s="145"/>
    </row>
    <row r="28" spans="1:53" x14ac:dyDescent="0.2">
      <c r="F28" s="143"/>
      <c r="G28" s="144"/>
      <c r="H28" s="144"/>
      <c r="I28" s="145"/>
    </row>
    <row r="29" spans="1:53" x14ac:dyDescent="0.2">
      <c r="F29" s="143"/>
      <c r="G29" s="144"/>
      <c r="H29" s="144"/>
      <c r="I29" s="145"/>
    </row>
    <row r="30" spans="1:53" x14ac:dyDescent="0.2">
      <c r="F30" s="143"/>
      <c r="G30" s="144"/>
      <c r="H30" s="144"/>
      <c r="I30" s="145"/>
    </row>
    <row r="31" spans="1:53" x14ac:dyDescent="0.2">
      <c r="F31" s="143"/>
      <c r="G31" s="144"/>
      <c r="H31" s="144"/>
      <c r="I31" s="145"/>
    </row>
    <row r="32" spans="1:53" x14ac:dyDescent="0.2">
      <c r="F32" s="143"/>
      <c r="G32" s="144"/>
      <c r="H32" s="144"/>
      <c r="I32" s="145"/>
    </row>
    <row r="33" spans="6:9" x14ac:dyDescent="0.2">
      <c r="F33" s="143"/>
      <c r="G33" s="144"/>
      <c r="H33" s="144"/>
      <c r="I33" s="145"/>
    </row>
    <row r="34" spans="6:9" x14ac:dyDescent="0.2">
      <c r="F34" s="143"/>
      <c r="G34" s="144"/>
      <c r="H34" s="144"/>
      <c r="I34" s="145"/>
    </row>
    <row r="35" spans="6:9" x14ac:dyDescent="0.2">
      <c r="F35" s="143"/>
      <c r="G35" s="144"/>
      <c r="H35" s="144"/>
      <c r="I35" s="145"/>
    </row>
    <row r="36" spans="6:9" x14ac:dyDescent="0.2">
      <c r="F36" s="143"/>
      <c r="G36" s="144"/>
      <c r="H36" s="144"/>
      <c r="I36" s="145"/>
    </row>
    <row r="37" spans="6:9" x14ac:dyDescent="0.2">
      <c r="F37" s="143"/>
      <c r="G37" s="144"/>
      <c r="H37" s="144"/>
      <c r="I37" s="145"/>
    </row>
    <row r="38" spans="6:9" x14ac:dyDescent="0.2">
      <c r="F38" s="143"/>
      <c r="G38" s="144"/>
      <c r="H38" s="144"/>
      <c r="I38" s="145"/>
    </row>
    <row r="39" spans="6:9" x14ac:dyDescent="0.2">
      <c r="F39" s="143"/>
      <c r="G39" s="144"/>
      <c r="H39" s="144"/>
      <c r="I39" s="145"/>
    </row>
    <row r="40" spans="6:9" x14ac:dyDescent="0.2">
      <c r="F40" s="143"/>
      <c r="G40" s="144"/>
      <c r="H40" s="144"/>
      <c r="I40" s="145"/>
    </row>
    <row r="41" spans="6:9" x14ac:dyDescent="0.2">
      <c r="F41" s="143"/>
      <c r="G41" s="144"/>
      <c r="H41" s="144"/>
      <c r="I41" s="145"/>
    </row>
    <row r="42" spans="6:9" x14ac:dyDescent="0.2">
      <c r="F42" s="143"/>
      <c r="G42" s="144"/>
      <c r="H42" s="144"/>
      <c r="I42" s="145"/>
    </row>
    <row r="43" spans="6:9" x14ac:dyDescent="0.2">
      <c r="F43" s="143"/>
      <c r="G43" s="144"/>
      <c r="H43" s="144"/>
      <c r="I43" s="145"/>
    </row>
    <row r="44" spans="6:9" x14ac:dyDescent="0.2">
      <c r="F44" s="143"/>
      <c r="G44" s="144"/>
      <c r="H44" s="144"/>
      <c r="I44" s="145"/>
    </row>
    <row r="45" spans="6:9" x14ac:dyDescent="0.2">
      <c r="F45" s="143"/>
      <c r="G45" s="144"/>
      <c r="H45" s="144"/>
      <c r="I45" s="145"/>
    </row>
    <row r="46" spans="6:9" x14ac:dyDescent="0.2">
      <c r="F46" s="143"/>
      <c r="G46" s="144"/>
      <c r="H46" s="144"/>
      <c r="I46" s="145"/>
    </row>
    <row r="47" spans="6:9" x14ac:dyDescent="0.2">
      <c r="F47" s="143"/>
      <c r="G47" s="144"/>
      <c r="H47" s="144"/>
      <c r="I47" s="145"/>
    </row>
    <row r="48" spans="6:9" x14ac:dyDescent="0.2">
      <c r="F48" s="143"/>
      <c r="G48" s="144"/>
      <c r="H48" s="144"/>
      <c r="I48" s="145"/>
    </row>
    <row r="49" spans="6:9" x14ac:dyDescent="0.2">
      <c r="F49" s="143"/>
      <c r="G49" s="144"/>
      <c r="H49" s="144"/>
      <c r="I49" s="145"/>
    </row>
    <row r="50" spans="6:9" x14ac:dyDescent="0.2">
      <c r="F50" s="143"/>
      <c r="G50" s="144"/>
      <c r="H50" s="144"/>
      <c r="I50" s="145"/>
    </row>
    <row r="51" spans="6:9" x14ac:dyDescent="0.2">
      <c r="F51" s="143"/>
      <c r="G51" s="144"/>
      <c r="H51" s="144"/>
      <c r="I51" s="145"/>
    </row>
    <row r="52" spans="6:9" x14ac:dyDescent="0.2">
      <c r="F52" s="143"/>
      <c r="G52" s="144"/>
      <c r="H52" s="144"/>
      <c r="I52" s="145"/>
    </row>
    <row r="53" spans="6:9" x14ac:dyDescent="0.2">
      <c r="F53" s="143"/>
      <c r="G53" s="144"/>
      <c r="H53" s="144"/>
      <c r="I53" s="145"/>
    </row>
    <row r="54" spans="6:9" x14ac:dyDescent="0.2">
      <c r="F54" s="143"/>
      <c r="G54" s="144"/>
      <c r="H54" s="144"/>
      <c r="I54" s="145"/>
    </row>
    <row r="55" spans="6:9" x14ac:dyDescent="0.2">
      <c r="F55" s="143"/>
      <c r="G55" s="144"/>
      <c r="H55" s="144"/>
      <c r="I55" s="145"/>
    </row>
    <row r="56" spans="6:9" x14ac:dyDescent="0.2">
      <c r="F56" s="143"/>
      <c r="G56" s="144"/>
      <c r="H56" s="144"/>
      <c r="I56" s="145"/>
    </row>
    <row r="57" spans="6:9" x14ac:dyDescent="0.2">
      <c r="F57" s="143"/>
      <c r="G57" s="144"/>
      <c r="H57" s="144"/>
      <c r="I57" s="145"/>
    </row>
    <row r="58" spans="6:9" x14ac:dyDescent="0.2">
      <c r="F58" s="143"/>
      <c r="G58" s="144"/>
      <c r="H58" s="144"/>
      <c r="I58" s="145"/>
    </row>
    <row r="59" spans="6:9" x14ac:dyDescent="0.2">
      <c r="F59" s="143"/>
      <c r="G59" s="144"/>
      <c r="H59" s="144"/>
      <c r="I59" s="145"/>
    </row>
    <row r="60" spans="6:9" x14ac:dyDescent="0.2">
      <c r="F60" s="143"/>
      <c r="G60" s="144"/>
      <c r="H60" s="144"/>
      <c r="I60" s="145"/>
    </row>
    <row r="61" spans="6:9" x14ac:dyDescent="0.2">
      <c r="F61" s="143"/>
      <c r="G61" s="144"/>
      <c r="H61" s="144"/>
      <c r="I61" s="145"/>
    </row>
    <row r="62" spans="6:9" x14ac:dyDescent="0.2">
      <c r="F62" s="143"/>
      <c r="G62" s="144"/>
      <c r="H62" s="144"/>
      <c r="I62" s="145"/>
    </row>
    <row r="63" spans="6:9" x14ac:dyDescent="0.2">
      <c r="F63" s="143"/>
      <c r="G63" s="144"/>
      <c r="H63" s="144"/>
      <c r="I63" s="145"/>
    </row>
    <row r="64" spans="6:9" x14ac:dyDescent="0.2">
      <c r="F64" s="143"/>
      <c r="G64" s="144"/>
      <c r="H64" s="144"/>
      <c r="I64" s="145"/>
    </row>
    <row r="65" spans="6:9" x14ac:dyDescent="0.2">
      <c r="F65" s="143"/>
      <c r="G65" s="144"/>
      <c r="H65" s="144"/>
      <c r="I65" s="145"/>
    </row>
    <row r="66" spans="6:9" x14ac:dyDescent="0.2">
      <c r="F66" s="143"/>
      <c r="G66" s="144"/>
      <c r="H66" s="144"/>
      <c r="I66" s="145"/>
    </row>
    <row r="67" spans="6:9" x14ac:dyDescent="0.2">
      <c r="F67" s="143"/>
      <c r="G67" s="144"/>
      <c r="H67" s="144"/>
      <c r="I67" s="145"/>
    </row>
    <row r="68" spans="6:9" x14ac:dyDescent="0.2">
      <c r="F68" s="143"/>
      <c r="G68" s="144"/>
      <c r="H68" s="144"/>
      <c r="I68" s="145"/>
    </row>
    <row r="69" spans="6:9" x14ac:dyDescent="0.2">
      <c r="F69" s="143"/>
      <c r="G69" s="144"/>
      <c r="H69" s="144"/>
      <c r="I69" s="145"/>
    </row>
    <row r="70" spans="6:9" x14ac:dyDescent="0.2">
      <c r="F70" s="143"/>
      <c r="G70" s="144"/>
      <c r="H70" s="144"/>
      <c r="I70" s="145"/>
    </row>
    <row r="71" spans="6:9" x14ac:dyDescent="0.2">
      <c r="F71" s="143"/>
      <c r="G71" s="144"/>
      <c r="H71" s="144"/>
      <c r="I71" s="145"/>
    </row>
    <row r="72" spans="6:9" x14ac:dyDescent="0.2">
      <c r="F72" s="143"/>
      <c r="G72" s="144"/>
      <c r="H72" s="144"/>
      <c r="I72" s="145"/>
    </row>
    <row r="73" spans="6:9" x14ac:dyDescent="0.2">
      <c r="F73" s="143"/>
      <c r="G73" s="144"/>
      <c r="H73" s="144"/>
      <c r="I73" s="145"/>
    </row>
    <row r="74" spans="6:9" x14ac:dyDescent="0.2">
      <c r="F74" s="143"/>
      <c r="G74" s="144"/>
      <c r="H74" s="144"/>
      <c r="I74" s="145"/>
    </row>
    <row r="75" spans="6:9" x14ac:dyDescent="0.2">
      <c r="F75" s="143"/>
      <c r="G75" s="144"/>
      <c r="H75" s="144"/>
      <c r="I75" s="145"/>
    </row>
    <row r="76" spans="6:9" x14ac:dyDescent="0.2">
      <c r="F76" s="143"/>
      <c r="G76" s="144"/>
      <c r="H76" s="144"/>
      <c r="I76" s="145"/>
    </row>
  </sheetData>
  <mergeCells count="4">
    <mergeCell ref="A1:B1"/>
    <mergeCell ref="A2:B2"/>
    <mergeCell ref="G2:I2"/>
    <mergeCell ref="H25:I25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Z223"/>
  <sheetViews>
    <sheetView showGridLines="0" showZeros="0" zoomScaleNormal="100" workbookViewId="0">
      <selection activeCell="A150" sqref="A150:IV152"/>
    </sheetView>
  </sheetViews>
  <sheetFormatPr defaultRowHeight="12.75" x14ac:dyDescent="0.2"/>
  <cols>
    <col min="1" max="1" width="4.42578125" style="146" customWidth="1"/>
    <col min="2" max="2" width="11.5703125" style="146" customWidth="1"/>
    <col min="3" max="3" width="40.42578125" style="146" customWidth="1"/>
    <col min="4" max="4" width="5.5703125" style="146" customWidth="1"/>
    <col min="5" max="5" width="8.5703125" style="195" customWidth="1"/>
    <col min="6" max="6" width="9.85546875" style="146" customWidth="1"/>
    <col min="7" max="7" width="13.85546875" style="146" customWidth="1"/>
    <col min="8" max="11" width="9.140625" style="146"/>
    <col min="12" max="12" width="75.42578125" style="146" customWidth="1"/>
    <col min="13" max="13" width="45.28515625" style="146" customWidth="1"/>
    <col min="14" max="16384" width="9.140625" style="146"/>
  </cols>
  <sheetData>
    <row r="1" spans="1:104" ht="15.75" x14ac:dyDescent="0.25">
      <c r="A1" s="231" t="s">
        <v>75</v>
      </c>
      <c r="B1" s="231"/>
      <c r="C1" s="231"/>
      <c r="D1" s="231"/>
      <c r="E1" s="231"/>
      <c r="F1" s="231"/>
      <c r="G1" s="231"/>
    </row>
    <row r="2" spans="1:104" ht="14.25" customHeight="1" thickBot="1" x14ac:dyDescent="0.25">
      <c r="A2" s="147"/>
      <c r="B2" s="148"/>
      <c r="C2" s="149"/>
      <c r="D2" s="149"/>
      <c r="E2" s="150"/>
      <c r="F2" s="149"/>
      <c r="G2" s="149"/>
    </row>
    <row r="3" spans="1:104" ht="13.5" thickTop="1" x14ac:dyDescent="0.2">
      <c r="A3" s="217" t="s">
        <v>48</v>
      </c>
      <c r="B3" s="218"/>
      <c r="C3" s="97" t="str">
        <f>CONCATENATE(cislostavby," ",nazevstavby)</f>
        <v>2018 Frýdl</v>
      </c>
      <c r="D3" s="151"/>
      <c r="E3" s="152" t="s">
        <v>64</v>
      </c>
      <c r="F3" s="153" t="str">
        <f>Rekapitulace!H1</f>
        <v>180318</v>
      </c>
      <c r="G3" s="154"/>
    </row>
    <row r="4" spans="1:104" ht="13.5" thickBot="1" x14ac:dyDescent="0.25">
      <c r="A4" s="232" t="s">
        <v>50</v>
      </c>
      <c r="B4" s="220"/>
      <c r="C4" s="103" t="str">
        <f>CONCATENATE(cisloobjektu," ",nazevobjektu)</f>
        <v>6 Prodejna zdravé výživy</v>
      </c>
      <c r="D4" s="155"/>
      <c r="E4" s="233" t="str">
        <f>Rekapitulace!G2</f>
        <v>Prodejna zdravé výživy, parc.č.36/5, Krnov</v>
      </c>
      <c r="F4" s="234"/>
      <c r="G4" s="235"/>
    </row>
    <row r="5" spans="1:104" ht="13.5" thickTop="1" x14ac:dyDescent="0.2">
      <c r="A5" s="156"/>
      <c r="B5" s="147"/>
      <c r="C5" s="147"/>
      <c r="D5" s="147"/>
      <c r="E5" s="157"/>
      <c r="F5" s="147"/>
      <c r="G5" s="158"/>
    </row>
    <row r="6" spans="1:104" x14ac:dyDescent="0.2">
      <c r="A6" s="159" t="s">
        <v>65</v>
      </c>
      <c r="B6" s="160" t="s">
        <v>66</v>
      </c>
      <c r="C6" s="160" t="s">
        <v>67</v>
      </c>
      <c r="D6" s="160" t="s">
        <v>68</v>
      </c>
      <c r="E6" s="161" t="s">
        <v>69</v>
      </c>
      <c r="F6" s="160" t="s">
        <v>70</v>
      </c>
      <c r="G6" s="162" t="s">
        <v>71</v>
      </c>
    </row>
    <row r="7" spans="1:104" x14ac:dyDescent="0.2">
      <c r="A7" s="163" t="s">
        <v>72</v>
      </c>
      <c r="B7" s="164" t="s">
        <v>80</v>
      </c>
      <c r="C7" s="165" t="s">
        <v>81</v>
      </c>
      <c r="D7" s="166"/>
      <c r="E7" s="167"/>
      <c r="F7" s="167"/>
      <c r="G7" s="168"/>
      <c r="H7" s="169"/>
      <c r="I7" s="169"/>
      <c r="O7" s="170">
        <v>1</v>
      </c>
    </row>
    <row r="8" spans="1:104" ht="22.5" x14ac:dyDescent="0.2">
      <c r="A8" s="171">
        <v>1</v>
      </c>
      <c r="B8" s="172" t="s">
        <v>82</v>
      </c>
      <c r="C8" s="173" t="s">
        <v>83</v>
      </c>
      <c r="D8" s="174" t="s">
        <v>84</v>
      </c>
      <c r="E8" s="175">
        <v>2</v>
      </c>
      <c r="F8" s="175">
        <v>0</v>
      </c>
      <c r="G8" s="176">
        <f>E8*F8</f>
        <v>0</v>
      </c>
      <c r="O8" s="170">
        <v>2</v>
      </c>
      <c r="AA8" s="146">
        <v>1</v>
      </c>
      <c r="AB8" s="146">
        <v>1</v>
      </c>
      <c r="AC8" s="146">
        <v>1</v>
      </c>
      <c r="AZ8" s="146">
        <v>1</v>
      </c>
      <c r="BA8" s="146">
        <f>IF(AZ8=1,G8,0)</f>
        <v>0</v>
      </c>
      <c r="BB8" s="146">
        <f>IF(AZ8=2,G8,0)</f>
        <v>0</v>
      </c>
      <c r="BC8" s="146">
        <f>IF(AZ8=3,G8,0)</f>
        <v>0</v>
      </c>
      <c r="BD8" s="146">
        <f>IF(AZ8=4,G8,0)</f>
        <v>0</v>
      </c>
      <c r="BE8" s="146">
        <f>IF(AZ8=5,G8,0)</f>
        <v>0</v>
      </c>
      <c r="CA8" s="177">
        <v>1</v>
      </c>
      <c r="CB8" s="177">
        <v>1</v>
      </c>
      <c r="CZ8" s="146">
        <v>1.73916</v>
      </c>
    </row>
    <row r="9" spans="1:104" x14ac:dyDescent="0.2">
      <c r="A9" s="178"/>
      <c r="B9" s="179"/>
      <c r="C9" s="228" t="s">
        <v>85</v>
      </c>
      <c r="D9" s="229"/>
      <c r="E9" s="229"/>
      <c r="F9" s="229"/>
      <c r="G9" s="230"/>
      <c r="L9" s="180" t="s">
        <v>85</v>
      </c>
      <c r="O9" s="170">
        <v>3</v>
      </c>
    </row>
    <row r="10" spans="1:104" x14ac:dyDescent="0.2">
      <c r="A10" s="185"/>
      <c r="B10" s="186" t="s">
        <v>73</v>
      </c>
      <c r="C10" s="187" t="str">
        <f>CONCATENATE(B7," ",C7)</f>
        <v>3 Svislé a kompletní konstrukce</v>
      </c>
      <c r="D10" s="188"/>
      <c r="E10" s="189"/>
      <c r="F10" s="190"/>
      <c r="G10" s="191">
        <f>SUM(G7:G9)</f>
        <v>0</v>
      </c>
      <c r="O10" s="170">
        <v>4</v>
      </c>
      <c r="BA10" s="192">
        <f>SUM(BA7:BA9)</f>
        <v>0</v>
      </c>
      <c r="BB10" s="192">
        <f>SUM(BB7:BB9)</f>
        <v>0</v>
      </c>
      <c r="BC10" s="192">
        <f>SUM(BC7:BC9)</f>
        <v>0</v>
      </c>
      <c r="BD10" s="192">
        <f>SUM(BD7:BD9)</f>
        <v>0</v>
      </c>
      <c r="BE10" s="192">
        <f>SUM(BE7:BE9)</f>
        <v>0</v>
      </c>
    </row>
    <row r="11" spans="1:104" x14ac:dyDescent="0.2">
      <c r="A11" s="163" t="s">
        <v>72</v>
      </c>
      <c r="B11" s="164" t="s">
        <v>86</v>
      </c>
      <c r="C11" s="165" t="s">
        <v>87</v>
      </c>
      <c r="D11" s="166"/>
      <c r="E11" s="167"/>
      <c r="F11" s="167"/>
      <c r="G11" s="168"/>
      <c r="H11" s="169"/>
      <c r="I11" s="169"/>
      <c r="O11" s="170">
        <v>1</v>
      </c>
    </row>
    <row r="12" spans="1:104" x14ac:dyDescent="0.2">
      <c r="A12" s="171">
        <v>2</v>
      </c>
      <c r="B12" s="172" t="s">
        <v>88</v>
      </c>
      <c r="C12" s="173" t="s">
        <v>89</v>
      </c>
      <c r="D12" s="174" t="s">
        <v>90</v>
      </c>
      <c r="E12" s="175">
        <v>38</v>
      </c>
      <c r="F12" s="175">
        <v>0</v>
      </c>
      <c r="G12" s="176">
        <f>E12*F12</f>
        <v>0</v>
      </c>
      <c r="O12" s="170">
        <v>2</v>
      </c>
      <c r="AA12" s="146">
        <v>1</v>
      </c>
      <c r="AB12" s="146">
        <v>1</v>
      </c>
      <c r="AC12" s="146">
        <v>1</v>
      </c>
      <c r="AZ12" s="146">
        <v>1</v>
      </c>
      <c r="BA12" s="146">
        <f>IF(AZ12=1,G12,0)</f>
        <v>0</v>
      </c>
      <c r="BB12" s="146">
        <f>IF(AZ12=2,G12,0)</f>
        <v>0</v>
      </c>
      <c r="BC12" s="146">
        <f>IF(AZ12=3,G12,0)</f>
        <v>0</v>
      </c>
      <c r="BD12" s="146">
        <f>IF(AZ12=4,G12,0)</f>
        <v>0</v>
      </c>
      <c r="BE12" s="146">
        <f>IF(AZ12=5,G12,0)</f>
        <v>0</v>
      </c>
      <c r="CA12" s="177">
        <v>1</v>
      </c>
      <c r="CB12" s="177">
        <v>1</v>
      </c>
      <c r="CZ12" s="146">
        <v>1.205E-2</v>
      </c>
    </row>
    <row r="13" spans="1:104" x14ac:dyDescent="0.2">
      <c r="A13" s="178"/>
      <c r="B13" s="179"/>
      <c r="C13" s="228" t="s">
        <v>91</v>
      </c>
      <c r="D13" s="229"/>
      <c r="E13" s="229"/>
      <c r="F13" s="229"/>
      <c r="G13" s="230"/>
      <c r="L13" s="180" t="s">
        <v>91</v>
      </c>
      <c r="O13" s="170">
        <v>3</v>
      </c>
    </row>
    <row r="14" spans="1:104" x14ac:dyDescent="0.2">
      <c r="A14" s="178"/>
      <c r="B14" s="181"/>
      <c r="C14" s="226" t="s">
        <v>92</v>
      </c>
      <c r="D14" s="227"/>
      <c r="E14" s="182">
        <v>15</v>
      </c>
      <c r="F14" s="183"/>
      <c r="G14" s="184"/>
      <c r="M14" s="180" t="s">
        <v>92</v>
      </c>
      <c r="O14" s="170"/>
    </row>
    <row r="15" spans="1:104" x14ac:dyDescent="0.2">
      <c r="A15" s="178"/>
      <c r="B15" s="181"/>
      <c r="C15" s="226" t="s">
        <v>93</v>
      </c>
      <c r="D15" s="227"/>
      <c r="E15" s="182">
        <v>23</v>
      </c>
      <c r="F15" s="183"/>
      <c r="G15" s="184"/>
      <c r="M15" s="180" t="s">
        <v>93</v>
      </c>
      <c r="O15" s="170"/>
    </row>
    <row r="16" spans="1:104" x14ac:dyDescent="0.2">
      <c r="A16" s="171">
        <v>3</v>
      </c>
      <c r="B16" s="172" t="s">
        <v>94</v>
      </c>
      <c r="C16" s="173" t="s">
        <v>95</v>
      </c>
      <c r="D16" s="174" t="s">
        <v>96</v>
      </c>
      <c r="E16" s="175">
        <v>3.5</v>
      </c>
      <c r="F16" s="175">
        <v>0</v>
      </c>
      <c r="G16" s="176">
        <f>E16*F16</f>
        <v>0</v>
      </c>
      <c r="O16" s="170">
        <v>2</v>
      </c>
      <c r="AA16" s="146">
        <v>1</v>
      </c>
      <c r="AB16" s="146">
        <v>1</v>
      </c>
      <c r="AC16" s="146">
        <v>1</v>
      </c>
      <c r="AZ16" s="146">
        <v>1</v>
      </c>
      <c r="BA16" s="146">
        <f>IF(AZ16=1,G16,0)</f>
        <v>0</v>
      </c>
      <c r="BB16" s="146">
        <f>IF(AZ16=2,G16,0)</f>
        <v>0</v>
      </c>
      <c r="BC16" s="146">
        <f>IF(AZ16=3,G16,0)</f>
        <v>0</v>
      </c>
      <c r="BD16" s="146">
        <f>IF(AZ16=4,G16,0)</f>
        <v>0</v>
      </c>
      <c r="BE16" s="146">
        <f>IF(AZ16=5,G16,0)</f>
        <v>0</v>
      </c>
      <c r="CA16" s="177">
        <v>1</v>
      </c>
      <c r="CB16" s="177">
        <v>1</v>
      </c>
      <c r="CZ16" s="146">
        <v>0</v>
      </c>
    </row>
    <row r="17" spans="1:104" x14ac:dyDescent="0.2">
      <c r="A17" s="185"/>
      <c r="B17" s="186" t="s">
        <v>73</v>
      </c>
      <c r="C17" s="187" t="str">
        <f>CONCATENATE(B11," ",C11)</f>
        <v>61 Upravy povrchů vnitřní</v>
      </c>
      <c r="D17" s="188"/>
      <c r="E17" s="189"/>
      <c r="F17" s="190"/>
      <c r="G17" s="191">
        <f>SUM(G11:G16)</f>
        <v>0</v>
      </c>
      <c r="O17" s="170">
        <v>4</v>
      </c>
      <c r="BA17" s="192">
        <f>SUM(BA11:BA16)</f>
        <v>0</v>
      </c>
      <c r="BB17" s="192">
        <f>SUM(BB11:BB16)</f>
        <v>0</v>
      </c>
      <c r="BC17" s="192">
        <f>SUM(BC11:BC16)</f>
        <v>0</v>
      </c>
      <c r="BD17" s="192">
        <f>SUM(BD11:BD16)</f>
        <v>0</v>
      </c>
      <c r="BE17" s="192">
        <f>SUM(BE11:BE16)</f>
        <v>0</v>
      </c>
    </row>
    <row r="18" spans="1:104" x14ac:dyDescent="0.2">
      <c r="A18" s="163" t="s">
        <v>72</v>
      </c>
      <c r="B18" s="164" t="s">
        <v>97</v>
      </c>
      <c r="C18" s="165" t="s">
        <v>98</v>
      </c>
      <c r="D18" s="166"/>
      <c r="E18" s="167"/>
      <c r="F18" s="167"/>
      <c r="G18" s="168"/>
      <c r="H18" s="169"/>
      <c r="I18" s="169"/>
      <c r="O18" s="170">
        <v>1</v>
      </c>
    </row>
    <row r="19" spans="1:104" x14ac:dyDescent="0.2">
      <c r="A19" s="171">
        <v>4</v>
      </c>
      <c r="B19" s="172" t="s">
        <v>99</v>
      </c>
      <c r="C19" s="173" t="s">
        <v>100</v>
      </c>
      <c r="D19" s="174" t="s">
        <v>101</v>
      </c>
      <c r="E19" s="175">
        <v>3</v>
      </c>
      <c r="F19" s="175">
        <v>0</v>
      </c>
      <c r="G19" s="176">
        <f>E19*F19</f>
        <v>0</v>
      </c>
      <c r="O19" s="170">
        <v>2</v>
      </c>
      <c r="AA19" s="146">
        <v>1</v>
      </c>
      <c r="AB19" s="146">
        <v>1</v>
      </c>
      <c r="AC19" s="146">
        <v>1</v>
      </c>
      <c r="AZ19" s="146">
        <v>1</v>
      </c>
      <c r="BA19" s="146">
        <f>IF(AZ19=1,G19,0)</f>
        <v>0</v>
      </c>
      <c r="BB19" s="146">
        <f>IF(AZ19=2,G19,0)</f>
        <v>0</v>
      </c>
      <c r="BC19" s="146">
        <f>IF(AZ19=3,G19,0)</f>
        <v>0</v>
      </c>
      <c r="BD19" s="146">
        <f>IF(AZ19=4,G19,0)</f>
        <v>0</v>
      </c>
      <c r="BE19" s="146">
        <f>IF(AZ19=5,G19,0)</f>
        <v>0</v>
      </c>
      <c r="CA19" s="177">
        <v>1</v>
      </c>
      <c r="CB19" s="177">
        <v>1</v>
      </c>
      <c r="CZ19" s="146">
        <v>1.33E-3</v>
      </c>
    </row>
    <row r="20" spans="1:104" x14ac:dyDescent="0.2">
      <c r="A20" s="178"/>
      <c r="B20" s="179"/>
      <c r="C20" s="228" t="s">
        <v>102</v>
      </c>
      <c r="D20" s="229"/>
      <c r="E20" s="229"/>
      <c r="F20" s="229"/>
      <c r="G20" s="230"/>
      <c r="L20" s="180" t="s">
        <v>102</v>
      </c>
      <c r="O20" s="170">
        <v>3</v>
      </c>
    </row>
    <row r="21" spans="1:104" x14ac:dyDescent="0.2">
      <c r="A21" s="171">
        <v>5</v>
      </c>
      <c r="B21" s="172" t="s">
        <v>103</v>
      </c>
      <c r="C21" s="173" t="s">
        <v>104</v>
      </c>
      <c r="D21" s="174" t="s">
        <v>101</v>
      </c>
      <c r="E21" s="175">
        <v>34</v>
      </c>
      <c r="F21" s="175">
        <v>0</v>
      </c>
      <c r="G21" s="176">
        <f>E21*F21</f>
        <v>0</v>
      </c>
      <c r="O21" s="170">
        <v>2</v>
      </c>
      <c r="AA21" s="146">
        <v>1</v>
      </c>
      <c r="AB21" s="146">
        <v>1</v>
      </c>
      <c r="AC21" s="146">
        <v>1</v>
      </c>
      <c r="AZ21" s="146">
        <v>1</v>
      </c>
      <c r="BA21" s="146">
        <f>IF(AZ21=1,G21,0)</f>
        <v>0</v>
      </c>
      <c r="BB21" s="146">
        <f>IF(AZ21=2,G21,0)</f>
        <v>0</v>
      </c>
      <c r="BC21" s="146">
        <f>IF(AZ21=3,G21,0)</f>
        <v>0</v>
      </c>
      <c r="BD21" s="146">
        <f>IF(AZ21=4,G21,0)</f>
        <v>0</v>
      </c>
      <c r="BE21" s="146">
        <f>IF(AZ21=5,G21,0)</f>
        <v>0</v>
      </c>
      <c r="CA21" s="177">
        <v>1</v>
      </c>
      <c r="CB21" s="177">
        <v>1</v>
      </c>
      <c r="CZ21" s="146">
        <v>8.9999999999999998E-4</v>
      </c>
    </row>
    <row r="22" spans="1:104" x14ac:dyDescent="0.2">
      <c r="A22" s="178"/>
      <c r="B22" s="179"/>
      <c r="C22" s="228" t="s">
        <v>105</v>
      </c>
      <c r="D22" s="229"/>
      <c r="E22" s="229"/>
      <c r="F22" s="229"/>
      <c r="G22" s="230"/>
      <c r="L22" s="180" t="s">
        <v>105</v>
      </c>
      <c r="O22" s="170">
        <v>3</v>
      </c>
    </row>
    <row r="23" spans="1:104" x14ac:dyDescent="0.2">
      <c r="A23" s="178"/>
      <c r="B23" s="181"/>
      <c r="C23" s="226" t="s">
        <v>106</v>
      </c>
      <c r="D23" s="227"/>
      <c r="E23" s="182">
        <v>9</v>
      </c>
      <c r="F23" s="183"/>
      <c r="G23" s="184"/>
      <c r="M23" s="180" t="s">
        <v>106</v>
      </c>
      <c r="O23" s="170"/>
    </row>
    <row r="24" spans="1:104" x14ac:dyDescent="0.2">
      <c r="A24" s="178"/>
      <c r="B24" s="181"/>
      <c r="C24" s="226" t="s">
        <v>107</v>
      </c>
      <c r="D24" s="227"/>
      <c r="E24" s="182">
        <v>17</v>
      </c>
      <c r="F24" s="183"/>
      <c r="G24" s="184"/>
      <c r="M24" s="180" t="s">
        <v>107</v>
      </c>
      <c r="O24" s="170"/>
    </row>
    <row r="25" spans="1:104" x14ac:dyDescent="0.2">
      <c r="A25" s="178"/>
      <c r="B25" s="181"/>
      <c r="C25" s="226" t="s">
        <v>108</v>
      </c>
      <c r="D25" s="227"/>
      <c r="E25" s="182">
        <v>8</v>
      </c>
      <c r="F25" s="183"/>
      <c r="G25" s="184"/>
      <c r="M25" s="180" t="s">
        <v>108</v>
      </c>
      <c r="O25" s="170"/>
    </row>
    <row r="26" spans="1:104" x14ac:dyDescent="0.2">
      <c r="A26" s="171">
        <v>6</v>
      </c>
      <c r="B26" s="172" t="s">
        <v>109</v>
      </c>
      <c r="C26" s="173" t="s">
        <v>110</v>
      </c>
      <c r="D26" s="174" t="s">
        <v>90</v>
      </c>
      <c r="E26" s="175">
        <v>38</v>
      </c>
      <c r="F26" s="175">
        <v>0</v>
      </c>
      <c r="G26" s="176">
        <f>E26*F26</f>
        <v>0</v>
      </c>
      <c r="O26" s="170">
        <v>2</v>
      </c>
      <c r="AA26" s="146">
        <v>1</v>
      </c>
      <c r="AB26" s="146">
        <v>1</v>
      </c>
      <c r="AC26" s="146">
        <v>1</v>
      </c>
      <c r="AZ26" s="146">
        <v>1</v>
      </c>
      <c r="BA26" s="146">
        <f>IF(AZ26=1,G26,0)</f>
        <v>0</v>
      </c>
      <c r="BB26" s="146">
        <f>IF(AZ26=2,G26,0)</f>
        <v>0</v>
      </c>
      <c r="BC26" s="146">
        <f>IF(AZ26=3,G26,0)</f>
        <v>0</v>
      </c>
      <c r="BD26" s="146">
        <f>IF(AZ26=4,G26,0)</f>
        <v>0</v>
      </c>
      <c r="BE26" s="146">
        <f>IF(AZ26=5,G26,0)</f>
        <v>0</v>
      </c>
      <c r="CA26" s="177">
        <v>1</v>
      </c>
      <c r="CB26" s="177">
        <v>1</v>
      </c>
      <c r="CZ26" s="146">
        <v>4.8999999999999998E-4</v>
      </c>
    </row>
    <row r="27" spans="1:104" x14ac:dyDescent="0.2">
      <c r="A27" s="178"/>
      <c r="B27" s="179"/>
      <c r="C27" s="228" t="s">
        <v>111</v>
      </c>
      <c r="D27" s="229"/>
      <c r="E27" s="229"/>
      <c r="F27" s="229"/>
      <c r="G27" s="230"/>
      <c r="L27" s="180" t="s">
        <v>111</v>
      </c>
      <c r="O27" s="170">
        <v>3</v>
      </c>
    </row>
    <row r="28" spans="1:104" x14ac:dyDescent="0.2">
      <c r="A28" s="178"/>
      <c r="B28" s="181"/>
      <c r="C28" s="226" t="s">
        <v>112</v>
      </c>
      <c r="D28" s="227"/>
      <c r="E28" s="182">
        <v>15</v>
      </c>
      <c r="F28" s="183"/>
      <c r="G28" s="184"/>
      <c r="M28" s="180" t="s">
        <v>112</v>
      </c>
      <c r="O28" s="170"/>
    </row>
    <row r="29" spans="1:104" x14ac:dyDescent="0.2">
      <c r="A29" s="178"/>
      <c r="B29" s="181"/>
      <c r="C29" s="226" t="s">
        <v>113</v>
      </c>
      <c r="D29" s="227"/>
      <c r="E29" s="182">
        <v>23</v>
      </c>
      <c r="F29" s="183"/>
      <c r="G29" s="184"/>
      <c r="M29" s="180" t="s">
        <v>113</v>
      </c>
      <c r="O29" s="170"/>
    </row>
    <row r="30" spans="1:104" x14ac:dyDescent="0.2">
      <c r="A30" s="171">
        <v>7</v>
      </c>
      <c r="B30" s="172" t="s">
        <v>114</v>
      </c>
      <c r="C30" s="173" t="s">
        <v>115</v>
      </c>
      <c r="D30" s="174" t="s">
        <v>90</v>
      </c>
      <c r="E30" s="175">
        <v>17</v>
      </c>
      <c r="F30" s="175">
        <v>0</v>
      </c>
      <c r="G30" s="176">
        <f>E30*F30</f>
        <v>0</v>
      </c>
      <c r="O30" s="170">
        <v>2</v>
      </c>
      <c r="AA30" s="146">
        <v>1</v>
      </c>
      <c r="AB30" s="146">
        <v>1</v>
      </c>
      <c r="AC30" s="146">
        <v>1</v>
      </c>
      <c r="AZ30" s="146">
        <v>1</v>
      </c>
      <c r="BA30" s="146">
        <f>IF(AZ30=1,G30,0)</f>
        <v>0</v>
      </c>
      <c r="BB30" s="146">
        <f>IF(AZ30=2,G30,0)</f>
        <v>0</v>
      </c>
      <c r="BC30" s="146">
        <f>IF(AZ30=3,G30,0)</f>
        <v>0</v>
      </c>
      <c r="BD30" s="146">
        <f>IF(AZ30=4,G30,0)</f>
        <v>0</v>
      </c>
      <c r="BE30" s="146">
        <f>IF(AZ30=5,G30,0)</f>
        <v>0</v>
      </c>
      <c r="CA30" s="177">
        <v>1</v>
      </c>
      <c r="CB30" s="177">
        <v>1</v>
      </c>
      <c r="CZ30" s="146">
        <v>4.8999999999999998E-4</v>
      </c>
    </row>
    <row r="31" spans="1:104" ht="22.5" x14ac:dyDescent="0.2">
      <c r="A31" s="171">
        <v>8</v>
      </c>
      <c r="B31" s="172" t="s">
        <v>116</v>
      </c>
      <c r="C31" s="173" t="s">
        <v>117</v>
      </c>
      <c r="D31" s="174" t="s">
        <v>118</v>
      </c>
      <c r="E31" s="175">
        <v>1</v>
      </c>
      <c r="F31" s="175">
        <v>0</v>
      </c>
      <c r="G31" s="176">
        <f>E31*F31</f>
        <v>0</v>
      </c>
      <c r="O31" s="170">
        <v>2</v>
      </c>
      <c r="AA31" s="146">
        <v>1</v>
      </c>
      <c r="AB31" s="146">
        <v>3</v>
      </c>
      <c r="AC31" s="146">
        <v>3</v>
      </c>
      <c r="AZ31" s="146">
        <v>1</v>
      </c>
      <c r="BA31" s="146">
        <f>IF(AZ31=1,G31,0)</f>
        <v>0</v>
      </c>
      <c r="BB31" s="146">
        <f>IF(AZ31=2,G31,0)</f>
        <v>0</v>
      </c>
      <c r="BC31" s="146">
        <f>IF(AZ31=3,G31,0)</f>
        <v>0</v>
      </c>
      <c r="BD31" s="146">
        <f>IF(AZ31=4,G31,0)</f>
        <v>0</v>
      </c>
      <c r="BE31" s="146">
        <f>IF(AZ31=5,G31,0)</f>
        <v>0</v>
      </c>
      <c r="CA31" s="177">
        <v>1</v>
      </c>
      <c r="CB31" s="177">
        <v>3</v>
      </c>
      <c r="CZ31" s="146">
        <v>0</v>
      </c>
    </row>
    <row r="32" spans="1:104" x14ac:dyDescent="0.2">
      <c r="A32" s="171">
        <v>9</v>
      </c>
      <c r="B32" s="172" t="s">
        <v>119</v>
      </c>
      <c r="C32" s="173" t="s">
        <v>120</v>
      </c>
      <c r="D32" s="174" t="s">
        <v>121</v>
      </c>
      <c r="E32" s="175">
        <v>10</v>
      </c>
      <c r="F32" s="175">
        <v>0</v>
      </c>
      <c r="G32" s="176">
        <f>E32*F32</f>
        <v>0</v>
      </c>
      <c r="O32" s="170">
        <v>2</v>
      </c>
      <c r="AA32" s="146">
        <v>1</v>
      </c>
      <c r="AB32" s="146">
        <v>3</v>
      </c>
      <c r="AC32" s="146">
        <v>3</v>
      </c>
      <c r="AZ32" s="146">
        <v>1</v>
      </c>
      <c r="BA32" s="146">
        <f>IF(AZ32=1,G32,0)</f>
        <v>0</v>
      </c>
      <c r="BB32" s="146">
        <f>IF(AZ32=2,G32,0)</f>
        <v>0</v>
      </c>
      <c r="BC32" s="146">
        <f>IF(AZ32=3,G32,0)</f>
        <v>0</v>
      </c>
      <c r="BD32" s="146">
        <f>IF(AZ32=4,G32,0)</f>
        <v>0</v>
      </c>
      <c r="BE32" s="146">
        <f>IF(AZ32=5,G32,0)</f>
        <v>0</v>
      </c>
      <c r="CA32" s="177">
        <v>1</v>
      </c>
      <c r="CB32" s="177">
        <v>3</v>
      </c>
      <c r="CZ32" s="146">
        <v>0</v>
      </c>
    </row>
    <row r="33" spans="1:104" x14ac:dyDescent="0.2">
      <c r="A33" s="185"/>
      <c r="B33" s="186" t="s">
        <v>73</v>
      </c>
      <c r="C33" s="187" t="str">
        <f>CONCATENATE(B18," ",C18)</f>
        <v>97 Prorážení otvorů</v>
      </c>
      <c r="D33" s="188"/>
      <c r="E33" s="189"/>
      <c r="F33" s="190"/>
      <c r="G33" s="191">
        <f>SUM(G18:G32)</f>
        <v>0</v>
      </c>
      <c r="O33" s="170">
        <v>4</v>
      </c>
      <c r="BA33" s="192">
        <f>SUM(BA18:BA32)</f>
        <v>0</v>
      </c>
      <c r="BB33" s="192">
        <f>SUM(BB18:BB32)</f>
        <v>0</v>
      </c>
      <c r="BC33" s="192">
        <f>SUM(BC18:BC32)</f>
        <v>0</v>
      </c>
      <c r="BD33" s="192">
        <f>SUM(BD18:BD32)</f>
        <v>0</v>
      </c>
      <c r="BE33" s="192">
        <f>SUM(BE18:BE32)</f>
        <v>0</v>
      </c>
    </row>
    <row r="34" spans="1:104" x14ac:dyDescent="0.2">
      <c r="A34" s="163" t="s">
        <v>72</v>
      </c>
      <c r="B34" s="164" t="s">
        <v>122</v>
      </c>
      <c r="C34" s="165" t="s">
        <v>123</v>
      </c>
      <c r="D34" s="166"/>
      <c r="E34" s="167"/>
      <c r="F34" s="167"/>
      <c r="G34" s="168"/>
      <c r="H34" s="169"/>
      <c r="I34" s="169"/>
      <c r="O34" s="170">
        <v>1</v>
      </c>
    </row>
    <row r="35" spans="1:104" x14ac:dyDescent="0.2">
      <c r="A35" s="171">
        <v>10</v>
      </c>
      <c r="B35" s="172" t="s">
        <v>124</v>
      </c>
      <c r="C35" s="173" t="s">
        <v>125</v>
      </c>
      <c r="D35" s="174" t="s">
        <v>96</v>
      </c>
      <c r="E35" s="175">
        <v>15</v>
      </c>
      <c r="F35" s="175">
        <v>0</v>
      </c>
      <c r="G35" s="176">
        <f>E35*F35</f>
        <v>0</v>
      </c>
      <c r="O35" s="170">
        <v>2</v>
      </c>
      <c r="AA35" s="146">
        <v>1</v>
      </c>
      <c r="AB35" s="146">
        <v>7</v>
      </c>
      <c r="AC35" s="146">
        <v>7</v>
      </c>
      <c r="AZ35" s="146">
        <v>2</v>
      </c>
      <c r="BA35" s="146">
        <f>IF(AZ35=1,G35,0)</f>
        <v>0</v>
      </c>
      <c r="BB35" s="146">
        <f>IF(AZ35=2,G35,0)</f>
        <v>0</v>
      </c>
      <c r="BC35" s="146">
        <f>IF(AZ35=3,G35,0)</f>
        <v>0</v>
      </c>
      <c r="BD35" s="146">
        <f>IF(AZ35=4,G35,0)</f>
        <v>0</v>
      </c>
      <c r="BE35" s="146">
        <f>IF(AZ35=5,G35,0)</f>
        <v>0</v>
      </c>
      <c r="CA35" s="177">
        <v>1</v>
      </c>
      <c r="CB35" s="177">
        <v>7</v>
      </c>
      <c r="CZ35" s="146">
        <v>6.9999999999999994E-5</v>
      </c>
    </row>
    <row r="36" spans="1:104" x14ac:dyDescent="0.2">
      <c r="A36" s="171">
        <v>11</v>
      </c>
      <c r="B36" s="172" t="s">
        <v>126</v>
      </c>
      <c r="C36" s="173" t="s">
        <v>127</v>
      </c>
      <c r="D36" s="174" t="s">
        <v>96</v>
      </c>
      <c r="E36" s="175">
        <v>344</v>
      </c>
      <c r="F36" s="175">
        <v>0</v>
      </c>
      <c r="G36" s="176">
        <f>E36*F36</f>
        <v>0</v>
      </c>
      <c r="O36" s="170">
        <v>2</v>
      </c>
      <c r="AA36" s="146">
        <v>1</v>
      </c>
      <c r="AB36" s="146">
        <v>7</v>
      </c>
      <c r="AC36" s="146">
        <v>7</v>
      </c>
      <c r="AZ36" s="146">
        <v>2</v>
      </c>
      <c r="BA36" s="146">
        <f>IF(AZ36=1,G36,0)</f>
        <v>0</v>
      </c>
      <c r="BB36" s="146">
        <f>IF(AZ36=2,G36,0)</f>
        <v>0</v>
      </c>
      <c r="BC36" s="146">
        <f>IF(AZ36=3,G36,0)</f>
        <v>0</v>
      </c>
      <c r="BD36" s="146">
        <f>IF(AZ36=4,G36,0)</f>
        <v>0</v>
      </c>
      <c r="BE36" s="146">
        <f>IF(AZ36=5,G36,0)</f>
        <v>0</v>
      </c>
      <c r="CA36" s="177">
        <v>1</v>
      </c>
      <c r="CB36" s="177">
        <v>7</v>
      </c>
      <c r="CZ36" s="146">
        <v>1.3999999999999999E-4</v>
      </c>
    </row>
    <row r="37" spans="1:104" x14ac:dyDescent="0.2">
      <c r="A37" s="178"/>
      <c r="B37" s="181"/>
      <c r="C37" s="226" t="s">
        <v>128</v>
      </c>
      <c r="D37" s="227"/>
      <c r="E37" s="182">
        <v>96</v>
      </c>
      <c r="F37" s="183"/>
      <c r="G37" s="184"/>
      <c r="M37" s="180" t="s">
        <v>128</v>
      </c>
      <c r="O37" s="170"/>
    </row>
    <row r="38" spans="1:104" x14ac:dyDescent="0.2">
      <c r="A38" s="178"/>
      <c r="B38" s="181"/>
      <c r="C38" s="226" t="s">
        <v>129</v>
      </c>
      <c r="D38" s="227"/>
      <c r="E38" s="182">
        <v>48</v>
      </c>
      <c r="F38" s="183"/>
      <c r="G38" s="184"/>
      <c r="M38" s="205">
        <v>4.7</v>
      </c>
      <c r="O38" s="170"/>
    </row>
    <row r="39" spans="1:104" x14ac:dyDescent="0.2">
      <c r="A39" s="178"/>
      <c r="B39" s="181"/>
      <c r="C39" s="226" t="s">
        <v>130</v>
      </c>
      <c r="D39" s="227"/>
      <c r="E39" s="182">
        <v>36</v>
      </c>
      <c r="F39" s="183"/>
      <c r="G39" s="184"/>
      <c r="M39" s="205">
        <v>4.7333333333333334</v>
      </c>
      <c r="O39" s="170"/>
    </row>
    <row r="40" spans="1:104" x14ac:dyDescent="0.2">
      <c r="A40" s="178"/>
      <c r="B40" s="181"/>
      <c r="C40" s="226" t="s">
        <v>131</v>
      </c>
      <c r="D40" s="227"/>
      <c r="E40" s="182">
        <v>36</v>
      </c>
      <c r="F40" s="183"/>
      <c r="G40" s="184"/>
      <c r="M40" s="205">
        <v>4.7749999999999995</v>
      </c>
      <c r="O40" s="170"/>
    </row>
    <row r="41" spans="1:104" x14ac:dyDescent="0.2">
      <c r="A41" s="178"/>
      <c r="B41" s="181"/>
      <c r="C41" s="226" t="s">
        <v>132</v>
      </c>
      <c r="D41" s="227"/>
      <c r="E41" s="182">
        <v>36</v>
      </c>
      <c r="F41" s="183"/>
      <c r="G41" s="184"/>
      <c r="M41" s="205">
        <v>4.8166666666666664</v>
      </c>
      <c r="O41" s="170"/>
    </row>
    <row r="42" spans="1:104" x14ac:dyDescent="0.2">
      <c r="A42" s="178"/>
      <c r="B42" s="181"/>
      <c r="C42" s="226" t="s">
        <v>133</v>
      </c>
      <c r="D42" s="227"/>
      <c r="E42" s="182">
        <v>40</v>
      </c>
      <c r="F42" s="183"/>
      <c r="G42" s="184"/>
      <c r="M42" s="205">
        <v>4.8611111111111116</v>
      </c>
      <c r="O42" s="170"/>
    </row>
    <row r="43" spans="1:104" x14ac:dyDescent="0.2">
      <c r="A43" s="178"/>
      <c r="B43" s="181"/>
      <c r="C43" s="226" t="s">
        <v>134</v>
      </c>
      <c r="D43" s="227"/>
      <c r="E43" s="182">
        <v>52</v>
      </c>
      <c r="F43" s="183"/>
      <c r="G43" s="184"/>
      <c r="M43" s="205">
        <v>4.9111111111111105</v>
      </c>
      <c r="O43" s="170"/>
    </row>
    <row r="44" spans="1:104" x14ac:dyDescent="0.2">
      <c r="A44" s="171">
        <v>12</v>
      </c>
      <c r="B44" s="172" t="s">
        <v>135</v>
      </c>
      <c r="C44" s="173" t="s">
        <v>136</v>
      </c>
      <c r="D44" s="174" t="s">
        <v>96</v>
      </c>
      <c r="E44" s="175">
        <v>300</v>
      </c>
      <c r="F44" s="175">
        <v>0</v>
      </c>
      <c r="G44" s="176">
        <f>E44*F44</f>
        <v>0</v>
      </c>
      <c r="O44" s="170">
        <v>2</v>
      </c>
      <c r="AA44" s="146">
        <v>1</v>
      </c>
      <c r="AB44" s="146">
        <v>7</v>
      </c>
      <c r="AC44" s="146">
        <v>7</v>
      </c>
      <c r="AZ44" s="146">
        <v>2</v>
      </c>
      <c r="BA44" s="146">
        <f>IF(AZ44=1,G44,0)</f>
        <v>0</v>
      </c>
      <c r="BB44" s="146">
        <f>IF(AZ44=2,G44,0)</f>
        <v>0</v>
      </c>
      <c r="BC44" s="146">
        <f>IF(AZ44=3,G44,0)</f>
        <v>0</v>
      </c>
      <c r="BD44" s="146">
        <f>IF(AZ44=4,G44,0)</f>
        <v>0</v>
      </c>
      <c r="BE44" s="146">
        <f>IF(AZ44=5,G44,0)</f>
        <v>0</v>
      </c>
      <c r="CA44" s="177">
        <v>1</v>
      </c>
      <c r="CB44" s="177">
        <v>7</v>
      </c>
      <c r="CZ44" s="146">
        <v>1.4999999999999999E-4</v>
      </c>
    </row>
    <row r="45" spans="1:104" x14ac:dyDescent="0.2">
      <c r="A45" s="171">
        <v>13</v>
      </c>
      <c r="B45" s="172" t="s">
        <v>137</v>
      </c>
      <c r="C45" s="173" t="s">
        <v>138</v>
      </c>
      <c r="D45" s="174" t="s">
        <v>139</v>
      </c>
      <c r="E45" s="175">
        <v>30</v>
      </c>
      <c r="F45" s="175">
        <v>0</v>
      </c>
      <c r="G45" s="176">
        <f>E45*F45</f>
        <v>0</v>
      </c>
      <c r="O45" s="170">
        <v>2</v>
      </c>
      <c r="AA45" s="146">
        <v>3</v>
      </c>
      <c r="AB45" s="146">
        <v>7</v>
      </c>
      <c r="AC45" s="146">
        <v>24662007</v>
      </c>
      <c r="AZ45" s="146">
        <v>2</v>
      </c>
      <c r="BA45" s="146">
        <f>IF(AZ45=1,G45,0)</f>
        <v>0</v>
      </c>
      <c r="BB45" s="146">
        <f>IF(AZ45=2,G45,0)</f>
        <v>0</v>
      </c>
      <c r="BC45" s="146">
        <f>IF(AZ45=3,G45,0)</f>
        <v>0</v>
      </c>
      <c r="BD45" s="146">
        <f>IF(AZ45=4,G45,0)</f>
        <v>0</v>
      </c>
      <c r="BE45" s="146">
        <f>IF(AZ45=5,G45,0)</f>
        <v>0</v>
      </c>
      <c r="CA45" s="177">
        <v>3</v>
      </c>
      <c r="CB45" s="177">
        <v>7</v>
      </c>
      <c r="CZ45" s="146">
        <v>1E-3</v>
      </c>
    </row>
    <row r="46" spans="1:104" x14ac:dyDescent="0.2">
      <c r="A46" s="171">
        <v>14</v>
      </c>
      <c r="B46" s="172" t="s">
        <v>140</v>
      </c>
      <c r="C46" s="173" t="s">
        <v>141</v>
      </c>
      <c r="D46" s="174" t="s">
        <v>139</v>
      </c>
      <c r="E46" s="175">
        <v>30</v>
      </c>
      <c r="F46" s="175">
        <v>0</v>
      </c>
      <c r="G46" s="176">
        <f>E46*F46</f>
        <v>0</v>
      </c>
      <c r="O46" s="170">
        <v>2</v>
      </c>
      <c r="AA46" s="146">
        <v>3</v>
      </c>
      <c r="AB46" s="146">
        <v>7</v>
      </c>
      <c r="AC46" s="146">
        <v>24662022</v>
      </c>
      <c r="AZ46" s="146">
        <v>2</v>
      </c>
      <c r="BA46" s="146">
        <f>IF(AZ46=1,G46,0)</f>
        <v>0</v>
      </c>
      <c r="BB46" s="146">
        <f>IF(AZ46=2,G46,0)</f>
        <v>0</v>
      </c>
      <c r="BC46" s="146">
        <f>IF(AZ46=3,G46,0)</f>
        <v>0</v>
      </c>
      <c r="BD46" s="146">
        <f>IF(AZ46=4,G46,0)</f>
        <v>0</v>
      </c>
      <c r="BE46" s="146">
        <f>IF(AZ46=5,G46,0)</f>
        <v>0</v>
      </c>
      <c r="CA46" s="177">
        <v>3</v>
      </c>
      <c r="CB46" s="177">
        <v>7</v>
      </c>
      <c r="CZ46" s="146">
        <v>1E-3</v>
      </c>
    </row>
    <row r="47" spans="1:104" x14ac:dyDescent="0.2">
      <c r="A47" s="171">
        <v>15</v>
      </c>
      <c r="B47" s="172" t="s">
        <v>142</v>
      </c>
      <c r="C47" s="173" t="s">
        <v>143</v>
      </c>
      <c r="D47" s="174" t="s">
        <v>144</v>
      </c>
      <c r="E47" s="175">
        <v>8</v>
      </c>
      <c r="F47" s="175">
        <v>0</v>
      </c>
      <c r="G47" s="176">
        <f>E47*F47</f>
        <v>0</v>
      </c>
      <c r="O47" s="170">
        <v>2</v>
      </c>
      <c r="AA47" s="146">
        <v>3</v>
      </c>
      <c r="AB47" s="146">
        <v>7</v>
      </c>
      <c r="AC47" s="146" t="s">
        <v>142</v>
      </c>
      <c r="AZ47" s="146">
        <v>2</v>
      </c>
      <c r="BA47" s="146">
        <f>IF(AZ47=1,G47,0)</f>
        <v>0</v>
      </c>
      <c r="BB47" s="146">
        <f>IF(AZ47=2,G47,0)</f>
        <v>0</v>
      </c>
      <c r="BC47" s="146">
        <f>IF(AZ47=3,G47,0)</f>
        <v>0</v>
      </c>
      <c r="BD47" s="146">
        <f>IF(AZ47=4,G47,0)</f>
        <v>0</v>
      </c>
      <c r="BE47" s="146">
        <f>IF(AZ47=5,G47,0)</f>
        <v>0</v>
      </c>
      <c r="CA47" s="177">
        <v>3</v>
      </c>
      <c r="CB47" s="177">
        <v>7</v>
      </c>
      <c r="CZ47" s="146">
        <v>1E-3</v>
      </c>
    </row>
    <row r="48" spans="1:104" x14ac:dyDescent="0.2">
      <c r="A48" s="178"/>
      <c r="B48" s="179"/>
      <c r="C48" s="228" t="s">
        <v>145</v>
      </c>
      <c r="D48" s="229"/>
      <c r="E48" s="229"/>
      <c r="F48" s="229"/>
      <c r="G48" s="230"/>
      <c r="L48" s="180" t="s">
        <v>145</v>
      </c>
      <c r="O48" s="170">
        <v>3</v>
      </c>
    </row>
    <row r="49" spans="1:104" x14ac:dyDescent="0.2">
      <c r="A49" s="185"/>
      <c r="B49" s="186" t="s">
        <v>73</v>
      </c>
      <c r="C49" s="187" t="str">
        <f>CONCATENATE(B34," ",C34)</f>
        <v>784 Malby</v>
      </c>
      <c r="D49" s="188"/>
      <c r="E49" s="189"/>
      <c r="F49" s="190"/>
      <c r="G49" s="191">
        <f>SUM(G34:G48)</f>
        <v>0</v>
      </c>
      <c r="O49" s="170">
        <v>4</v>
      </c>
      <c r="BA49" s="192">
        <f>SUM(BA34:BA48)</f>
        <v>0</v>
      </c>
      <c r="BB49" s="192">
        <f>SUM(BB34:BB48)</f>
        <v>0</v>
      </c>
      <c r="BC49" s="192">
        <f>SUM(BC34:BC48)</f>
        <v>0</v>
      </c>
      <c r="BD49" s="192">
        <f>SUM(BD34:BD48)</f>
        <v>0</v>
      </c>
      <c r="BE49" s="192">
        <f>SUM(BE34:BE48)</f>
        <v>0</v>
      </c>
    </row>
    <row r="50" spans="1:104" x14ac:dyDescent="0.2">
      <c r="A50" s="163" t="s">
        <v>72</v>
      </c>
      <c r="B50" s="164" t="s">
        <v>146</v>
      </c>
      <c r="C50" s="165" t="s">
        <v>147</v>
      </c>
      <c r="D50" s="166"/>
      <c r="E50" s="167"/>
      <c r="F50" s="167"/>
      <c r="G50" s="168"/>
      <c r="H50" s="169"/>
      <c r="I50" s="169"/>
      <c r="O50" s="170">
        <v>1</v>
      </c>
    </row>
    <row r="51" spans="1:104" ht="22.5" x14ac:dyDescent="0.2">
      <c r="A51" s="171">
        <v>16</v>
      </c>
      <c r="B51" s="172" t="s">
        <v>148</v>
      </c>
      <c r="C51" s="173" t="s">
        <v>149</v>
      </c>
      <c r="D51" s="174" t="s">
        <v>90</v>
      </c>
      <c r="E51" s="175">
        <v>20</v>
      </c>
      <c r="F51" s="175">
        <v>0</v>
      </c>
      <c r="G51" s="176">
        <f>E51*F51</f>
        <v>0</v>
      </c>
      <c r="O51" s="170">
        <v>2</v>
      </c>
      <c r="AA51" s="146">
        <v>1</v>
      </c>
      <c r="AB51" s="146">
        <v>9</v>
      </c>
      <c r="AC51" s="146">
        <v>9</v>
      </c>
      <c r="AZ51" s="146">
        <v>4</v>
      </c>
      <c r="BA51" s="146">
        <f>IF(AZ51=1,G51,0)</f>
        <v>0</v>
      </c>
      <c r="BB51" s="146">
        <f>IF(AZ51=2,G51,0)</f>
        <v>0</v>
      </c>
      <c r="BC51" s="146">
        <f>IF(AZ51=3,G51,0)</f>
        <v>0</v>
      </c>
      <c r="BD51" s="146">
        <f>IF(AZ51=4,G51,0)</f>
        <v>0</v>
      </c>
      <c r="BE51" s="146">
        <f>IF(AZ51=5,G51,0)</f>
        <v>0</v>
      </c>
      <c r="CA51" s="177">
        <v>1</v>
      </c>
      <c r="CB51" s="177">
        <v>9</v>
      </c>
      <c r="CZ51" s="146">
        <v>1.1E-4</v>
      </c>
    </row>
    <row r="52" spans="1:104" x14ac:dyDescent="0.2">
      <c r="A52" s="178"/>
      <c r="B52" s="179"/>
      <c r="C52" s="228" t="s">
        <v>150</v>
      </c>
      <c r="D52" s="229"/>
      <c r="E52" s="229"/>
      <c r="F52" s="229"/>
      <c r="G52" s="230"/>
      <c r="L52" s="180" t="s">
        <v>150</v>
      </c>
      <c r="O52" s="170">
        <v>3</v>
      </c>
    </row>
    <row r="53" spans="1:104" ht="22.5" x14ac:dyDescent="0.2">
      <c r="A53" s="171">
        <v>17</v>
      </c>
      <c r="B53" s="172" t="s">
        <v>151</v>
      </c>
      <c r="C53" s="173" t="s">
        <v>152</v>
      </c>
      <c r="D53" s="174" t="s">
        <v>101</v>
      </c>
      <c r="E53" s="175">
        <v>34</v>
      </c>
      <c r="F53" s="175">
        <v>0</v>
      </c>
      <c r="G53" s="176">
        <f>E53*F53</f>
        <v>0</v>
      </c>
      <c r="O53" s="170">
        <v>2</v>
      </c>
      <c r="AA53" s="146">
        <v>1</v>
      </c>
      <c r="AB53" s="146">
        <v>9</v>
      </c>
      <c r="AC53" s="146">
        <v>9</v>
      </c>
      <c r="AZ53" s="146">
        <v>4</v>
      </c>
      <c r="BA53" s="146">
        <f>IF(AZ53=1,G53,0)</f>
        <v>0</v>
      </c>
      <c r="BB53" s="146">
        <f>IF(AZ53=2,G53,0)</f>
        <v>0</v>
      </c>
      <c r="BC53" s="146">
        <f>IF(AZ53=3,G53,0)</f>
        <v>0</v>
      </c>
      <c r="BD53" s="146">
        <f>IF(AZ53=4,G53,0)</f>
        <v>0</v>
      </c>
      <c r="BE53" s="146">
        <f>IF(AZ53=5,G53,0)</f>
        <v>0</v>
      </c>
      <c r="CA53" s="177">
        <v>1</v>
      </c>
      <c r="CB53" s="177">
        <v>9</v>
      </c>
      <c r="CZ53" s="146">
        <v>2.0000000000000002E-5</v>
      </c>
    </row>
    <row r="54" spans="1:104" x14ac:dyDescent="0.2">
      <c r="A54" s="178"/>
      <c r="B54" s="181"/>
      <c r="C54" s="226" t="s">
        <v>106</v>
      </c>
      <c r="D54" s="227"/>
      <c r="E54" s="182">
        <v>9</v>
      </c>
      <c r="F54" s="183"/>
      <c r="G54" s="184"/>
      <c r="M54" s="180" t="s">
        <v>106</v>
      </c>
      <c r="O54" s="170"/>
    </row>
    <row r="55" spans="1:104" x14ac:dyDescent="0.2">
      <c r="A55" s="178"/>
      <c r="B55" s="181"/>
      <c r="C55" s="226" t="s">
        <v>107</v>
      </c>
      <c r="D55" s="227"/>
      <c r="E55" s="182">
        <v>17</v>
      </c>
      <c r="F55" s="183"/>
      <c r="G55" s="184"/>
      <c r="M55" s="180" t="s">
        <v>107</v>
      </c>
      <c r="O55" s="170"/>
    </row>
    <row r="56" spans="1:104" x14ac:dyDescent="0.2">
      <c r="A56" s="178"/>
      <c r="B56" s="181"/>
      <c r="C56" s="226" t="s">
        <v>108</v>
      </c>
      <c r="D56" s="227"/>
      <c r="E56" s="182">
        <v>8</v>
      </c>
      <c r="F56" s="183"/>
      <c r="G56" s="184"/>
      <c r="M56" s="180" t="s">
        <v>108</v>
      </c>
      <c r="O56" s="170"/>
    </row>
    <row r="57" spans="1:104" ht="22.5" x14ac:dyDescent="0.2">
      <c r="A57" s="171">
        <v>18</v>
      </c>
      <c r="B57" s="172" t="s">
        <v>153</v>
      </c>
      <c r="C57" s="173" t="s">
        <v>154</v>
      </c>
      <c r="D57" s="174" t="s">
        <v>101</v>
      </c>
      <c r="E57" s="175">
        <v>6</v>
      </c>
      <c r="F57" s="175">
        <v>0</v>
      </c>
      <c r="G57" s="176">
        <f>E57*F57</f>
        <v>0</v>
      </c>
      <c r="O57" s="170">
        <v>2</v>
      </c>
      <c r="AA57" s="146">
        <v>1</v>
      </c>
      <c r="AB57" s="146">
        <v>9</v>
      </c>
      <c r="AC57" s="146">
        <v>9</v>
      </c>
      <c r="AZ57" s="146">
        <v>4</v>
      </c>
      <c r="BA57" s="146">
        <f>IF(AZ57=1,G57,0)</f>
        <v>0</v>
      </c>
      <c r="BB57" s="146">
        <f>IF(AZ57=2,G57,0)</f>
        <v>0</v>
      </c>
      <c r="BC57" s="146">
        <f>IF(AZ57=3,G57,0)</f>
        <v>0</v>
      </c>
      <c r="BD57" s="146">
        <f>IF(AZ57=4,G57,0)</f>
        <v>0</v>
      </c>
      <c r="BE57" s="146">
        <f>IF(AZ57=5,G57,0)</f>
        <v>0</v>
      </c>
      <c r="CA57" s="177">
        <v>1</v>
      </c>
      <c r="CB57" s="177">
        <v>9</v>
      </c>
      <c r="CZ57" s="146">
        <v>4.0000000000000003E-5</v>
      </c>
    </row>
    <row r="58" spans="1:104" x14ac:dyDescent="0.2">
      <c r="A58" s="178"/>
      <c r="B58" s="179"/>
      <c r="C58" s="228" t="s">
        <v>155</v>
      </c>
      <c r="D58" s="229"/>
      <c r="E58" s="229"/>
      <c r="F58" s="229"/>
      <c r="G58" s="230"/>
      <c r="L58" s="180" t="s">
        <v>155</v>
      </c>
      <c r="O58" s="170">
        <v>3</v>
      </c>
    </row>
    <row r="59" spans="1:104" ht="22.5" x14ac:dyDescent="0.2">
      <c r="A59" s="171">
        <v>19</v>
      </c>
      <c r="B59" s="172" t="s">
        <v>156</v>
      </c>
      <c r="C59" s="173" t="s">
        <v>157</v>
      </c>
      <c r="D59" s="174" t="s">
        <v>101</v>
      </c>
      <c r="E59" s="175">
        <v>2</v>
      </c>
      <c r="F59" s="175">
        <v>0</v>
      </c>
      <c r="G59" s="176">
        <f>E59*F59</f>
        <v>0</v>
      </c>
      <c r="O59" s="170">
        <v>2</v>
      </c>
      <c r="AA59" s="146">
        <v>1</v>
      </c>
      <c r="AB59" s="146">
        <v>9</v>
      </c>
      <c r="AC59" s="146">
        <v>9</v>
      </c>
      <c r="AZ59" s="146">
        <v>4</v>
      </c>
      <c r="BA59" s="146">
        <f>IF(AZ59=1,G59,0)</f>
        <v>0</v>
      </c>
      <c r="BB59" s="146">
        <f>IF(AZ59=2,G59,0)</f>
        <v>0</v>
      </c>
      <c r="BC59" s="146">
        <f>IF(AZ59=3,G59,0)</f>
        <v>0</v>
      </c>
      <c r="BD59" s="146">
        <f>IF(AZ59=4,G59,0)</f>
        <v>0</v>
      </c>
      <c r="BE59" s="146">
        <f>IF(AZ59=5,G59,0)</f>
        <v>0</v>
      </c>
      <c r="CA59" s="177">
        <v>1</v>
      </c>
      <c r="CB59" s="177">
        <v>9</v>
      </c>
      <c r="CZ59" s="146">
        <v>3.0000000000000001E-5</v>
      </c>
    </row>
    <row r="60" spans="1:104" x14ac:dyDescent="0.2">
      <c r="A60" s="178"/>
      <c r="B60" s="179"/>
      <c r="C60" s="228" t="s">
        <v>158</v>
      </c>
      <c r="D60" s="229"/>
      <c r="E60" s="229"/>
      <c r="F60" s="229"/>
      <c r="G60" s="230"/>
      <c r="L60" s="180" t="s">
        <v>158</v>
      </c>
      <c r="O60" s="170">
        <v>3</v>
      </c>
    </row>
    <row r="61" spans="1:104" ht="22.5" x14ac:dyDescent="0.2">
      <c r="A61" s="171">
        <v>20</v>
      </c>
      <c r="B61" s="172" t="s">
        <v>159</v>
      </c>
      <c r="C61" s="173" t="s">
        <v>160</v>
      </c>
      <c r="D61" s="174" t="s">
        <v>101</v>
      </c>
      <c r="E61" s="175">
        <v>4</v>
      </c>
      <c r="F61" s="175">
        <v>0</v>
      </c>
      <c r="G61" s="176">
        <f>E61*F61</f>
        <v>0</v>
      </c>
      <c r="O61" s="170">
        <v>2</v>
      </c>
      <c r="AA61" s="146">
        <v>1</v>
      </c>
      <c r="AB61" s="146">
        <v>9</v>
      </c>
      <c r="AC61" s="146">
        <v>9</v>
      </c>
      <c r="AZ61" s="146">
        <v>4</v>
      </c>
      <c r="BA61" s="146">
        <f>IF(AZ61=1,G61,0)</f>
        <v>0</v>
      </c>
      <c r="BB61" s="146">
        <f>IF(AZ61=2,G61,0)</f>
        <v>0</v>
      </c>
      <c r="BC61" s="146">
        <f>IF(AZ61=3,G61,0)</f>
        <v>0</v>
      </c>
      <c r="BD61" s="146">
        <f>IF(AZ61=4,G61,0)</f>
        <v>0</v>
      </c>
      <c r="BE61" s="146">
        <f>IF(AZ61=5,G61,0)</f>
        <v>0</v>
      </c>
      <c r="CA61" s="177">
        <v>1</v>
      </c>
      <c r="CB61" s="177">
        <v>9</v>
      </c>
      <c r="CZ61" s="146">
        <v>3.2000000000000003E-4</v>
      </c>
    </row>
    <row r="62" spans="1:104" x14ac:dyDescent="0.2">
      <c r="A62" s="178"/>
      <c r="B62" s="179"/>
      <c r="C62" s="228" t="s">
        <v>161</v>
      </c>
      <c r="D62" s="229"/>
      <c r="E62" s="229"/>
      <c r="F62" s="229"/>
      <c r="G62" s="230"/>
      <c r="L62" s="180" t="s">
        <v>161</v>
      </c>
      <c r="O62" s="170">
        <v>3</v>
      </c>
    </row>
    <row r="63" spans="1:104" x14ac:dyDescent="0.2">
      <c r="A63" s="171">
        <v>21</v>
      </c>
      <c r="B63" s="172" t="s">
        <v>162</v>
      </c>
      <c r="C63" s="173" t="s">
        <v>163</v>
      </c>
      <c r="D63" s="174" t="s">
        <v>90</v>
      </c>
      <c r="E63" s="175">
        <v>15</v>
      </c>
      <c r="F63" s="175">
        <v>0</v>
      </c>
      <c r="G63" s="176">
        <f>E63*F63</f>
        <v>0</v>
      </c>
      <c r="O63" s="170">
        <v>2</v>
      </c>
      <c r="AA63" s="146">
        <v>1</v>
      </c>
      <c r="AB63" s="146">
        <v>9</v>
      </c>
      <c r="AC63" s="146">
        <v>9</v>
      </c>
      <c r="AZ63" s="146">
        <v>4</v>
      </c>
      <c r="BA63" s="146">
        <f>IF(AZ63=1,G63,0)</f>
        <v>0</v>
      </c>
      <c r="BB63" s="146">
        <f>IF(AZ63=2,G63,0)</f>
        <v>0</v>
      </c>
      <c r="BC63" s="146">
        <f>IF(AZ63=3,G63,0)</f>
        <v>0</v>
      </c>
      <c r="BD63" s="146">
        <f>IF(AZ63=4,G63,0)</f>
        <v>0</v>
      </c>
      <c r="BE63" s="146">
        <f>IF(AZ63=5,G63,0)</f>
        <v>0</v>
      </c>
      <c r="CA63" s="177">
        <v>1</v>
      </c>
      <c r="CB63" s="177">
        <v>9</v>
      </c>
      <c r="CZ63" s="146">
        <v>0</v>
      </c>
    </row>
    <row r="64" spans="1:104" x14ac:dyDescent="0.2">
      <c r="A64" s="178"/>
      <c r="B64" s="179"/>
      <c r="C64" s="228" t="s">
        <v>164</v>
      </c>
      <c r="D64" s="229"/>
      <c r="E64" s="229"/>
      <c r="F64" s="229"/>
      <c r="G64" s="230"/>
      <c r="L64" s="180" t="s">
        <v>164</v>
      </c>
      <c r="O64" s="170">
        <v>3</v>
      </c>
    </row>
    <row r="65" spans="1:104" x14ac:dyDescent="0.2">
      <c r="A65" s="171">
        <v>22</v>
      </c>
      <c r="B65" s="172" t="s">
        <v>165</v>
      </c>
      <c r="C65" s="173" t="s">
        <v>166</v>
      </c>
      <c r="D65" s="174" t="s">
        <v>101</v>
      </c>
      <c r="E65" s="175">
        <v>27</v>
      </c>
      <c r="F65" s="175">
        <v>0</v>
      </c>
      <c r="G65" s="176">
        <f>E65*F65</f>
        <v>0</v>
      </c>
      <c r="O65" s="170">
        <v>2</v>
      </c>
      <c r="AA65" s="146">
        <v>1</v>
      </c>
      <c r="AB65" s="146">
        <v>9</v>
      </c>
      <c r="AC65" s="146">
        <v>9</v>
      </c>
      <c r="AZ65" s="146">
        <v>4</v>
      </c>
      <c r="BA65" s="146">
        <f>IF(AZ65=1,G65,0)</f>
        <v>0</v>
      </c>
      <c r="BB65" s="146">
        <f>IF(AZ65=2,G65,0)</f>
        <v>0</v>
      </c>
      <c r="BC65" s="146">
        <f>IF(AZ65=3,G65,0)</f>
        <v>0</v>
      </c>
      <c r="BD65" s="146">
        <f>IF(AZ65=4,G65,0)</f>
        <v>0</v>
      </c>
      <c r="BE65" s="146">
        <f>IF(AZ65=5,G65,0)</f>
        <v>0</v>
      </c>
      <c r="CA65" s="177">
        <v>1</v>
      </c>
      <c r="CB65" s="177">
        <v>9</v>
      </c>
      <c r="CZ65" s="146">
        <v>0</v>
      </c>
    </row>
    <row r="66" spans="1:104" x14ac:dyDescent="0.2">
      <c r="A66" s="178"/>
      <c r="B66" s="181"/>
      <c r="C66" s="226" t="s">
        <v>167</v>
      </c>
      <c r="D66" s="227"/>
      <c r="E66" s="182">
        <v>3</v>
      </c>
      <c r="F66" s="183"/>
      <c r="G66" s="184"/>
      <c r="M66" s="180" t="s">
        <v>167</v>
      </c>
      <c r="O66" s="170"/>
    </row>
    <row r="67" spans="1:104" x14ac:dyDescent="0.2">
      <c r="A67" s="178"/>
      <c r="B67" s="181"/>
      <c r="C67" s="226" t="s">
        <v>168</v>
      </c>
      <c r="D67" s="227"/>
      <c r="E67" s="182">
        <v>24</v>
      </c>
      <c r="F67" s="183"/>
      <c r="G67" s="184"/>
      <c r="M67" s="180" t="s">
        <v>168</v>
      </c>
      <c r="O67" s="170"/>
    </row>
    <row r="68" spans="1:104" x14ac:dyDescent="0.2">
      <c r="A68" s="171">
        <v>23</v>
      </c>
      <c r="B68" s="172" t="s">
        <v>169</v>
      </c>
      <c r="C68" s="173" t="s">
        <v>170</v>
      </c>
      <c r="D68" s="174" t="s">
        <v>101</v>
      </c>
      <c r="E68" s="175">
        <v>4</v>
      </c>
      <c r="F68" s="175">
        <v>0</v>
      </c>
      <c r="G68" s="176">
        <f>E68*F68</f>
        <v>0</v>
      </c>
      <c r="O68" s="170">
        <v>2</v>
      </c>
      <c r="AA68" s="146">
        <v>1</v>
      </c>
      <c r="AB68" s="146">
        <v>9</v>
      </c>
      <c r="AC68" s="146">
        <v>9</v>
      </c>
      <c r="AZ68" s="146">
        <v>4</v>
      </c>
      <c r="BA68" s="146">
        <f>IF(AZ68=1,G68,0)</f>
        <v>0</v>
      </c>
      <c r="BB68" s="146">
        <f>IF(AZ68=2,G68,0)</f>
        <v>0</v>
      </c>
      <c r="BC68" s="146">
        <f>IF(AZ68=3,G68,0)</f>
        <v>0</v>
      </c>
      <c r="BD68" s="146">
        <f>IF(AZ68=4,G68,0)</f>
        <v>0</v>
      </c>
      <c r="BE68" s="146">
        <f>IF(AZ68=5,G68,0)</f>
        <v>0</v>
      </c>
      <c r="CA68" s="177">
        <v>1</v>
      </c>
      <c r="CB68" s="177">
        <v>9</v>
      </c>
      <c r="CZ68" s="146">
        <v>0</v>
      </c>
    </row>
    <row r="69" spans="1:104" x14ac:dyDescent="0.2">
      <c r="A69" s="178"/>
      <c r="B69" s="179"/>
      <c r="C69" s="228" t="s">
        <v>171</v>
      </c>
      <c r="D69" s="229"/>
      <c r="E69" s="229"/>
      <c r="F69" s="229"/>
      <c r="G69" s="230"/>
      <c r="L69" s="180" t="s">
        <v>171</v>
      </c>
      <c r="O69" s="170">
        <v>3</v>
      </c>
    </row>
    <row r="70" spans="1:104" x14ac:dyDescent="0.2">
      <c r="A70" s="178"/>
      <c r="B70" s="181"/>
      <c r="C70" s="226" t="s">
        <v>172</v>
      </c>
      <c r="D70" s="227"/>
      <c r="E70" s="182">
        <v>4</v>
      </c>
      <c r="F70" s="183"/>
      <c r="G70" s="184"/>
      <c r="M70" s="180" t="s">
        <v>172</v>
      </c>
      <c r="O70" s="170"/>
    </row>
    <row r="71" spans="1:104" ht="22.5" x14ac:dyDescent="0.2">
      <c r="A71" s="171">
        <v>24</v>
      </c>
      <c r="B71" s="172" t="s">
        <v>173</v>
      </c>
      <c r="C71" s="173" t="s">
        <v>174</v>
      </c>
      <c r="D71" s="174" t="s">
        <v>101</v>
      </c>
      <c r="E71" s="175">
        <v>5</v>
      </c>
      <c r="F71" s="175">
        <v>0</v>
      </c>
      <c r="G71" s="176">
        <f>E71*F71</f>
        <v>0</v>
      </c>
      <c r="O71" s="170">
        <v>2</v>
      </c>
      <c r="AA71" s="146">
        <v>1</v>
      </c>
      <c r="AB71" s="146">
        <v>9</v>
      </c>
      <c r="AC71" s="146">
        <v>9</v>
      </c>
      <c r="AZ71" s="146">
        <v>4</v>
      </c>
      <c r="BA71" s="146">
        <f>IF(AZ71=1,G71,0)</f>
        <v>0</v>
      </c>
      <c r="BB71" s="146">
        <f>IF(AZ71=2,G71,0)</f>
        <v>0</v>
      </c>
      <c r="BC71" s="146">
        <f>IF(AZ71=3,G71,0)</f>
        <v>0</v>
      </c>
      <c r="BD71" s="146">
        <f>IF(AZ71=4,G71,0)</f>
        <v>0</v>
      </c>
      <c r="BE71" s="146">
        <f>IF(AZ71=5,G71,0)</f>
        <v>0</v>
      </c>
      <c r="CA71" s="177">
        <v>1</v>
      </c>
      <c r="CB71" s="177">
        <v>9</v>
      </c>
      <c r="CZ71" s="146">
        <v>1.0000000000000001E-5</v>
      </c>
    </row>
    <row r="72" spans="1:104" x14ac:dyDescent="0.2">
      <c r="A72" s="178"/>
      <c r="B72" s="179"/>
      <c r="C72" s="228" t="s">
        <v>175</v>
      </c>
      <c r="D72" s="229"/>
      <c r="E72" s="229"/>
      <c r="F72" s="229"/>
      <c r="G72" s="230"/>
      <c r="L72" s="180" t="s">
        <v>175</v>
      </c>
      <c r="O72" s="170">
        <v>3</v>
      </c>
    </row>
    <row r="73" spans="1:104" ht="22.5" x14ac:dyDescent="0.2">
      <c r="A73" s="171">
        <v>25</v>
      </c>
      <c r="B73" s="172" t="s">
        <v>176</v>
      </c>
      <c r="C73" s="173" t="s">
        <v>177</v>
      </c>
      <c r="D73" s="174" t="s">
        <v>101</v>
      </c>
      <c r="E73" s="175">
        <v>4</v>
      </c>
      <c r="F73" s="175">
        <v>0</v>
      </c>
      <c r="G73" s="176">
        <f>E73*F73</f>
        <v>0</v>
      </c>
      <c r="O73" s="170">
        <v>2</v>
      </c>
      <c r="AA73" s="146">
        <v>1</v>
      </c>
      <c r="AB73" s="146">
        <v>9</v>
      </c>
      <c r="AC73" s="146">
        <v>9</v>
      </c>
      <c r="AZ73" s="146">
        <v>4</v>
      </c>
      <c r="BA73" s="146">
        <f>IF(AZ73=1,G73,0)</f>
        <v>0</v>
      </c>
      <c r="BB73" s="146">
        <f>IF(AZ73=2,G73,0)</f>
        <v>0</v>
      </c>
      <c r="BC73" s="146">
        <f>IF(AZ73=3,G73,0)</f>
        <v>0</v>
      </c>
      <c r="BD73" s="146">
        <f>IF(AZ73=4,G73,0)</f>
        <v>0</v>
      </c>
      <c r="BE73" s="146">
        <f>IF(AZ73=5,G73,0)</f>
        <v>0</v>
      </c>
      <c r="CA73" s="177">
        <v>1</v>
      </c>
      <c r="CB73" s="177">
        <v>9</v>
      </c>
      <c r="CZ73" s="146">
        <v>4.0000000000000003E-5</v>
      </c>
    </row>
    <row r="74" spans="1:104" x14ac:dyDescent="0.2">
      <c r="A74" s="178"/>
      <c r="B74" s="179"/>
      <c r="C74" s="228" t="s">
        <v>175</v>
      </c>
      <c r="D74" s="229"/>
      <c r="E74" s="229"/>
      <c r="F74" s="229"/>
      <c r="G74" s="230"/>
      <c r="L74" s="180" t="s">
        <v>175</v>
      </c>
      <c r="O74" s="170">
        <v>3</v>
      </c>
    </row>
    <row r="75" spans="1:104" ht="22.5" x14ac:dyDescent="0.2">
      <c r="A75" s="171">
        <v>26</v>
      </c>
      <c r="B75" s="172" t="s">
        <v>178</v>
      </c>
      <c r="C75" s="173" t="s">
        <v>179</v>
      </c>
      <c r="D75" s="174" t="s">
        <v>101</v>
      </c>
      <c r="E75" s="175">
        <v>1</v>
      </c>
      <c r="F75" s="175">
        <v>0</v>
      </c>
      <c r="G75" s="176">
        <f>E75*F75</f>
        <v>0</v>
      </c>
      <c r="O75" s="170">
        <v>2</v>
      </c>
      <c r="AA75" s="146">
        <v>1</v>
      </c>
      <c r="AB75" s="146">
        <v>9</v>
      </c>
      <c r="AC75" s="146">
        <v>9</v>
      </c>
      <c r="AZ75" s="146">
        <v>4</v>
      </c>
      <c r="BA75" s="146">
        <f>IF(AZ75=1,G75,0)</f>
        <v>0</v>
      </c>
      <c r="BB75" s="146">
        <f>IF(AZ75=2,G75,0)</f>
        <v>0</v>
      </c>
      <c r="BC75" s="146">
        <f>IF(AZ75=3,G75,0)</f>
        <v>0</v>
      </c>
      <c r="BD75" s="146">
        <f>IF(AZ75=4,G75,0)</f>
        <v>0</v>
      </c>
      <c r="BE75" s="146">
        <f>IF(AZ75=5,G75,0)</f>
        <v>0</v>
      </c>
      <c r="CA75" s="177">
        <v>1</v>
      </c>
      <c r="CB75" s="177">
        <v>9</v>
      </c>
      <c r="CZ75" s="146">
        <v>2.5000000000000001E-4</v>
      </c>
    </row>
    <row r="76" spans="1:104" x14ac:dyDescent="0.2">
      <c r="A76" s="178"/>
      <c r="B76" s="179"/>
      <c r="C76" s="228" t="s">
        <v>180</v>
      </c>
      <c r="D76" s="229"/>
      <c r="E76" s="229"/>
      <c r="F76" s="229"/>
      <c r="G76" s="230"/>
      <c r="L76" s="180" t="s">
        <v>180</v>
      </c>
      <c r="O76" s="170">
        <v>3</v>
      </c>
    </row>
    <row r="77" spans="1:104" x14ac:dyDescent="0.2">
      <c r="A77" s="178"/>
      <c r="B77" s="181"/>
      <c r="C77" s="226" t="s">
        <v>181</v>
      </c>
      <c r="D77" s="227"/>
      <c r="E77" s="182">
        <v>1</v>
      </c>
      <c r="F77" s="183"/>
      <c r="G77" s="184"/>
      <c r="M77" s="180" t="s">
        <v>181</v>
      </c>
      <c r="O77" s="170"/>
    </row>
    <row r="78" spans="1:104" x14ac:dyDescent="0.2">
      <c r="A78" s="171">
        <v>27</v>
      </c>
      <c r="B78" s="172" t="s">
        <v>182</v>
      </c>
      <c r="C78" s="173" t="s">
        <v>183</v>
      </c>
      <c r="D78" s="174" t="s">
        <v>101</v>
      </c>
      <c r="E78" s="175">
        <v>2</v>
      </c>
      <c r="F78" s="175">
        <v>0</v>
      </c>
      <c r="G78" s="176">
        <f>E78*F78</f>
        <v>0</v>
      </c>
      <c r="O78" s="170">
        <v>2</v>
      </c>
      <c r="AA78" s="146">
        <v>1</v>
      </c>
      <c r="AB78" s="146">
        <v>9</v>
      </c>
      <c r="AC78" s="146">
        <v>9</v>
      </c>
      <c r="AZ78" s="146">
        <v>4</v>
      </c>
      <c r="BA78" s="146">
        <f>IF(AZ78=1,G78,0)</f>
        <v>0</v>
      </c>
      <c r="BB78" s="146">
        <f>IF(AZ78=2,G78,0)</f>
        <v>0</v>
      </c>
      <c r="BC78" s="146">
        <f>IF(AZ78=3,G78,0)</f>
        <v>0</v>
      </c>
      <c r="BD78" s="146">
        <f>IF(AZ78=4,G78,0)</f>
        <v>0</v>
      </c>
      <c r="BE78" s="146">
        <f>IF(AZ78=5,G78,0)</f>
        <v>0</v>
      </c>
      <c r="CA78" s="177">
        <v>1</v>
      </c>
      <c r="CB78" s="177">
        <v>9</v>
      </c>
      <c r="CZ78" s="146">
        <v>0</v>
      </c>
    </row>
    <row r="79" spans="1:104" ht="22.5" x14ac:dyDescent="0.2">
      <c r="A79" s="171">
        <v>28</v>
      </c>
      <c r="B79" s="172" t="s">
        <v>184</v>
      </c>
      <c r="C79" s="173" t="s">
        <v>185</v>
      </c>
      <c r="D79" s="174" t="s">
        <v>101</v>
      </c>
      <c r="E79" s="175">
        <v>1</v>
      </c>
      <c r="F79" s="175">
        <v>0</v>
      </c>
      <c r="G79" s="176">
        <f>E79*F79</f>
        <v>0</v>
      </c>
      <c r="O79" s="170">
        <v>2</v>
      </c>
      <c r="AA79" s="146">
        <v>1</v>
      </c>
      <c r="AB79" s="146">
        <v>9</v>
      </c>
      <c r="AC79" s="146">
        <v>9</v>
      </c>
      <c r="AZ79" s="146">
        <v>4</v>
      </c>
      <c r="BA79" s="146">
        <f>IF(AZ79=1,G79,0)</f>
        <v>0</v>
      </c>
      <c r="BB79" s="146">
        <f>IF(AZ79=2,G79,0)</f>
        <v>0</v>
      </c>
      <c r="BC79" s="146">
        <f>IF(AZ79=3,G79,0)</f>
        <v>0</v>
      </c>
      <c r="BD79" s="146">
        <f>IF(AZ79=4,G79,0)</f>
        <v>0</v>
      </c>
      <c r="BE79" s="146">
        <f>IF(AZ79=5,G79,0)</f>
        <v>0</v>
      </c>
      <c r="CA79" s="177">
        <v>1</v>
      </c>
      <c r="CB79" s="177">
        <v>9</v>
      </c>
      <c r="CZ79" s="146">
        <v>2.4000000000000001E-4</v>
      </c>
    </row>
    <row r="80" spans="1:104" x14ac:dyDescent="0.2">
      <c r="A80" s="171">
        <v>29</v>
      </c>
      <c r="B80" s="172" t="s">
        <v>186</v>
      </c>
      <c r="C80" s="173" t="s">
        <v>187</v>
      </c>
      <c r="D80" s="174" t="s">
        <v>101</v>
      </c>
      <c r="E80" s="175">
        <v>1</v>
      </c>
      <c r="F80" s="175">
        <v>0</v>
      </c>
      <c r="G80" s="176">
        <f>E80*F80</f>
        <v>0</v>
      </c>
      <c r="O80" s="170">
        <v>2</v>
      </c>
      <c r="AA80" s="146">
        <v>1</v>
      </c>
      <c r="AB80" s="146">
        <v>9</v>
      </c>
      <c r="AC80" s="146">
        <v>9</v>
      </c>
      <c r="AZ80" s="146">
        <v>4</v>
      </c>
      <c r="BA80" s="146">
        <f>IF(AZ80=1,G80,0)</f>
        <v>0</v>
      </c>
      <c r="BB80" s="146">
        <f>IF(AZ80=2,G80,0)</f>
        <v>0</v>
      </c>
      <c r="BC80" s="146">
        <f>IF(AZ80=3,G80,0)</f>
        <v>0</v>
      </c>
      <c r="BD80" s="146">
        <f>IF(AZ80=4,G80,0)</f>
        <v>0</v>
      </c>
      <c r="BE80" s="146">
        <f>IF(AZ80=5,G80,0)</f>
        <v>0</v>
      </c>
      <c r="CA80" s="177">
        <v>1</v>
      </c>
      <c r="CB80" s="177">
        <v>9</v>
      </c>
      <c r="CZ80" s="146">
        <v>0</v>
      </c>
    </row>
    <row r="81" spans="1:104" x14ac:dyDescent="0.2">
      <c r="A81" s="178"/>
      <c r="B81" s="179"/>
      <c r="C81" s="228" t="s">
        <v>188</v>
      </c>
      <c r="D81" s="229"/>
      <c r="E81" s="229"/>
      <c r="F81" s="229"/>
      <c r="G81" s="230"/>
      <c r="L81" s="180" t="s">
        <v>188</v>
      </c>
      <c r="O81" s="170">
        <v>3</v>
      </c>
    </row>
    <row r="82" spans="1:104" ht="22.5" x14ac:dyDescent="0.2">
      <c r="A82" s="171">
        <v>30</v>
      </c>
      <c r="B82" s="172" t="s">
        <v>189</v>
      </c>
      <c r="C82" s="173" t="s">
        <v>190</v>
      </c>
      <c r="D82" s="174" t="s">
        <v>101</v>
      </c>
      <c r="E82" s="175">
        <v>2</v>
      </c>
      <c r="F82" s="175">
        <v>0</v>
      </c>
      <c r="G82" s="176">
        <f>E82*F82</f>
        <v>0</v>
      </c>
      <c r="O82" s="170">
        <v>2</v>
      </c>
      <c r="AA82" s="146">
        <v>1</v>
      </c>
      <c r="AB82" s="146">
        <v>9</v>
      </c>
      <c r="AC82" s="146">
        <v>9</v>
      </c>
      <c r="AZ82" s="146">
        <v>4</v>
      </c>
      <c r="BA82" s="146">
        <f>IF(AZ82=1,G82,0)</f>
        <v>0</v>
      </c>
      <c r="BB82" s="146">
        <f>IF(AZ82=2,G82,0)</f>
        <v>0</v>
      </c>
      <c r="BC82" s="146">
        <f>IF(AZ82=3,G82,0)</f>
        <v>0</v>
      </c>
      <c r="BD82" s="146">
        <f>IF(AZ82=4,G82,0)</f>
        <v>0</v>
      </c>
      <c r="BE82" s="146">
        <f>IF(AZ82=5,G82,0)</f>
        <v>0</v>
      </c>
      <c r="CA82" s="177">
        <v>1</v>
      </c>
      <c r="CB82" s="177">
        <v>9</v>
      </c>
      <c r="CZ82" s="146">
        <v>0</v>
      </c>
    </row>
    <row r="83" spans="1:104" ht="22.5" x14ac:dyDescent="0.2">
      <c r="A83" s="171">
        <v>31</v>
      </c>
      <c r="B83" s="172" t="s">
        <v>191</v>
      </c>
      <c r="C83" s="173" t="s">
        <v>192</v>
      </c>
      <c r="D83" s="174" t="s">
        <v>101</v>
      </c>
      <c r="E83" s="175">
        <v>15</v>
      </c>
      <c r="F83" s="175">
        <v>0</v>
      </c>
      <c r="G83" s="176">
        <f>E83*F83</f>
        <v>0</v>
      </c>
      <c r="O83" s="170">
        <v>2</v>
      </c>
      <c r="AA83" s="146">
        <v>1</v>
      </c>
      <c r="AB83" s="146">
        <v>9</v>
      </c>
      <c r="AC83" s="146">
        <v>9</v>
      </c>
      <c r="AZ83" s="146">
        <v>4</v>
      </c>
      <c r="BA83" s="146">
        <f>IF(AZ83=1,G83,0)</f>
        <v>0</v>
      </c>
      <c r="BB83" s="146">
        <f>IF(AZ83=2,G83,0)</f>
        <v>0</v>
      </c>
      <c r="BC83" s="146">
        <f>IF(AZ83=3,G83,0)</f>
        <v>0</v>
      </c>
      <c r="BD83" s="146">
        <f>IF(AZ83=4,G83,0)</f>
        <v>0</v>
      </c>
      <c r="BE83" s="146">
        <f>IF(AZ83=5,G83,0)</f>
        <v>0</v>
      </c>
      <c r="CA83" s="177">
        <v>1</v>
      </c>
      <c r="CB83" s="177">
        <v>9</v>
      </c>
      <c r="CZ83" s="146">
        <v>9.0000000000000006E-5</v>
      </c>
    </row>
    <row r="84" spans="1:104" x14ac:dyDescent="0.2">
      <c r="A84" s="171">
        <v>32</v>
      </c>
      <c r="B84" s="172" t="s">
        <v>193</v>
      </c>
      <c r="C84" s="173" t="s">
        <v>194</v>
      </c>
      <c r="D84" s="174" t="s">
        <v>101</v>
      </c>
      <c r="E84" s="175">
        <v>1</v>
      </c>
      <c r="F84" s="175">
        <v>0</v>
      </c>
      <c r="G84" s="176">
        <f>E84*F84</f>
        <v>0</v>
      </c>
      <c r="O84" s="170">
        <v>2</v>
      </c>
      <c r="AA84" s="146">
        <v>1</v>
      </c>
      <c r="AB84" s="146">
        <v>9</v>
      </c>
      <c r="AC84" s="146">
        <v>9</v>
      </c>
      <c r="AZ84" s="146">
        <v>4</v>
      </c>
      <c r="BA84" s="146">
        <f>IF(AZ84=1,G84,0)</f>
        <v>0</v>
      </c>
      <c r="BB84" s="146">
        <f>IF(AZ84=2,G84,0)</f>
        <v>0</v>
      </c>
      <c r="BC84" s="146">
        <f>IF(AZ84=3,G84,0)</f>
        <v>0</v>
      </c>
      <c r="BD84" s="146">
        <f>IF(AZ84=4,G84,0)</f>
        <v>0</v>
      </c>
      <c r="BE84" s="146">
        <f>IF(AZ84=5,G84,0)</f>
        <v>0</v>
      </c>
      <c r="CA84" s="177">
        <v>1</v>
      </c>
      <c r="CB84" s="177">
        <v>9</v>
      </c>
      <c r="CZ84" s="146">
        <v>0</v>
      </c>
    </row>
    <row r="85" spans="1:104" x14ac:dyDescent="0.2">
      <c r="A85" s="178"/>
      <c r="B85" s="179"/>
      <c r="C85" s="228" t="s">
        <v>195</v>
      </c>
      <c r="D85" s="229"/>
      <c r="E85" s="229"/>
      <c r="F85" s="229"/>
      <c r="G85" s="230"/>
      <c r="L85" s="180" t="s">
        <v>195</v>
      </c>
      <c r="O85" s="170">
        <v>3</v>
      </c>
    </row>
    <row r="86" spans="1:104" x14ac:dyDescent="0.2">
      <c r="A86" s="171">
        <v>33</v>
      </c>
      <c r="B86" s="172" t="s">
        <v>196</v>
      </c>
      <c r="C86" s="173" t="s">
        <v>197</v>
      </c>
      <c r="D86" s="174" t="s">
        <v>101</v>
      </c>
      <c r="E86" s="175">
        <v>12</v>
      </c>
      <c r="F86" s="175">
        <v>0</v>
      </c>
      <c r="G86" s="176">
        <f>E86*F86</f>
        <v>0</v>
      </c>
      <c r="O86" s="170">
        <v>2</v>
      </c>
      <c r="AA86" s="146">
        <v>1</v>
      </c>
      <c r="AB86" s="146">
        <v>9</v>
      </c>
      <c r="AC86" s="146">
        <v>9</v>
      </c>
      <c r="AZ86" s="146">
        <v>4</v>
      </c>
      <c r="BA86" s="146">
        <f>IF(AZ86=1,G86,0)</f>
        <v>0</v>
      </c>
      <c r="BB86" s="146">
        <f>IF(AZ86=2,G86,0)</f>
        <v>0</v>
      </c>
      <c r="BC86" s="146">
        <f>IF(AZ86=3,G86,0)</f>
        <v>0</v>
      </c>
      <c r="BD86" s="146">
        <f>IF(AZ86=4,G86,0)</f>
        <v>0</v>
      </c>
      <c r="BE86" s="146">
        <f>IF(AZ86=5,G86,0)</f>
        <v>0</v>
      </c>
      <c r="CA86" s="177">
        <v>1</v>
      </c>
      <c r="CB86" s="177">
        <v>9</v>
      </c>
      <c r="CZ86" s="146">
        <v>0</v>
      </c>
    </row>
    <row r="87" spans="1:104" x14ac:dyDescent="0.2">
      <c r="A87" s="178"/>
      <c r="B87" s="181"/>
      <c r="C87" s="226" t="s">
        <v>198</v>
      </c>
      <c r="D87" s="227"/>
      <c r="E87" s="182">
        <v>1</v>
      </c>
      <c r="F87" s="183"/>
      <c r="G87" s="184"/>
      <c r="M87" s="180" t="s">
        <v>198</v>
      </c>
      <c r="O87" s="170"/>
    </row>
    <row r="88" spans="1:104" x14ac:dyDescent="0.2">
      <c r="A88" s="178"/>
      <c r="B88" s="181"/>
      <c r="C88" s="226" t="s">
        <v>199</v>
      </c>
      <c r="D88" s="227"/>
      <c r="E88" s="182">
        <v>4</v>
      </c>
      <c r="F88" s="183"/>
      <c r="G88" s="184"/>
      <c r="M88" s="180" t="s">
        <v>199</v>
      </c>
      <c r="O88" s="170"/>
    </row>
    <row r="89" spans="1:104" x14ac:dyDescent="0.2">
      <c r="A89" s="178"/>
      <c r="B89" s="181"/>
      <c r="C89" s="226" t="s">
        <v>200</v>
      </c>
      <c r="D89" s="227"/>
      <c r="E89" s="182">
        <v>6</v>
      </c>
      <c r="F89" s="183"/>
      <c r="G89" s="184"/>
      <c r="M89" s="180" t="s">
        <v>200</v>
      </c>
      <c r="O89" s="170"/>
    </row>
    <row r="90" spans="1:104" x14ac:dyDescent="0.2">
      <c r="A90" s="178"/>
      <c r="B90" s="181"/>
      <c r="C90" s="226" t="s">
        <v>201</v>
      </c>
      <c r="D90" s="227"/>
      <c r="E90" s="182">
        <v>1</v>
      </c>
      <c r="F90" s="183"/>
      <c r="G90" s="184"/>
      <c r="M90" s="180" t="s">
        <v>201</v>
      </c>
      <c r="O90" s="170"/>
    </row>
    <row r="91" spans="1:104" x14ac:dyDescent="0.2">
      <c r="A91" s="171">
        <v>34</v>
      </c>
      <c r="B91" s="172" t="s">
        <v>202</v>
      </c>
      <c r="C91" s="173" t="s">
        <v>203</v>
      </c>
      <c r="D91" s="174" t="s">
        <v>101</v>
      </c>
      <c r="E91" s="175">
        <v>1</v>
      </c>
      <c r="F91" s="175">
        <v>0</v>
      </c>
      <c r="G91" s="176">
        <f>E91*F91</f>
        <v>0</v>
      </c>
      <c r="O91" s="170">
        <v>2</v>
      </c>
      <c r="AA91" s="146">
        <v>1</v>
      </c>
      <c r="AB91" s="146">
        <v>9</v>
      </c>
      <c r="AC91" s="146">
        <v>9</v>
      </c>
      <c r="AZ91" s="146">
        <v>4</v>
      </c>
      <c r="BA91" s="146">
        <f>IF(AZ91=1,G91,0)</f>
        <v>0</v>
      </c>
      <c r="BB91" s="146">
        <f>IF(AZ91=2,G91,0)</f>
        <v>0</v>
      </c>
      <c r="BC91" s="146">
        <f>IF(AZ91=3,G91,0)</f>
        <v>0</v>
      </c>
      <c r="BD91" s="146">
        <f>IF(AZ91=4,G91,0)</f>
        <v>0</v>
      </c>
      <c r="BE91" s="146">
        <f>IF(AZ91=5,G91,0)</f>
        <v>0</v>
      </c>
      <c r="CA91" s="177">
        <v>1</v>
      </c>
      <c r="CB91" s="177">
        <v>9</v>
      </c>
      <c r="CZ91" s="146">
        <v>0</v>
      </c>
    </row>
    <row r="92" spans="1:104" x14ac:dyDescent="0.2">
      <c r="A92" s="178"/>
      <c r="B92" s="181"/>
      <c r="C92" s="226" t="s">
        <v>204</v>
      </c>
      <c r="D92" s="227"/>
      <c r="E92" s="182">
        <v>0</v>
      </c>
      <c r="F92" s="183"/>
      <c r="G92" s="184"/>
      <c r="M92" s="180">
        <v>0</v>
      </c>
      <c r="O92" s="170"/>
    </row>
    <row r="93" spans="1:104" x14ac:dyDescent="0.2">
      <c r="A93" s="178"/>
      <c r="B93" s="181"/>
      <c r="C93" s="226" t="s">
        <v>204</v>
      </c>
      <c r="D93" s="227"/>
      <c r="E93" s="182">
        <v>0</v>
      </c>
      <c r="F93" s="183"/>
      <c r="G93" s="184"/>
      <c r="M93" s="180">
        <v>0</v>
      </c>
      <c r="O93" s="170"/>
    </row>
    <row r="94" spans="1:104" x14ac:dyDescent="0.2">
      <c r="A94" s="178"/>
      <c r="B94" s="181"/>
      <c r="C94" s="226" t="s">
        <v>201</v>
      </c>
      <c r="D94" s="227"/>
      <c r="E94" s="182">
        <v>1</v>
      </c>
      <c r="F94" s="183"/>
      <c r="G94" s="184"/>
      <c r="M94" s="180" t="s">
        <v>201</v>
      </c>
      <c r="O94" s="170"/>
    </row>
    <row r="95" spans="1:104" x14ac:dyDescent="0.2">
      <c r="A95" s="171">
        <v>35</v>
      </c>
      <c r="B95" s="172" t="s">
        <v>205</v>
      </c>
      <c r="C95" s="173" t="s">
        <v>206</v>
      </c>
      <c r="D95" s="174" t="s">
        <v>101</v>
      </c>
      <c r="E95" s="175">
        <v>1</v>
      </c>
      <c r="F95" s="175">
        <v>0</v>
      </c>
      <c r="G95" s="176">
        <f>E95*F95</f>
        <v>0</v>
      </c>
      <c r="O95" s="170">
        <v>2</v>
      </c>
      <c r="AA95" s="146">
        <v>1</v>
      </c>
      <c r="AB95" s="146">
        <v>9</v>
      </c>
      <c r="AC95" s="146">
        <v>9</v>
      </c>
      <c r="AZ95" s="146">
        <v>4</v>
      </c>
      <c r="BA95" s="146">
        <f>IF(AZ95=1,G95,0)</f>
        <v>0</v>
      </c>
      <c r="BB95" s="146">
        <f>IF(AZ95=2,G95,0)</f>
        <v>0</v>
      </c>
      <c r="BC95" s="146">
        <f>IF(AZ95=3,G95,0)</f>
        <v>0</v>
      </c>
      <c r="BD95" s="146">
        <f>IF(AZ95=4,G95,0)</f>
        <v>0</v>
      </c>
      <c r="BE95" s="146">
        <f>IF(AZ95=5,G95,0)</f>
        <v>0</v>
      </c>
      <c r="CA95" s="177">
        <v>1</v>
      </c>
      <c r="CB95" s="177">
        <v>9</v>
      </c>
      <c r="CZ95" s="146">
        <v>0</v>
      </c>
    </row>
    <row r="96" spans="1:104" ht="22.5" x14ac:dyDescent="0.2">
      <c r="A96" s="171">
        <v>36</v>
      </c>
      <c r="B96" s="172" t="s">
        <v>207</v>
      </c>
      <c r="C96" s="173" t="s">
        <v>208</v>
      </c>
      <c r="D96" s="174" t="s">
        <v>101</v>
      </c>
      <c r="E96" s="175">
        <v>1</v>
      </c>
      <c r="F96" s="175">
        <v>0</v>
      </c>
      <c r="G96" s="176">
        <f>E96*F96</f>
        <v>0</v>
      </c>
      <c r="O96" s="170">
        <v>2</v>
      </c>
      <c r="AA96" s="146">
        <v>1</v>
      </c>
      <c r="AB96" s="146">
        <v>9</v>
      </c>
      <c r="AC96" s="146">
        <v>9</v>
      </c>
      <c r="AZ96" s="146">
        <v>4</v>
      </c>
      <c r="BA96" s="146">
        <f>IF(AZ96=1,G96,0)</f>
        <v>0</v>
      </c>
      <c r="BB96" s="146">
        <f>IF(AZ96=2,G96,0)</f>
        <v>0</v>
      </c>
      <c r="BC96" s="146">
        <f>IF(AZ96=3,G96,0)</f>
        <v>0</v>
      </c>
      <c r="BD96" s="146">
        <f>IF(AZ96=4,G96,0)</f>
        <v>0</v>
      </c>
      <c r="BE96" s="146">
        <f>IF(AZ96=5,G96,0)</f>
        <v>0</v>
      </c>
      <c r="CA96" s="177">
        <v>1</v>
      </c>
      <c r="CB96" s="177">
        <v>9</v>
      </c>
      <c r="CZ96" s="146">
        <v>0</v>
      </c>
    </row>
    <row r="97" spans="1:104" x14ac:dyDescent="0.2">
      <c r="A97" s="171">
        <v>37</v>
      </c>
      <c r="B97" s="172" t="s">
        <v>209</v>
      </c>
      <c r="C97" s="173" t="s">
        <v>210</v>
      </c>
      <c r="D97" s="174" t="s">
        <v>101</v>
      </c>
      <c r="E97" s="175">
        <v>19</v>
      </c>
      <c r="F97" s="175">
        <v>0</v>
      </c>
      <c r="G97" s="176">
        <f>E97*F97</f>
        <v>0</v>
      </c>
      <c r="O97" s="170">
        <v>2</v>
      </c>
      <c r="AA97" s="146">
        <v>1</v>
      </c>
      <c r="AB97" s="146">
        <v>9</v>
      </c>
      <c r="AC97" s="146">
        <v>9</v>
      </c>
      <c r="AZ97" s="146">
        <v>4</v>
      </c>
      <c r="BA97" s="146">
        <f>IF(AZ97=1,G97,0)</f>
        <v>0</v>
      </c>
      <c r="BB97" s="146">
        <f>IF(AZ97=2,G97,0)</f>
        <v>0</v>
      </c>
      <c r="BC97" s="146">
        <f>IF(AZ97=3,G97,0)</f>
        <v>0</v>
      </c>
      <c r="BD97" s="146">
        <f>IF(AZ97=4,G97,0)</f>
        <v>0</v>
      </c>
      <c r="BE97" s="146">
        <f>IF(AZ97=5,G97,0)</f>
        <v>0</v>
      </c>
      <c r="CA97" s="177">
        <v>1</v>
      </c>
      <c r="CB97" s="177">
        <v>9</v>
      </c>
      <c r="CZ97" s="146">
        <v>0</v>
      </c>
    </row>
    <row r="98" spans="1:104" x14ac:dyDescent="0.2">
      <c r="A98" s="178"/>
      <c r="B98" s="179"/>
      <c r="C98" s="228" t="s">
        <v>211</v>
      </c>
      <c r="D98" s="229"/>
      <c r="E98" s="229"/>
      <c r="F98" s="229"/>
      <c r="G98" s="230"/>
      <c r="L98" s="180" t="s">
        <v>211</v>
      </c>
      <c r="O98" s="170">
        <v>3</v>
      </c>
    </row>
    <row r="99" spans="1:104" x14ac:dyDescent="0.2">
      <c r="A99" s="178"/>
      <c r="B99" s="181"/>
      <c r="C99" s="226" t="s">
        <v>212</v>
      </c>
      <c r="D99" s="227"/>
      <c r="E99" s="182">
        <v>7</v>
      </c>
      <c r="F99" s="183"/>
      <c r="G99" s="184"/>
      <c r="M99" s="180" t="s">
        <v>212</v>
      </c>
      <c r="O99" s="170"/>
    </row>
    <row r="100" spans="1:104" x14ac:dyDescent="0.2">
      <c r="A100" s="178"/>
      <c r="B100" s="181"/>
      <c r="C100" s="226" t="s">
        <v>213</v>
      </c>
      <c r="D100" s="227"/>
      <c r="E100" s="182">
        <v>4</v>
      </c>
      <c r="F100" s="183"/>
      <c r="G100" s="184"/>
      <c r="M100" s="180" t="s">
        <v>213</v>
      </c>
      <c r="O100" s="170"/>
    </row>
    <row r="101" spans="1:104" x14ac:dyDescent="0.2">
      <c r="A101" s="178"/>
      <c r="B101" s="181"/>
      <c r="C101" s="226" t="s">
        <v>214</v>
      </c>
      <c r="D101" s="227"/>
      <c r="E101" s="182">
        <v>2</v>
      </c>
      <c r="F101" s="183"/>
      <c r="G101" s="184"/>
      <c r="M101" s="180" t="s">
        <v>214</v>
      </c>
      <c r="O101" s="170"/>
    </row>
    <row r="102" spans="1:104" x14ac:dyDescent="0.2">
      <c r="A102" s="178"/>
      <c r="B102" s="181"/>
      <c r="C102" s="226" t="s">
        <v>215</v>
      </c>
      <c r="D102" s="227"/>
      <c r="E102" s="182">
        <v>4</v>
      </c>
      <c r="F102" s="183"/>
      <c r="G102" s="184"/>
      <c r="M102" s="180" t="s">
        <v>215</v>
      </c>
      <c r="O102" s="170"/>
    </row>
    <row r="103" spans="1:104" x14ac:dyDescent="0.2">
      <c r="A103" s="178"/>
      <c r="B103" s="181"/>
      <c r="C103" s="226" t="s">
        <v>204</v>
      </c>
      <c r="D103" s="227"/>
      <c r="E103" s="182">
        <v>0</v>
      </c>
      <c r="F103" s="183"/>
      <c r="G103" s="184"/>
      <c r="M103" s="180">
        <v>0</v>
      </c>
      <c r="O103" s="170"/>
    </row>
    <row r="104" spans="1:104" x14ac:dyDescent="0.2">
      <c r="A104" s="178"/>
      <c r="B104" s="181"/>
      <c r="C104" s="226" t="s">
        <v>216</v>
      </c>
      <c r="D104" s="227"/>
      <c r="E104" s="182">
        <v>2</v>
      </c>
      <c r="F104" s="183"/>
      <c r="G104" s="184"/>
      <c r="M104" s="180" t="s">
        <v>216</v>
      </c>
      <c r="O104" s="170"/>
    </row>
    <row r="105" spans="1:104" ht="22.5" x14ac:dyDescent="0.2">
      <c r="A105" s="171">
        <v>38</v>
      </c>
      <c r="B105" s="172" t="s">
        <v>217</v>
      </c>
      <c r="C105" s="173" t="s">
        <v>218</v>
      </c>
      <c r="D105" s="174" t="s">
        <v>90</v>
      </c>
      <c r="E105" s="175">
        <v>30</v>
      </c>
      <c r="F105" s="175">
        <v>0</v>
      </c>
      <c r="G105" s="176">
        <f>E105*F105</f>
        <v>0</v>
      </c>
      <c r="O105" s="170">
        <v>2</v>
      </c>
      <c r="AA105" s="146">
        <v>1</v>
      </c>
      <c r="AB105" s="146">
        <v>9</v>
      </c>
      <c r="AC105" s="146">
        <v>9</v>
      </c>
      <c r="AZ105" s="146">
        <v>4</v>
      </c>
      <c r="BA105" s="146">
        <f>IF(AZ105=1,G105,0)</f>
        <v>0</v>
      </c>
      <c r="BB105" s="146">
        <f>IF(AZ105=2,G105,0)</f>
        <v>0</v>
      </c>
      <c r="BC105" s="146">
        <f>IF(AZ105=3,G105,0)</f>
        <v>0</v>
      </c>
      <c r="BD105" s="146">
        <f>IF(AZ105=4,G105,0)</f>
        <v>0</v>
      </c>
      <c r="BE105" s="146">
        <f>IF(AZ105=5,G105,0)</f>
        <v>0</v>
      </c>
      <c r="CA105" s="177">
        <v>1</v>
      </c>
      <c r="CB105" s="177">
        <v>9</v>
      </c>
      <c r="CZ105" s="146">
        <v>6.0000000000000002E-5</v>
      </c>
    </row>
    <row r="106" spans="1:104" x14ac:dyDescent="0.2">
      <c r="A106" s="178"/>
      <c r="B106" s="179"/>
      <c r="C106" s="228" t="s">
        <v>171</v>
      </c>
      <c r="D106" s="229"/>
      <c r="E106" s="229"/>
      <c r="F106" s="229"/>
      <c r="G106" s="230"/>
      <c r="L106" s="180" t="s">
        <v>171</v>
      </c>
      <c r="O106" s="170">
        <v>3</v>
      </c>
    </row>
    <row r="107" spans="1:104" ht="22.5" x14ac:dyDescent="0.2">
      <c r="A107" s="171">
        <v>39</v>
      </c>
      <c r="B107" s="172" t="s">
        <v>219</v>
      </c>
      <c r="C107" s="173" t="s">
        <v>220</v>
      </c>
      <c r="D107" s="174" t="s">
        <v>90</v>
      </c>
      <c r="E107" s="175">
        <v>30</v>
      </c>
      <c r="F107" s="175">
        <v>0</v>
      </c>
      <c r="G107" s="176">
        <f>E107*F107</f>
        <v>0</v>
      </c>
      <c r="O107" s="170">
        <v>2</v>
      </c>
      <c r="AA107" s="146">
        <v>1</v>
      </c>
      <c r="AB107" s="146">
        <v>9</v>
      </c>
      <c r="AC107" s="146">
        <v>9</v>
      </c>
      <c r="AZ107" s="146">
        <v>4</v>
      </c>
      <c r="BA107" s="146">
        <f>IF(AZ107=1,G107,0)</f>
        <v>0</v>
      </c>
      <c r="BB107" s="146">
        <f>IF(AZ107=2,G107,0)</f>
        <v>0</v>
      </c>
      <c r="BC107" s="146">
        <f>IF(AZ107=3,G107,0)</f>
        <v>0</v>
      </c>
      <c r="BD107" s="146">
        <f>IF(AZ107=4,G107,0)</f>
        <v>0</v>
      </c>
      <c r="BE107" s="146">
        <f>IF(AZ107=5,G107,0)</f>
        <v>0</v>
      </c>
      <c r="CA107" s="177">
        <v>1</v>
      </c>
      <c r="CB107" s="177">
        <v>9</v>
      </c>
      <c r="CZ107" s="146">
        <v>2.7999999999999998E-4</v>
      </c>
    </row>
    <row r="108" spans="1:104" ht="22.5" x14ac:dyDescent="0.2">
      <c r="A108" s="171">
        <v>40</v>
      </c>
      <c r="B108" s="172" t="s">
        <v>221</v>
      </c>
      <c r="C108" s="173" t="s">
        <v>222</v>
      </c>
      <c r="D108" s="174" t="s">
        <v>101</v>
      </c>
      <c r="E108" s="175">
        <v>9</v>
      </c>
      <c r="F108" s="175">
        <v>0</v>
      </c>
      <c r="G108" s="176">
        <f>E108*F108</f>
        <v>0</v>
      </c>
      <c r="O108" s="170">
        <v>2</v>
      </c>
      <c r="AA108" s="146">
        <v>1</v>
      </c>
      <c r="AB108" s="146">
        <v>9</v>
      </c>
      <c r="AC108" s="146">
        <v>9</v>
      </c>
      <c r="AZ108" s="146">
        <v>4</v>
      </c>
      <c r="BA108" s="146">
        <f>IF(AZ108=1,G108,0)</f>
        <v>0</v>
      </c>
      <c r="BB108" s="146">
        <f>IF(AZ108=2,G108,0)</f>
        <v>0</v>
      </c>
      <c r="BC108" s="146">
        <f>IF(AZ108=3,G108,0)</f>
        <v>0</v>
      </c>
      <c r="BD108" s="146">
        <f>IF(AZ108=4,G108,0)</f>
        <v>0</v>
      </c>
      <c r="BE108" s="146">
        <f>IF(AZ108=5,G108,0)</f>
        <v>0</v>
      </c>
      <c r="CA108" s="177">
        <v>1</v>
      </c>
      <c r="CB108" s="177">
        <v>9</v>
      </c>
      <c r="CZ108" s="146">
        <v>2.5000000000000001E-4</v>
      </c>
    </row>
    <row r="109" spans="1:104" x14ac:dyDescent="0.2">
      <c r="A109" s="178"/>
      <c r="B109" s="179"/>
      <c r="C109" s="228" t="s">
        <v>223</v>
      </c>
      <c r="D109" s="229"/>
      <c r="E109" s="229"/>
      <c r="F109" s="229"/>
      <c r="G109" s="230"/>
      <c r="L109" s="180" t="s">
        <v>223</v>
      </c>
      <c r="O109" s="170">
        <v>3</v>
      </c>
    </row>
    <row r="110" spans="1:104" x14ac:dyDescent="0.2">
      <c r="A110" s="171">
        <v>41</v>
      </c>
      <c r="B110" s="172" t="s">
        <v>224</v>
      </c>
      <c r="C110" s="173" t="s">
        <v>225</v>
      </c>
      <c r="D110" s="174" t="s">
        <v>101</v>
      </c>
      <c r="E110" s="175">
        <v>1</v>
      </c>
      <c r="F110" s="175">
        <v>0</v>
      </c>
      <c r="G110" s="176">
        <f>E110*F110</f>
        <v>0</v>
      </c>
      <c r="O110" s="170">
        <v>2</v>
      </c>
      <c r="AA110" s="146">
        <v>1</v>
      </c>
      <c r="AB110" s="146">
        <v>9</v>
      </c>
      <c r="AC110" s="146">
        <v>9</v>
      </c>
      <c r="AZ110" s="146">
        <v>4</v>
      </c>
      <c r="BA110" s="146">
        <f>IF(AZ110=1,G110,0)</f>
        <v>0</v>
      </c>
      <c r="BB110" s="146">
        <f>IF(AZ110=2,G110,0)</f>
        <v>0</v>
      </c>
      <c r="BC110" s="146">
        <f>IF(AZ110=3,G110,0)</f>
        <v>0</v>
      </c>
      <c r="BD110" s="146">
        <f>IF(AZ110=4,G110,0)</f>
        <v>0</v>
      </c>
      <c r="BE110" s="146">
        <f>IF(AZ110=5,G110,0)</f>
        <v>0</v>
      </c>
      <c r="CA110" s="177">
        <v>1</v>
      </c>
      <c r="CB110" s="177">
        <v>9</v>
      </c>
      <c r="CZ110" s="146">
        <v>0</v>
      </c>
    </row>
    <row r="111" spans="1:104" x14ac:dyDescent="0.2">
      <c r="A111" s="178"/>
      <c r="B111" s="179"/>
      <c r="C111" s="228" t="s">
        <v>226</v>
      </c>
      <c r="D111" s="229"/>
      <c r="E111" s="229"/>
      <c r="F111" s="229"/>
      <c r="G111" s="230"/>
      <c r="L111" s="180" t="s">
        <v>226</v>
      </c>
      <c r="O111" s="170">
        <v>3</v>
      </c>
    </row>
    <row r="112" spans="1:104" x14ac:dyDescent="0.2">
      <c r="A112" s="171">
        <v>42</v>
      </c>
      <c r="B112" s="172" t="s">
        <v>227</v>
      </c>
      <c r="C112" s="173" t="s">
        <v>228</v>
      </c>
      <c r="D112" s="174" t="s">
        <v>101</v>
      </c>
      <c r="E112" s="175">
        <v>1</v>
      </c>
      <c r="F112" s="175">
        <v>0</v>
      </c>
      <c r="G112" s="176">
        <f>E112*F112</f>
        <v>0</v>
      </c>
      <c r="O112" s="170">
        <v>2</v>
      </c>
      <c r="AA112" s="146">
        <v>1</v>
      </c>
      <c r="AB112" s="146">
        <v>9</v>
      </c>
      <c r="AC112" s="146">
        <v>9</v>
      </c>
      <c r="AZ112" s="146">
        <v>4</v>
      </c>
      <c r="BA112" s="146">
        <f>IF(AZ112=1,G112,0)</f>
        <v>0</v>
      </c>
      <c r="BB112" s="146">
        <f>IF(AZ112=2,G112,0)</f>
        <v>0</v>
      </c>
      <c r="BC112" s="146">
        <f>IF(AZ112=3,G112,0)</f>
        <v>0</v>
      </c>
      <c r="BD112" s="146">
        <f>IF(AZ112=4,G112,0)</f>
        <v>0</v>
      </c>
      <c r="BE112" s="146">
        <f>IF(AZ112=5,G112,0)</f>
        <v>0</v>
      </c>
      <c r="CA112" s="177">
        <v>1</v>
      </c>
      <c r="CB112" s="177">
        <v>9</v>
      </c>
      <c r="CZ112" s="146">
        <v>0</v>
      </c>
    </row>
    <row r="113" spans="1:104" ht="22.5" x14ac:dyDescent="0.2">
      <c r="A113" s="178"/>
      <c r="B113" s="179"/>
      <c r="C113" s="228" t="s">
        <v>229</v>
      </c>
      <c r="D113" s="229"/>
      <c r="E113" s="229"/>
      <c r="F113" s="229"/>
      <c r="G113" s="230"/>
      <c r="L113" s="180" t="s">
        <v>229</v>
      </c>
      <c r="O113" s="170">
        <v>3</v>
      </c>
    </row>
    <row r="114" spans="1:104" ht="22.5" x14ac:dyDescent="0.2">
      <c r="A114" s="171">
        <v>43</v>
      </c>
      <c r="B114" s="172" t="s">
        <v>230</v>
      </c>
      <c r="C114" s="173" t="s">
        <v>231</v>
      </c>
      <c r="D114" s="174" t="s">
        <v>90</v>
      </c>
      <c r="E114" s="175">
        <v>200</v>
      </c>
      <c r="F114" s="175">
        <v>0</v>
      </c>
      <c r="G114" s="176">
        <f>E114*F114</f>
        <v>0</v>
      </c>
      <c r="O114" s="170">
        <v>2</v>
      </c>
      <c r="AA114" s="146">
        <v>1</v>
      </c>
      <c r="AB114" s="146">
        <v>9</v>
      </c>
      <c r="AC114" s="146">
        <v>9</v>
      </c>
      <c r="AZ114" s="146">
        <v>4</v>
      </c>
      <c r="BA114" s="146">
        <f>IF(AZ114=1,G114,0)</f>
        <v>0</v>
      </c>
      <c r="BB114" s="146">
        <f>IF(AZ114=2,G114,0)</f>
        <v>0</v>
      </c>
      <c r="BC114" s="146">
        <f>IF(AZ114=3,G114,0)</f>
        <v>0</v>
      </c>
      <c r="BD114" s="146">
        <f>IF(AZ114=4,G114,0)</f>
        <v>0</v>
      </c>
      <c r="BE114" s="146">
        <f>IF(AZ114=5,G114,0)</f>
        <v>0</v>
      </c>
      <c r="CA114" s="177">
        <v>1</v>
      </c>
      <c r="CB114" s="177">
        <v>9</v>
      </c>
      <c r="CZ114" s="146">
        <v>1.7000000000000001E-4</v>
      </c>
    </row>
    <row r="115" spans="1:104" x14ac:dyDescent="0.2">
      <c r="A115" s="178"/>
      <c r="B115" s="181"/>
      <c r="C115" s="226" t="s">
        <v>232</v>
      </c>
      <c r="D115" s="227"/>
      <c r="E115" s="182">
        <v>80</v>
      </c>
      <c r="F115" s="183"/>
      <c r="G115" s="184"/>
      <c r="M115" s="180" t="s">
        <v>232</v>
      </c>
      <c r="O115" s="170"/>
    </row>
    <row r="116" spans="1:104" x14ac:dyDescent="0.2">
      <c r="A116" s="178"/>
      <c r="B116" s="181"/>
      <c r="C116" s="226" t="s">
        <v>233</v>
      </c>
      <c r="D116" s="227"/>
      <c r="E116" s="182">
        <v>90</v>
      </c>
      <c r="F116" s="183"/>
      <c r="G116" s="184"/>
      <c r="M116" s="180" t="s">
        <v>233</v>
      </c>
      <c r="O116" s="170"/>
    </row>
    <row r="117" spans="1:104" x14ac:dyDescent="0.2">
      <c r="A117" s="178"/>
      <c r="B117" s="181"/>
      <c r="C117" s="226" t="s">
        <v>234</v>
      </c>
      <c r="D117" s="227"/>
      <c r="E117" s="182">
        <v>30</v>
      </c>
      <c r="F117" s="183"/>
      <c r="G117" s="184"/>
      <c r="M117" s="180" t="s">
        <v>234</v>
      </c>
      <c r="O117" s="170"/>
    </row>
    <row r="118" spans="1:104" x14ac:dyDescent="0.2">
      <c r="A118" s="178"/>
      <c r="B118" s="181"/>
      <c r="C118" s="226" t="s">
        <v>204</v>
      </c>
      <c r="D118" s="227"/>
      <c r="E118" s="182">
        <v>0</v>
      </c>
      <c r="F118" s="183"/>
      <c r="G118" s="184"/>
      <c r="M118" s="180">
        <v>0</v>
      </c>
      <c r="O118" s="170"/>
    </row>
    <row r="119" spans="1:104" x14ac:dyDescent="0.2">
      <c r="A119" s="178"/>
      <c r="B119" s="181"/>
      <c r="C119" s="226" t="s">
        <v>204</v>
      </c>
      <c r="D119" s="227"/>
      <c r="E119" s="182">
        <v>0</v>
      </c>
      <c r="F119" s="183"/>
      <c r="G119" s="184"/>
      <c r="M119" s="180">
        <v>0</v>
      </c>
      <c r="O119" s="170"/>
    </row>
    <row r="120" spans="1:104" ht="22.5" x14ac:dyDescent="0.2">
      <c r="A120" s="171">
        <v>44</v>
      </c>
      <c r="B120" s="172" t="s">
        <v>235</v>
      </c>
      <c r="C120" s="173" t="s">
        <v>236</v>
      </c>
      <c r="D120" s="174" t="s">
        <v>90</v>
      </c>
      <c r="E120" s="175">
        <v>133</v>
      </c>
      <c r="F120" s="175">
        <v>0</v>
      </c>
      <c r="G120" s="176">
        <f>E120*F120</f>
        <v>0</v>
      </c>
      <c r="O120" s="170">
        <v>2</v>
      </c>
      <c r="AA120" s="146">
        <v>1</v>
      </c>
      <c r="AB120" s="146">
        <v>9</v>
      </c>
      <c r="AC120" s="146">
        <v>9</v>
      </c>
      <c r="AZ120" s="146">
        <v>4</v>
      </c>
      <c r="BA120" s="146">
        <f>IF(AZ120=1,G120,0)</f>
        <v>0</v>
      </c>
      <c r="BB120" s="146">
        <f>IF(AZ120=2,G120,0)</f>
        <v>0</v>
      </c>
      <c r="BC120" s="146">
        <f>IF(AZ120=3,G120,0)</f>
        <v>0</v>
      </c>
      <c r="BD120" s="146">
        <f>IF(AZ120=4,G120,0)</f>
        <v>0</v>
      </c>
      <c r="BE120" s="146">
        <f>IF(AZ120=5,G120,0)</f>
        <v>0</v>
      </c>
      <c r="CA120" s="177">
        <v>1</v>
      </c>
      <c r="CB120" s="177">
        <v>9</v>
      </c>
      <c r="CZ120" s="146">
        <v>2.3000000000000001E-4</v>
      </c>
    </row>
    <row r="121" spans="1:104" x14ac:dyDescent="0.2">
      <c r="A121" s="178"/>
      <c r="B121" s="181"/>
      <c r="C121" s="226" t="s">
        <v>237</v>
      </c>
      <c r="D121" s="227"/>
      <c r="E121" s="182">
        <v>33</v>
      </c>
      <c r="F121" s="183"/>
      <c r="G121" s="184"/>
      <c r="M121" s="180" t="s">
        <v>237</v>
      </c>
      <c r="O121" s="170"/>
    </row>
    <row r="122" spans="1:104" x14ac:dyDescent="0.2">
      <c r="A122" s="178"/>
      <c r="B122" s="181"/>
      <c r="C122" s="226" t="s">
        <v>238</v>
      </c>
      <c r="D122" s="227"/>
      <c r="E122" s="182">
        <v>15</v>
      </c>
      <c r="F122" s="183"/>
      <c r="G122" s="184"/>
      <c r="M122" s="180" t="s">
        <v>238</v>
      </c>
      <c r="O122" s="170"/>
    </row>
    <row r="123" spans="1:104" x14ac:dyDescent="0.2">
      <c r="A123" s="178"/>
      <c r="B123" s="181"/>
      <c r="C123" s="226" t="s">
        <v>239</v>
      </c>
      <c r="D123" s="227"/>
      <c r="E123" s="182">
        <v>15</v>
      </c>
      <c r="F123" s="183"/>
      <c r="G123" s="184"/>
      <c r="M123" s="180" t="s">
        <v>239</v>
      </c>
      <c r="O123" s="170"/>
    </row>
    <row r="124" spans="1:104" x14ac:dyDescent="0.2">
      <c r="A124" s="178"/>
      <c r="B124" s="181"/>
      <c r="C124" s="226" t="s">
        <v>240</v>
      </c>
      <c r="D124" s="227"/>
      <c r="E124" s="182">
        <v>20</v>
      </c>
      <c r="F124" s="183"/>
      <c r="G124" s="184"/>
      <c r="M124" s="180" t="s">
        <v>240</v>
      </c>
      <c r="O124" s="170"/>
    </row>
    <row r="125" spans="1:104" x14ac:dyDescent="0.2">
      <c r="A125" s="178"/>
      <c r="B125" s="181"/>
      <c r="C125" s="226" t="s">
        <v>241</v>
      </c>
      <c r="D125" s="227"/>
      <c r="E125" s="182">
        <v>10</v>
      </c>
      <c r="F125" s="183"/>
      <c r="G125" s="184"/>
      <c r="M125" s="180" t="s">
        <v>241</v>
      </c>
      <c r="O125" s="170"/>
    </row>
    <row r="126" spans="1:104" x14ac:dyDescent="0.2">
      <c r="A126" s="178"/>
      <c r="B126" s="181"/>
      <c r="C126" s="226" t="s">
        <v>242</v>
      </c>
      <c r="D126" s="227"/>
      <c r="E126" s="182">
        <v>20</v>
      </c>
      <c r="F126" s="183"/>
      <c r="G126" s="184"/>
      <c r="M126" s="180" t="s">
        <v>242</v>
      </c>
      <c r="O126" s="170"/>
    </row>
    <row r="127" spans="1:104" x14ac:dyDescent="0.2">
      <c r="A127" s="178"/>
      <c r="B127" s="181"/>
      <c r="C127" s="226" t="s">
        <v>243</v>
      </c>
      <c r="D127" s="227"/>
      <c r="E127" s="182">
        <v>20</v>
      </c>
      <c r="F127" s="183"/>
      <c r="G127" s="184"/>
      <c r="M127" s="180" t="s">
        <v>243</v>
      </c>
      <c r="O127" s="170"/>
    </row>
    <row r="128" spans="1:104" x14ac:dyDescent="0.2">
      <c r="A128" s="178"/>
      <c r="B128" s="181"/>
      <c r="C128" s="226" t="s">
        <v>204</v>
      </c>
      <c r="D128" s="227"/>
      <c r="E128" s="182">
        <v>0</v>
      </c>
      <c r="F128" s="183"/>
      <c r="G128" s="184"/>
      <c r="M128" s="180">
        <v>0</v>
      </c>
      <c r="O128" s="170"/>
    </row>
    <row r="129" spans="1:104" x14ac:dyDescent="0.2">
      <c r="A129" s="178"/>
      <c r="B129" s="181"/>
      <c r="C129" s="226" t="s">
        <v>204</v>
      </c>
      <c r="D129" s="227"/>
      <c r="E129" s="182">
        <v>0</v>
      </c>
      <c r="F129" s="183"/>
      <c r="G129" s="184"/>
      <c r="M129" s="180">
        <v>0</v>
      </c>
      <c r="O129" s="170"/>
    </row>
    <row r="130" spans="1:104" x14ac:dyDescent="0.2">
      <c r="A130" s="178"/>
      <c r="B130" s="181"/>
      <c r="C130" s="226" t="s">
        <v>204</v>
      </c>
      <c r="D130" s="227"/>
      <c r="E130" s="182">
        <v>0</v>
      </c>
      <c r="F130" s="183"/>
      <c r="G130" s="184"/>
      <c r="M130" s="180">
        <v>0</v>
      </c>
      <c r="O130" s="170"/>
    </row>
    <row r="131" spans="1:104" x14ac:dyDescent="0.2">
      <c r="A131" s="178"/>
      <c r="B131" s="181"/>
      <c r="C131" s="226" t="s">
        <v>204</v>
      </c>
      <c r="D131" s="227"/>
      <c r="E131" s="182">
        <v>0</v>
      </c>
      <c r="F131" s="183"/>
      <c r="G131" s="184"/>
      <c r="M131" s="180">
        <v>0</v>
      </c>
      <c r="O131" s="170"/>
    </row>
    <row r="132" spans="1:104" x14ac:dyDescent="0.2">
      <c r="A132" s="178"/>
      <c r="B132" s="181"/>
      <c r="C132" s="226" t="s">
        <v>204</v>
      </c>
      <c r="D132" s="227"/>
      <c r="E132" s="182">
        <v>0</v>
      </c>
      <c r="F132" s="183"/>
      <c r="G132" s="184"/>
      <c r="M132" s="180">
        <v>0</v>
      </c>
      <c r="O132" s="170"/>
    </row>
    <row r="133" spans="1:104" ht="22.5" x14ac:dyDescent="0.2">
      <c r="A133" s="171">
        <v>45</v>
      </c>
      <c r="B133" s="172" t="s">
        <v>244</v>
      </c>
      <c r="C133" s="173" t="s">
        <v>245</v>
      </c>
      <c r="D133" s="174" t="s">
        <v>90</v>
      </c>
      <c r="E133" s="175">
        <v>30</v>
      </c>
      <c r="F133" s="175">
        <v>0</v>
      </c>
      <c r="G133" s="176">
        <f>E133*F133</f>
        <v>0</v>
      </c>
      <c r="O133" s="170">
        <v>2</v>
      </c>
      <c r="AA133" s="146">
        <v>1</v>
      </c>
      <c r="AB133" s="146">
        <v>9</v>
      </c>
      <c r="AC133" s="146">
        <v>9</v>
      </c>
      <c r="AZ133" s="146">
        <v>4</v>
      </c>
      <c r="BA133" s="146">
        <f>IF(AZ133=1,G133,0)</f>
        <v>0</v>
      </c>
      <c r="BB133" s="146">
        <f>IF(AZ133=2,G133,0)</f>
        <v>0</v>
      </c>
      <c r="BC133" s="146">
        <f>IF(AZ133=3,G133,0)</f>
        <v>0</v>
      </c>
      <c r="BD133" s="146">
        <f>IF(AZ133=4,G133,0)</f>
        <v>0</v>
      </c>
      <c r="BE133" s="146">
        <f>IF(AZ133=5,G133,0)</f>
        <v>0</v>
      </c>
      <c r="CA133" s="177">
        <v>1</v>
      </c>
      <c r="CB133" s="177">
        <v>9</v>
      </c>
      <c r="CZ133" s="146">
        <v>6.4000000000000005E-4</v>
      </c>
    </row>
    <row r="134" spans="1:104" x14ac:dyDescent="0.2">
      <c r="A134" s="171">
        <v>46</v>
      </c>
      <c r="B134" s="172" t="s">
        <v>246</v>
      </c>
      <c r="C134" s="173" t="s">
        <v>247</v>
      </c>
      <c r="D134" s="174" t="s">
        <v>101</v>
      </c>
      <c r="E134" s="175">
        <v>1</v>
      </c>
      <c r="F134" s="175">
        <v>0</v>
      </c>
      <c r="G134" s="176">
        <f>E134*F134</f>
        <v>0</v>
      </c>
      <c r="O134" s="170">
        <v>2</v>
      </c>
      <c r="AA134" s="146">
        <v>1</v>
      </c>
      <c r="AB134" s="146">
        <v>7</v>
      </c>
      <c r="AC134" s="146">
        <v>7</v>
      </c>
      <c r="AZ134" s="146">
        <v>4</v>
      </c>
      <c r="BA134" s="146">
        <f>IF(AZ134=1,G134,0)</f>
        <v>0</v>
      </c>
      <c r="BB134" s="146">
        <f>IF(AZ134=2,G134,0)</f>
        <v>0</v>
      </c>
      <c r="BC134" s="146">
        <f>IF(AZ134=3,G134,0)</f>
        <v>0</v>
      </c>
      <c r="BD134" s="146">
        <f>IF(AZ134=4,G134,0)</f>
        <v>0</v>
      </c>
      <c r="BE134" s="146">
        <f>IF(AZ134=5,G134,0)</f>
        <v>0</v>
      </c>
      <c r="CA134" s="177">
        <v>1</v>
      </c>
      <c r="CB134" s="177">
        <v>7</v>
      </c>
      <c r="CZ134" s="146">
        <v>0</v>
      </c>
    </row>
    <row r="135" spans="1:104" x14ac:dyDescent="0.2">
      <c r="A135" s="171">
        <v>47</v>
      </c>
      <c r="B135" s="172" t="s">
        <v>248</v>
      </c>
      <c r="C135" s="173" t="s">
        <v>249</v>
      </c>
      <c r="D135" s="174" t="s">
        <v>90</v>
      </c>
      <c r="E135" s="175">
        <v>15</v>
      </c>
      <c r="F135" s="175">
        <v>0</v>
      </c>
      <c r="G135" s="176">
        <f>E135*F135</f>
        <v>0</v>
      </c>
      <c r="O135" s="170">
        <v>2</v>
      </c>
      <c r="AA135" s="146">
        <v>3</v>
      </c>
      <c r="AB135" s="146">
        <v>9</v>
      </c>
      <c r="AC135" s="146">
        <v>345709994060</v>
      </c>
      <c r="AZ135" s="146">
        <v>3</v>
      </c>
      <c r="BA135" s="146">
        <f>IF(AZ135=1,G135,0)</f>
        <v>0</v>
      </c>
      <c r="BB135" s="146">
        <f>IF(AZ135=2,G135,0)</f>
        <v>0</v>
      </c>
      <c r="BC135" s="146">
        <f>IF(AZ135=3,G135,0)</f>
        <v>0</v>
      </c>
      <c r="BD135" s="146">
        <f>IF(AZ135=4,G135,0)</f>
        <v>0</v>
      </c>
      <c r="BE135" s="146">
        <f>IF(AZ135=5,G135,0)</f>
        <v>0</v>
      </c>
      <c r="CA135" s="177">
        <v>3</v>
      </c>
      <c r="CB135" s="177">
        <v>9</v>
      </c>
      <c r="CZ135" s="146">
        <v>0</v>
      </c>
    </row>
    <row r="136" spans="1:104" x14ac:dyDescent="0.2">
      <c r="A136" s="178"/>
      <c r="B136" s="179"/>
      <c r="C136" s="228" t="s">
        <v>250</v>
      </c>
      <c r="D136" s="229"/>
      <c r="E136" s="229"/>
      <c r="F136" s="229"/>
      <c r="G136" s="230"/>
      <c r="L136" s="180" t="s">
        <v>250</v>
      </c>
      <c r="O136" s="170">
        <v>3</v>
      </c>
    </row>
    <row r="137" spans="1:104" x14ac:dyDescent="0.2">
      <c r="A137" s="171">
        <v>48</v>
      </c>
      <c r="B137" s="172" t="s">
        <v>251</v>
      </c>
      <c r="C137" s="173" t="s">
        <v>252</v>
      </c>
      <c r="D137" s="174" t="s">
        <v>101</v>
      </c>
      <c r="E137" s="175">
        <v>7</v>
      </c>
      <c r="F137" s="175">
        <v>0</v>
      </c>
      <c r="G137" s="176">
        <f t="shared" ref="G137:G142" si="0">E137*F137</f>
        <v>0</v>
      </c>
      <c r="O137" s="170">
        <v>2</v>
      </c>
      <c r="AA137" s="146">
        <v>3</v>
      </c>
      <c r="AB137" s="146">
        <v>9</v>
      </c>
      <c r="AC137" s="146" t="s">
        <v>251</v>
      </c>
      <c r="AZ137" s="146">
        <v>3</v>
      </c>
      <c r="BA137" s="146">
        <f t="shared" ref="BA137:BA142" si="1">IF(AZ137=1,G137,0)</f>
        <v>0</v>
      </c>
      <c r="BB137" s="146">
        <f t="shared" ref="BB137:BB142" si="2">IF(AZ137=2,G137,0)</f>
        <v>0</v>
      </c>
      <c r="BC137" s="146">
        <f t="shared" ref="BC137:BC142" si="3">IF(AZ137=3,G137,0)</f>
        <v>0</v>
      </c>
      <c r="BD137" s="146">
        <f t="shared" ref="BD137:BD142" si="4">IF(AZ137=4,G137,0)</f>
        <v>0</v>
      </c>
      <c r="BE137" s="146">
        <f t="shared" ref="BE137:BE142" si="5">IF(AZ137=5,G137,0)</f>
        <v>0</v>
      </c>
      <c r="CA137" s="177">
        <v>3</v>
      </c>
      <c r="CB137" s="177">
        <v>9</v>
      </c>
      <c r="CZ137" s="146">
        <v>0</v>
      </c>
    </row>
    <row r="138" spans="1:104" x14ac:dyDescent="0.2">
      <c r="A138" s="171">
        <v>49</v>
      </c>
      <c r="B138" s="172" t="s">
        <v>253</v>
      </c>
      <c r="C138" s="173" t="s">
        <v>254</v>
      </c>
      <c r="D138" s="174" t="s">
        <v>101</v>
      </c>
      <c r="E138" s="175">
        <v>4</v>
      </c>
      <c r="F138" s="175">
        <v>0</v>
      </c>
      <c r="G138" s="176">
        <f t="shared" si="0"/>
        <v>0</v>
      </c>
      <c r="O138" s="170">
        <v>2</v>
      </c>
      <c r="AA138" s="146">
        <v>3</v>
      </c>
      <c r="AB138" s="146">
        <v>9</v>
      </c>
      <c r="AC138" s="146" t="s">
        <v>253</v>
      </c>
      <c r="AZ138" s="146">
        <v>3</v>
      </c>
      <c r="BA138" s="146">
        <f t="shared" si="1"/>
        <v>0</v>
      </c>
      <c r="BB138" s="146">
        <f t="shared" si="2"/>
        <v>0</v>
      </c>
      <c r="BC138" s="146">
        <f t="shared" si="3"/>
        <v>0</v>
      </c>
      <c r="BD138" s="146">
        <f t="shared" si="4"/>
        <v>0</v>
      </c>
      <c r="BE138" s="146">
        <f t="shared" si="5"/>
        <v>0</v>
      </c>
      <c r="CA138" s="177">
        <v>3</v>
      </c>
      <c r="CB138" s="177">
        <v>9</v>
      </c>
      <c r="CZ138" s="146">
        <v>0</v>
      </c>
    </row>
    <row r="139" spans="1:104" x14ac:dyDescent="0.2">
      <c r="A139" s="171">
        <v>50</v>
      </c>
      <c r="B139" s="172" t="s">
        <v>255</v>
      </c>
      <c r="C139" s="173" t="s">
        <v>256</v>
      </c>
      <c r="D139" s="174" t="s">
        <v>101</v>
      </c>
      <c r="E139" s="175">
        <v>2</v>
      </c>
      <c r="F139" s="175">
        <v>0</v>
      </c>
      <c r="G139" s="176">
        <f t="shared" si="0"/>
        <v>0</v>
      </c>
      <c r="O139" s="170">
        <v>2</v>
      </c>
      <c r="AA139" s="146">
        <v>3</v>
      </c>
      <c r="AB139" s="146">
        <v>9</v>
      </c>
      <c r="AC139" s="146" t="s">
        <v>255</v>
      </c>
      <c r="AZ139" s="146">
        <v>3</v>
      </c>
      <c r="BA139" s="146">
        <f t="shared" si="1"/>
        <v>0</v>
      </c>
      <c r="BB139" s="146">
        <f t="shared" si="2"/>
        <v>0</v>
      </c>
      <c r="BC139" s="146">
        <f t="shared" si="3"/>
        <v>0</v>
      </c>
      <c r="BD139" s="146">
        <f t="shared" si="4"/>
        <v>0</v>
      </c>
      <c r="BE139" s="146">
        <f t="shared" si="5"/>
        <v>0</v>
      </c>
      <c r="CA139" s="177">
        <v>3</v>
      </c>
      <c r="CB139" s="177">
        <v>9</v>
      </c>
      <c r="CZ139" s="146">
        <v>0</v>
      </c>
    </row>
    <row r="140" spans="1:104" x14ac:dyDescent="0.2">
      <c r="A140" s="171">
        <v>51</v>
      </c>
      <c r="B140" s="172" t="s">
        <v>257</v>
      </c>
      <c r="C140" s="173" t="s">
        <v>258</v>
      </c>
      <c r="D140" s="174" t="s">
        <v>101</v>
      </c>
      <c r="E140" s="175">
        <v>4</v>
      </c>
      <c r="F140" s="175">
        <v>0</v>
      </c>
      <c r="G140" s="176">
        <f t="shared" si="0"/>
        <v>0</v>
      </c>
      <c r="O140" s="170">
        <v>2</v>
      </c>
      <c r="AA140" s="146">
        <v>3</v>
      </c>
      <c r="AB140" s="146">
        <v>9</v>
      </c>
      <c r="AC140" s="146" t="s">
        <v>257</v>
      </c>
      <c r="AZ140" s="146">
        <v>3</v>
      </c>
      <c r="BA140" s="146">
        <f t="shared" si="1"/>
        <v>0</v>
      </c>
      <c r="BB140" s="146">
        <f t="shared" si="2"/>
        <v>0</v>
      </c>
      <c r="BC140" s="146">
        <f t="shared" si="3"/>
        <v>0</v>
      </c>
      <c r="BD140" s="146">
        <f t="shared" si="4"/>
        <v>0</v>
      </c>
      <c r="BE140" s="146">
        <f t="shared" si="5"/>
        <v>0</v>
      </c>
      <c r="CA140" s="177">
        <v>3</v>
      </c>
      <c r="CB140" s="177">
        <v>9</v>
      </c>
      <c r="CZ140" s="146">
        <v>0</v>
      </c>
    </row>
    <row r="141" spans="1:104" x14ac:dyDescent="0.2">
      <c r="A141" s="171">
        <v>52</v>
      </c>
      <c r="B141" s="172" t="s">
        <v>259</v>
      </c>
      <c r="C141" s="173" t="s">
        <v>260</v>
      </c>
      <c r="D141" s="174" t="s">
        <v>101</v>
      </c>
      <c r="E141" s="175">
        <v>2</v>
      </c>
      <c r="F141" s="175">
        <v>0</v>
      </c>
      <c r="G141" s="176">
        <f t="shared" si="0"/>
        <v>0</v>
      </c>
      <c r="O141" s="170">
        <v>2</v>
      </c>
      <c r="AA141" s="146">
        <v>3</v>
      </c>
      <c r="AB141" s="146">
        <v>9</v>
      </c>
      <c r="AC141" s="146" t="s">
        <v>259</v>
      </c>
      <c r="AZ141" s="146">
        <v>3</v>
      </c>
      <c r="BA141" s="146">
        <f t="shared" si="1"/>
        <v>0</v>
      </c>
      <c r="BB141" s="146">
        <f t="shared" si="2"/>
        <v>0</v>
      </c>
      <c r="BC141" s="146">
        <f t="shared" si="3"/>
        <v>0</v>
      </c>
      <c r="BD141" s="146">
        <f t="shared" si="4"/>
        <v>0</v>
      </c>
      <c r="BE141" s="146">
        <f t="shared" si="5"/>
        <v>0</v>
      </c>
      <c r="CA141" s="177">
        <v>3</v>
      </c>
      <c r="CB141" s="177">
        <v>9</v>
      </c>
      <c r="CZ141" s="146">
        <v>0</v>
      </c>
    </row>
    <row r="142" spans="1:104" x14ac:dyDescent="0.2">
      <c r="A142" s="171">
        <v>53</v>
      </c>
      <c r="B142" s="172" t="s">
        <v>261</v>
      </c>
      <c r="C142" s="173" t="s">
        <v>262</v>
      </c>
      <c r="D142" s="174" t="s">
        <v>101</v>
      </c>
      <c r="E142" s="175">
        <v>1</v>
      </c>
      <c r="F142" s="175">
        <v>0</v>
      </c>
      <c r="G142" s="176">
        <f t="shared" si="0"/>
        <v>0</v>
      </c>
      <c r="O142" s="170">
        <v>2</v>
      </c>
      <c r="AA142" s="146">
        <v>3</v>
      </c>
      <c r="AB142" s="146">
        <v>9</v>
      </c>
      <c r="AC142" s="146">
        <v>35822001012</v>
      </c>
      <c r="AZ142" s="146">
        <v>3</v>
      </c>
      <c r="BA142" s="146">
        <f t="shared" si="1"/>
        <v>0</v>
      </c>
      <c r="BB142" s="146">
        <f t="shared" si="2"/>
        <v>0</v>
      </c>
      <c r="BC142" s="146">
        <f t="shared" si="3"/>
        <v>0</v>
      </c>
      <c r="BD142" s="146">
        <f t="shared" si="4"/>
        <v>0</v>
      </c>
      <c r="BE142" s="146">
        <f t="shared" si="5"/>
        <v>0</v>
      </c>
      <c r="CA142" s="177">
        <v>3</v>
      </c>
      <c r="CB142" s="177">
        <v>9</v>
      </c>
      <c r="CZ142" s="146">
        <v>1.8000000000000001E-4</v>
      </c>
    </row>
    <row r="143" spans="1:104" x14ac:dyDescent="0.2">
      <c r="A143" s="178"/>
      <c r="B143" s="179"/>
      <c r="C143" s="228"/>
      <c r="D143" s="229"/>
      <c r="E143" s="229"/>
      <c r="F143" s="229"/>
      <c r="G143" s="230"/>
      <c r="L143" s="180"/>
      <c r="O143" s="170">
        <v>3</v>
      </c>
    </row>
    <row r="144" spans="1:104" x14ac:dyDescent="0.2">
      <c r="A144" s="171">
        <v>54</v>
      </c>
      <c r="B144" s="172" t="s">
        <v>263</v>
      </c>
      <c r="C144" s="173" t="s">
        <v>264</v>
      </c>
      <c r="D144" s="174" t="s">
        <v>101</v>
      </c>
      <c r="E144" s="175">
        <v>4</v>
      </c>
      <c r="F144" s="175">
        <v>0</v>
      </c>
      <c r="G144" s="176">
        <f>E144*F144</f>
        <v>0</v>
      </c>
      <c r="O144" s="170">
        <v>2</v>
      </c>
      <c r="AA144" s="146">
        <v>3</v>
      </c>
      <c r="AB144" s="146">
        <v>9</v>
      </c>
      <c r="AC144" s="146">
        <v>35822001013</v>
      </c>
      <c r="AZ144" s="146">
        <v>3</v>
      </c>
      <c r="BA144" s="146">
        <f>IF(AZ144=1,G144,0)</f>
        <v>0</v>
      </c>
      <c r="BB144" s="146">
        <f>IF(AZ144=2,G144,0)</f>
        <v>0</v>
      </c>
      <c r="BC144" s="146">
        <f>IF(AZ144=3,G144,0)</f>
        <v>0</v>
      </c>
      <c r="BD144" s="146">
        <f>IF(AZ144=4,G144,0)</f>
        <v>0</v>
      </c>
      <c r="BE144" s="146">
        <f>IF(AZ144=5,G144,0)</f>
        <v>0</v>
      </c>
      <c r="CA144" s="177">
        <v>3</v>
      </c>
      <c r="CB144" s="177">
        <v>9</v>
      </c>
      <c r="CZ144" s="146">
        <v>1.8000000000000001E-4</v>
      </c>
    </row>
    <row r="145" spans="1:104" x14ac:dyDescent="0.2">
      <c r="A145" s="171">
        <v>55</v>
      </c>
      <c r="B145" s="172" t="s">
        <v>265</v>
      </c>
      <c r="C145" s="173" t="s">
        <v>266</v>
      </c>
      <c r="D145" s="174" t="s">
        <v>101</v>
      </c>
      <c r="E145" s="175">
        <v>6</v>
      </c>
      <c r="F145" s="175">
        <v>0</v>
      </c>
      <c r="G145" s="176">
        <f>E145*F145</f>
        <v>0</v>
      </c>
      <c r="O145" s="170">
        <v>2</v>
      </c>
      <c r="AA145" s="146">
        <v>3</v>
      </c>
      <c r="AB145" s="146">
        <v>9</v>
      </c>
      <c r="AC145" s="146">
        <v>35822001015</v>
      </c>
      <c r="AZ145" s="146">
        <v>3</v>
      </c>
      <c r="BA145" s="146">
        <f>IF(AZ145=1,G145,0)</f>
        <v>0</v>
      </c>
      <c r="BB145" s="146">
        <f>IF(AZ145=2,G145,0)</f>
        <v>0</v>
      </c>
      <c r="BC145" s="146">
        <f>IF(AZ145=3,G145,0)</f>
        <v>0</v>
      </c>
      <c r="BD145" s="146">
        <f>IF(AZ145=4,G145,0)</f>
        <v>0</v>
      </c>
      <c r="BE145" s="146">
        <f>IF(AZ145=5,G145,0)</f>
        <v>0</v>
      </c>
      <c r="CA145" s="177">
        <v>3</v>
      </c>
      <c r="CB145" s="177">
        <v>9</v>
      </c>
      <c r="CZ145" s="146">
        <v>1.8000000000000001E-4</v>
      </c>
    </row>
    <row r="146" spans="1:104" x14ac:dyDescent="0.2">
      <c r="A146" s="171">
        <v>56</v>
      </c>
      <c r="B146" s="172" t="s">
        <v>267</v>
      </c>
      <c r="C146" s="173" t="s">
        <v>268</v>
      </c>
      <c r="D146" s="174" t="s">
        <v>101</v>
      </c>
      <c r="E146" s="175">
        <v>1</v>
      </c>
      <c r="F146" s="175">
        <v>0</v>
      </c>
      <c r="G146" s="176">
        <f>E146*F146</f>
        <v>0</v>
      </c>
      <c r="O146" s="170">
        <v>2</v>
      </c>
      <c r="AA146" s="146">
        <v>3</v>
      </c>
      <c r="AB146" s="146">
        <v>9</v>
      </c>
      <c r="AC146" s="146" t="s">
        <v>267</v>
      </c>
      <c r="AZ146" s="146">
        <v>3</v>
      </c>
      <c r="BA146" s="146">
        <f>IF(AZ146=1,G146,0)</f>
        <v>0</v>
      </c>
      <c r="BB146" s="146">
        <f>IF(AZ146=2,G146,0)</f>
        <v>0</v>
      </c>
      <c r="BC146" s="146">
        <f>IF(AZ146=3,G146,0)</f>
        <v>0</v>
      </c>
      <c r="BD146" s="146">
        <f>IF(AZ146=4,G146,0)</f>
        <v>0</v>
      </c>
      <c r="BE146" s="146">
        <f>IF(AZ146=5,G146,0)</f>
        <v>0</v>
      </c>
      <c r="CA146" s="177">
        <v>3</v>
      </c>
      <c r="CB146" s="177">
        <v>9</v>
      </c>
      <c r="CZ146" s="146">
        <v>4.6000000000000001E-4</v>
      </c>
    </row>
    <row r="147" spans="1:104" x14ac:dyDescent="0.2">
      <c r="A147" s="171">
        <v>57</v>
      </c>
      <c r="B147" s="172" t="s">
        <v>269</v>
      </c>
      <c r="C147" s="173" t="s">
        <v>270</v>
      </c>
      <c r="D147" s="174" t="s">
        <v>101</v>
      </c>
      <c r="E147" s="175">
        <v>1</v>
      </c>
      <c r="F147" s="175">
        <v>0</v>
      </c>
      <c r="G147" s="176">
        <f>E147*F147</f>
        <v>0</v>
      </c>
      <c r="O147" s="170">
        <v>2</v>
      </c>
      <c r="AA147" s="146">
        <v>3</v>
      </c>
      <c r="AB147" s="146">
        <v>9</v>
      </c>
      <c r="AC147" s="146">
        <v>358891503</v>
      </c>
      <c r="AZ147" s="146">
        <v>3</v>
      </c>
      <c r="BA147" s="146">
        <f>IF(AZ147=1,G147,0)</f>
        <v>0</v>
      </c>
      <c r="BB147" s="146">
        <f>IF(AZ147=2,G147,0)</f>
        <v>0</v>
      </c>
      <c r="BC147" s="146">
        <f>IF(AZ147=3,G147,0)</f>
        <v>0</v>
      </c>
      <c r="BD147" s="146">
        <f>IF(AZ147=4,G147,0)</f>
        <v>0</v>
      </c>
      <c r="BE147" s="146">
        <f>IF(AZ147=5,G147,0)</f>
        <v>0</v>
      </c>
      <c r="CA147" s="177">
        <v>3</v>
      </c>
      <c r="CB147" s="177">
        <v>9</v>
      </c>
      <c r="CZ147" s="146">
        <v>2.7E-4</v>
      </c>
    </row>
    <row r="148" spans="1:104" x14ac:dyDescent="0.2">
      <c r="A148" s="171">
        <v>58</v>
      </c>
      <c r="B148" s="172" t="s">
        <v>271</v>
      </c>
      <c r="C148" s="173" t="s">
        <v>272</v>
      </c>
      <c r="D148" s="174" t="s">
        <v>101</v>
      </c>
      <c r="E148" s="175">
        <v>1</v>
      </c>
      <c r="F148" s="175">
        <v>0</v>
      </c>
      <c r="G148" s="176">
        <f>E148*F148</f>
        <v>0</v>
      </c>
      <c r="O148" s="170">
        <v>2</v>
      </c>
      <c r="AA148" s="146">
        <v>3</v>
      </c>
      <c r="AB148" s="146">
        <v>9</v>
      </c>
      <c r="AC148" s="146" t="s">
        <v>271</v>
      </c>
      <c r="AZ148" s="146">
        <v>3</v>
      </c>
      <c r="BA148" s="146">
        <f>IF(AZ148=1,G148,0)</f>
        <v>0</v>
      </c>
      <c r="BB148" s="146">
        <f>IF(AZ148=2,G148,0)</f>
        <v>0</v>
      </c>
      <c r="BC148" s="146">
        <f>IF(AZ148=3,G148,0)</f>
        <v>0</v>
      </c>
      <c r="BD148" s="146">
        <f>IF(AZ148=4,G148,0)</f>
        <v>0</v>
      </c>
      <c r="BE148" s="146">
        <f>IF(AZ148=5,G148,0)</f>
        <v>0</v>
      </c>
      <c r="CA148" s="177">
        <v>3</v>
      </c>
      <c r="CB148" s="177">
        <v>9</v>
      </c>
      <c r="CZ148" s="146">
        <v>7.0000000000000001E-3</v>
      </c>
    </row>
    <row r="149" spans="1:104" x14ac:dyDescent="0.2">
      <c r="A149" s="178"/>
      <c r="B149" s="179"/>
      <c r="C149" s="228"/>
      <c r="D149" s="229"/>
      <c r="E149" s="229"/>
      <c r="F149" s="229"/>
      <c r="G149" s="230"/>
      <c r="L149" s="180"/>
      <c r="O149" s="170">
        <v>3</v>
      </c>
    </row>
    <row r="150" spans="1:104" x14ac:dyDescent="0.2">
      <c r="A150" s="185"/>
      <c r="B150" s="186" t="s">
        <v>73</v>
      </c>
      <c r="C150" s="187" t="str">
        <f>CONCATENATE(B50," ",C50)</f>
        <v>M21 Elektromontáže</v>
      </c>
      <c r="D150" s="188"/>
      <c r="E150" s="189"/>
      <c r="F150" s="190"/>
      <c r="G150" s="191">
        <f>SUM(G50:G149)</f>
        <v>0</v>
      </c>
      <c r="O150" s="170">
        <v>4</v>
      </c>
      <c r="BA150" s="192">
        <f>SUM(BA50:BA149)</f>
        <v>0</v>
      </c>
      <c r="BB150" s="192">
        <f>SUM(BB50:BB149)</f>
        <v>0</v>
      </c>
      <c r="BC150" s="192">
        <f>SUM(BC50:BC149)</f>
        <v>0</v>
      </c>
      <c r="BD150" s="192">
        <f>SUM(BD50:BD149)</f>
        <v>0</v>
      </c>
      <c r="BE150" s="192">
        <f>SUM(BE50:BE149)</f>
        <v>0</v>
      </c>
    </row>
    <row r="151" spans="1:104" x14ac:dyDescent="0.2">
      <c r="E151" s="146"/>
    </row>
    <row r="152" spans="1:104" x14ac:dyDescent="0.2">
      <c r="E152" s="146"/>
    </row>
    <row r="153" spans="1:104" x14ac:dyDescent="0.2">
      <c r="E153" s="146"/>
    </row>
    <row r="154" spans="1:104" x14ac:dyDescent="0.2">
      <c r="E154" s="146"/>
    </row>
    <row r="155" spans="1:104" x14ac:dyDescent="0.2">
      <c r="E155" s="146"/>
    </row>
    <row r="156" spans="1:104" x14ac:dyDescent="0.2">
      <c r="E156" s="146"/>
    </row>
    <row r="157" spans="1:104" x14ac:dyDescent="0.2">
      <c r="E157" s="146"/>
    </row>
    <row r="158" spans="1:104" x14ac:dyDescent="0.2">
      <c r="E158" s="146"/>
    </row>
    <row r="159" spans="1:104" x14ac:dyDescent="0.2">
      <c r="E159" s="146"/>
    </row>
    <row r="160" spans="1:104" x14ac:dyDescent="0.2">
      <c r="E160" s="146"/>
    </row>
    <row r="161" spans="1:7" x14ac:dyDescent="0.2">
      <c r="E161" s="146"/>
    </row>
    <row r="162" spans="1:7" x14ac:dyDescent="0.2">
      <c r="E162" s="146"/>
    </row>
    <row r="163" spans="1:7" x14ac:dyDescent="0.2">
      <c r="E163" s="146"/>
    </row>
    <row r="164" spans="1:7" x14ac:dyDescent="0.2">
      <c r="E164" s="146"/>
    </row>
    <row r="165" spans="1:7" x14ac:dyDescent="0.2">
      <c r="E165" s="146"/>
    </row>
    <row r="166" spans="1:7" x14ac:dyDescent="0.2">
      <c r="E166" s="146"/>
    </row>
    <row r="167" spans="1:7" x14ac:dyDescent="0.2">
      <c r="E167" s="146"/>
    </row>
    <row r="168" spans="1:7" x14ac:dyDescent="0.2">
      <c r="E168" s="146"/>
    </row>
    <row r="169" spans="1:7" x14ac:dyDescent="0.2">
      <c r="E169" s="146"/>
    </row>
    <row r="170" spans="1:7" x14ac:dyDescent="0.2">
      <c r="E170" s="146"/>
    </row>
    <row r="171" spans="1:7" x14ac:dyDescent="0.2">
      <c r="E171" s="146"/>
    </row>
    <row r="172" spans="1:7" x14ac:dyDescent="0.2">
      <c r="E172" s="146"/>
    </row>
    <row r="173" spans="1:7" x14ac:dyDescent="0.2">
      <c r="E173" s="146"/>
    </row>
    <row r="174" spans="1:7" x14ac:dyDescent="0.2">
      <c r="A174" s="193"/>
      <c r="B174" s="193"/>
      <c r="C174" s="193"/>
      <c r="D174" s="193"/>
      <c r="E174" s="193"/>
      <c r="F174" s="193"/>
      <c r="G174" s="193"/>
    </row>
    <row r="175" spans="1:7" x14ac:dyDescent="0.2">
      <c r="A175" s="193"/>
      <c r="B175" s="193"/>
      <c r="C175" s="193"/>
      <c r="D175" s="193"/>
      <c r="E175" s="193"/>
      <c r="F175" s="193"/>
      <c r="G175" s="193"/>
    </row>
    <row r="176" spans="1:7" x14ac:dyDescent="0.2">
      <c r="A176" s="193"/>
      <c r="B176" s="193"/>
      <c r="C176" s="193"/>
      <c r="D176" s="193"/>
      <c r="E176" s="193"/>
      <c r="F176" s="193"/>
      <c r="G176" s="193"/>
    </row>
    <row r="177" spans="1:7" x14ac:dyDescent="0.2">
      <c r="A177" s="193"/>
      <c r="B177" s="193"/>
      <c r="C177" s="193"/>
      <c r="D177" s="193"/>
      <c r="E177" s="193"/>
      <c r="F177" s="193"/>
      <c r="G177" s="193"/>
    </row>
    <row r="178" spans="1:7" x14ac:dyDescent="0.2">
      <c r="E178" s="146"/>
    </row>
    <row r="179" spans="1:7" x14ac:dyDescent="0.2">
      <c r="E179" s="146"/>
    </row>
    <row r="180" spans="1:7" x14ac:dyDescent="0.2">
      <c r="E180" s="146"/>
    </row>
    <row r="181" spans="1:7" x14ac:dyDescent="0.2">
      <c r="E181" s="146"/>
    </row>
    <row r="182" spans="1:7" x14ac:dyDescent="0.2">
      <c r="E182" s="146"/>
    </row>
    <row r="183" spans="1:7" x14ac:dyDescent="0.2">
      <c r="E183" s="146"/>
    </row>
    <row r="184" spans="1:7" x14ac:dyDescent="0.2">
      <c r="E184" s="146"/>
    </row>
    <row r="185" spans="1:7" x14ac:dyDescent="0.2">
      <c r="E185" s="146"/>
    </row>
    <row r="186" spans="1:7" x14ac:dyDescent="0.2">
      <c r="E186" s="146"/>
    </row>
    <row r="187" spans="1:7" x14ac:dyDescent="0.2">
      <c r="E187" s="146"/>
    </row>
    <row r="188" spans="1:7" x14ac:dyDescent="0.2">
      <c r="E188" s="146"/>
    </row>
    <row r="189" spans="1:7" x14ac:dyDescent="0.2">
      <c r="E189" s="146"/>
    </row>
    <row r="190" spans="1:7" x14ac:dyDescent="0.2">
      <c r="E190" s="146"/>
    </row>
    <row r="191" spans="1:7" x14ac:dyDescent="0.2">
      <c r="E191" s="146"/>
    </row>
    <row r="192" spans="1:7" x14ac:dyDescent="0.2">
      <c r="E192" s="146"/>
    </row>
    <row r="193" spans="5:5" x14ac:dyDescent="0.2">
      <c r="E193" s="146"/>
    </row>
    <row r="194" spans="5:5" x14ac:dyDescent="0.2">
      <c r="E194" s="146"/>
    </row>
    <row r="195" spans="5:5" x14ac:dyDescent="0.2">
      <c r="E195" s="146"/>
    </row>
    <row r="196" spans="5:5" x14ac:dyDescent="0.2">
      <c r="E196" s="146"/>
    </row>
    <row r="197" spans="5:5" x14ac:dyDescent="0.2">
      <c r="E197" s="146"/>
    </row>
    <row r="198" spans="5:5" x14ac:dyDescent="0.2">
      <c r="E198" s="146"/>
    </row>
    <row r="199" spans="5:5" x14ac:dyDescent="0.2">
      <c r="E199" s="146"/>
    </row>
    <row r="200" spans="5:5" x14ac:dyDescent="0.2">
      <c r="E200" s="146"/>
    </row>
    <row r="201" spans="5:5" x14ac:dyDescent="0.2">
      <c r="E201" s="146"/>
    </row>
    <row r="202" spans="5:5" x14ac:dyDescent="0.2">
      <c r="E202" s="146"/>
    </row>
    <row r="203" spans="5:5" x14ac:dyDescent="0.2">
      <c r="E203" s="146"/>
    </row>
    <row r="204" spans="5:5" x14ac:dyDescent="0.2">
      <c r="E204" s="146"/>
    </row>
    <row r="205" spans="5:5" x14ac:dyDescent="0.2">
      <c r="E205" s="146"/>
    </row>
    <row r="206" spans="5:5" x14ac:dyDescent="0.2">
      <c r="E206" s="146"/>
    </row>
    <row r="207" spans="5:5" x14ac:dyDescent="0.2">
      <c r="E207" s="146"/>
    </row>
    <row r="208" spans="5:5" x14ac:dyDescent="0.2">
      <c r="E208" s="146"/>
    </row>
    <row r="209" spans="1:7" x14ac:dyDescent="0.2">
      <c r="A209" s="194"/>
      <c r="B209" s="194"/>
    </row>
    <row r="210" spans="1:7" x14ac:dyDescent="0.2">
      <c r="A210" s="193"/>
      <c r="B210" s="193"/>
      <c r="C210" s="196"/>
      <c r="D210" s="196"/>
      <c r="E210" s="197"/>
      <c r="F210" s="196"/>
      <c r="G210" s="198"/>
    </row>
    <row r="211" spans="1:7" x14ac:dyDescent="0.2">
      <c r="A211" s="199"/>
      <c r="B211" s="199"/>
      <c r="C211" s="193"/>
      <c r="D211" s="193"/>
      <c r="E211" s="200"/>
      <c r="F211" s="193"/>
      <c r="G211" s="193"/>
    </row>
    <row r="212" spans="1:7" x14ac:dyDescent="0.2">
      <c r="A212" s="193"/>
      <c r="B212" s="193"/>
      <c r="C212" s="193"/>
      <c r="D212" s="193"/>
      <c r="E212" s="200"/>
      <c r="F212" s="193"/>
      <c r="G212" s="193"/>
    </row>
    <row r="213" spans="1:7" x14ac:dyDescent="0.2">
      <c r="A213" s="193"/>
      <c r="B213" s="193"/>
      <c r="C213" s="193"/>
      <c r="D213" s="193"/>
      <c r="E213" s="200"/>
      <c r="F213" s="193"/>
      <c r="G213" s="193"/>
    </row>
    <row r="214" spans="1:7" x14ac:dyDescent="0.2">
      <c r="A214" s="193"/>
      <c r="B214" s="193"/>
      <c r="C214" s="193"/>
      <c r="D214" s="193"/>
      <c r="E214" s="200"/>
      <c r="F214" s="193"/>
      <c r="G214" s="193"/>
    </row>
    <row r="215" spans="1:7" x14ac:dyDescent="0.2">
      <c r="A215" s="193"/>
      <c r="B215" s="193"/>
      <c r="C215" s="193"/>
      <c r="D215" s="193"/>
      <c r="E215" s="200"/>
      <c r="F215" s="193"/>
      <c r="G215" s="193"/>
    </row>
    <row r="216" spans="1:7" x14ac:dyDescent="0.2">
      <c r="A216" s="193"/>
      <c r="B216" s="193"/>
      <c r="C216" s="193"/>
      <c r="D216" s="193"/>
      <c r="E216" s="200"/>
      <c r="F216" s="193"/>
      <c r="G216" s="193"/>
    </row>
    <row r="217" spans="1:7" x14ac:dyDescent="0.2">
      <c r="A217" s="193"/>
      <c r="B217" s="193"/>
      <c r="C217" s="193"/>
      <c r="D217" s="193"/>
      <c r="E217" s="200"/>
      <c r="F217" s="193"/>
      <c r="G217" s="193"/>
    </row>
    <row r="218" spans="1:7" x14ac:dyDescent="0.2">
      <c r="A218" s="193"/>
      <c r="B218" s="193"/>
      <c r="C218" s="193"/>
      <c r="D218" s="193"/>
      <c r="E218" s="200"/>
      <c r="F218" s="193"/>
      <c r="G218" s="193"/>
    </row>
    <row r="219" spans="1:7" x14ac:dyDescent="0.2">
      <c r="A219" s="193"/>
      <c r="B219" s="193"/>
      <c r="C219" s="193"/>
      <c r="D219" s="193"/>
      <c r="E219" s="200"/>
      <c r="F219" s="193"/>
      <c r="G219" s="193"/>
    </row>
    <row r="220" spans="1:7" x14ac:dyDescent="0.2">
      <c r="A220" s="193"/>
      <c r="B220" s="193"/>
      <c r="C220" s="193"/>
      <c r="D220" s="193"/>
      <c r="E220" s="200"/>
      <c r="F220" s="193"/>
      <c r="G220" s="193"/>
    </row>
    <row r="221" spans="1:7" x14ac:dyDescent="0.2">
      <c r="A221" s="193"/>
      <c r="B221" s="193"/>
      <c r="C221" s="193"/>
      <c r="D221" s="193"/>
      <c r="E221" s="200"/>
      <c r="F221" s="193"/>
      <c r="G221" s="193"/>
    </row>
    <row r="222" spans="1:7" x14ac:dyDescent="0.2">
      <c r="A222" s="193"/>
      <c r="B222" s="193"/>
      <c r="C222" s="193"/>
      <c r="D222" s="193"/>
      <c r="E222" s="200"/>
      <c r="F222" s="193"/>
      <c r="G222" s="193"/>
    </row>
    <row r="223" spans="1:7" x14ac:dyDescent="0.2">
      <c r="A223" s="193"/>
      <c r="B223" s="193"/>
      <c r="C223" s="193"/>
      <c r="D223" s="193"/>
      <c r="E223" s="200"/>
      <c r="F223" s="193"/>
      <c r="G223" s="193"/>
    </row>
  </sheetData>
  <mergeCells count="80">
    <mergeCell ref="A1:G1"/>
    <mergeCell ref="A3:B3"/>
    <mergeCell ref="A4:B4"/>
    <mergeCell ref="E4:G4"/>
    <mergeCell ref="C9:G9"/>
    <mergeCell ref="C27:G27"/>
    <mergeCell ref="C28:D28"/>
    <mergeCell ref="C29:D29"/>
    <mergeCell ref="C13:G13"/>
    <mergeCell ref="C14:D14"/>
    <mergeCell ref="C15:D15"/>
    <mergeCell ref="C20:G20"/>
    <mergeCell ref="C22:G22"/>
    <mergeCell ref="C23:D23"/>
    <mergeCell ref="C24:D24"/>
    <mergeCell ref="C25:D25"/>
    <mergeCell ref="C60:G60"/>
    <mergeCell ref="C62:G62"/>
    <mergeCell ref="C64:G64"/>
    <mergeCell ref="C37:D37"/>
    <mergeCell ref="C38:D38"/>
    <mergeCell ref="C39:D39"/>
    <mergeCell ref="C40:D40"/>
    <mergeCell ref="C41:D41"/>
    <mergeCell ref="C42:D42"/>
    <mergeCell ref="C43:D43"/>
    <mergeCell ref="C48:G48"/>
    <mergeCell ref="C52:G52"/>
    <mergeCell ref="C54:D54"/>
    <mergeCell ref="C55:D55"/>
    <mergeCell ref="C56:D56"/>
    <mergeCell ref="C58:G58"/>
    <mergeCell ref="C88:D88"/>
    <mergeCell ref="C66:D66"/>
    <mergeCell ref="C67:D67"/>
    <mergeCell ref="C69:G69"/>
    <mergeCell ref="C70:D70"/>
    <mergeCell ref="C72:G72"/>
    <mergeCell ref="C74:G74"/>
    <mergeCell ref="C76:G76"/>
    <mergeCell ref="C77:D77"/>
    <mergeCell ref="C81:G81"/>
    <mergeCell ref="C85:G85"/>
    <mergeCell ref="C87:D87"/>
    <mergeCell ref="C104:D104"/>
    <mergeCell ref="C89:D89"/>
    <mergeCell ref="C90:D90"/>
    <mergeCell ref="C92:D92"/>
    <mergeCell ref="C93:D93"/>
    <mergeCell ref="C94:D94"/>
    <mergeCell ref="C98:G98"/>
    <mergeCell ref="C99:D99"/>
    <mergeCell ref="C100:D100"/>
    <mergeCell ref="C101:D101"/>
    <mergeCell ref="C102:D102"/>
    <mergeCell ref="C103:D103"/>
    <mergeCell ref="C123:D123"/>
    <mergeCell ref="C106:G106"/>
    <mergeCell ref="C109:G109"/>
    <mergeCell ref="C111:G111"/>
    <mergeCell ref="C113:G113"/>
    <mergeCell ref="C115:D115"/>
    <mergeCell ref="C116:D116"/>
    <mergeCell ref="C117:D117"/>
    <mergeCell ref="C118:D118"/>
    <mergeCell ref="C119:D119"/>
    <mergeCell ref="C121:D121"/>
    <mergeCell ref="C122:D122"/>
    <mergeCell ref="C149:G149"/>
    <mergeCell ref="C124:D124"/>
    <mergeCell ref="C125:D125"/>
    <mergeCell ref="C126:D126"/>
    <mergeCell ref="C127:D127"/>
    <mergeCell ref="C128:D128"/>
    <mergeCell ref="C129:D129"/>
    <mergeCell ref="C130:D130"/>
    <mergeCell ref="C131:D131"/>
    <mergeCell ref="C132:D132"/>
    <mergeCell ref="C136:G136"/>
    <mergeCell ref="C143:G143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37</vt:i4>
      </vt:variant>
    </vt:vector>
  </HeadingPairs>
  <TitlesOfParts>
    <vt:vector size="40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SazbaDPH1</vt:lpstr>
      <vt:lpstr>SazbaDPH2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Company>Your Organization Name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AMD</cp:lastModifiedBy>
  <dcterms:created xsi:type="dcterms:W3CDTF">2018-03-18T10:28:36Z</dcterms:created>
  <dcterms:modified xsi:type="dcterms:W3CDTF">2018-03-18T10:41:19Z</dcterms:modified>
</cp:coreProperties>
</file>