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4955" windowHeight="79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'Položky'!$A$1:$G$150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<sst xmlns="http://schemas.openxmlformats.org/spreadsheetml/2006/main" count="444" uniqueCount="283">
  <si>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</si>
  <si>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</si>
  <si>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</si>
  <si>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</si>
  <si>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</si>
  <si>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</si>
  <si>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</si>
  <si>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</si>
  <si>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</si>
  <si>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</si>
  <si>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</si>
  <si>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</si>
  <si>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</si>
  <si>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</si>
  <si>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</si>
  <si>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</si>
  <si>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</si>
  <si>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</si>
  <si>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</si>
  <si>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</si>
  <si>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</si>
  <si>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</si>
  <si>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</si>
  <si>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</si>
  <si>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</si>
  <si>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</si>
  <si>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</si>
  <si>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</si>
  <si>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</si>
  <si>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</si>
  <si>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</si>
  <si>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</si>
  <si>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</si>
  <si>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</si>
  <si>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</si>
  <si>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</si>
  <si>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</si>
  <si>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</si>
  <si>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</si>
  <si>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</si>
  <si>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</si>
  <si>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</si>
  <si>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</si>
  <si>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</si>
  <si>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</si>
  <si>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</si>
  <si>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</si>
  <si>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</si>
  <si>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</si>
  <si>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</si>
  <si>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</si>
  <si>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</si>
  <si>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</si>
  <si>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</si>
  <si>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</si>
  <si>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</si>
  <si>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</si>
  <si>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</si>
  <si>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</si>
  <si>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</si>
  <si>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</si>
  <si>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</si>
  <si>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</si>
  <si>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</si>
  <si>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</si>
  <si>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</si>
  <si>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</si>
  <si>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</si>
  <si>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</si>
  <si>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</si>
  <si>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</si>
  <si>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</si>
  <si>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</si>
  <si>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</si>
  <si>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</si>
  <si>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</si>
  <si>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Frýdl</t>
  </si>
  <si>
    <t>6</t>
  </si>
  <si>
    <t>180318</t>
  </si>
  <si>
    <t>Prodejna zdravé výživy, parc.č.36/5, Krnov</t>
  </si>
  <si>
    <t>3</t>
  </si>
  <si>
    <t>Svislé a kompletní konstrukce</t>
  </si>
  <si>
    <t>310238211RT1</t>
  </si>
  <si>
    <t>Zazdívka otvorů plochy do 1 m2 cihlami na MVC s použitím suché maltové směsi</t>
  </si>
  <si>
    <t>m3</t>
  </si>
  <si>
    <t>kompletní dozdívka demontovaného R a dozdívka dír včetně zapravení</t>
  </si>
  <si>
    <t>61</t>
  </si>
  <si>
    <t>Upravy povrchů vnitřní</t>
  </si>
  <si>
    <t>612401500U00</t>
  </si>
  <si>
    <t xml:space="preserve">Vyplň rýh stěn hl 3 mm š 15 mm </t>
  </si>
  <si>
    <t>m</t>
  </si>
  <si>
    <t>včetně dodávky omítkové směsy</t>
  </si>
  <si>
    <t>svislé od stropu:15</t>
  </si>
  <si>
    <t>vodorovné:23</t>
  </si>
  <si>
    <t>612401911R00</t>
  </si>
  <si>
    <t xml:space="preserve">Příplatek za zahlazení povrchu </t>
  </si>
  <si>
    <t>m2</t>
  </si>
  <si>
    <t>97</t>
  </si>
  <si>
    <t>Prorážení otvorů</t>
  </si>
  <si>
    <t>971033451R00</t>
  </si>
  <si>
    <t xml:space="preserve">Vybourání otv. zeď cihel. pl.0,25 m2, tl.45cm, MVC </t>
  </si>
  <si>
    <t>kus</t>
  </si>
  <si>
    <t>Přechody mezi místnostmi</t>
  </si>
  <si>
    <t>973022241R00</t>
  </si>
  <si>
    <t xml:space="preserve">Vysekání kapes zeď pl. 0,1 m2, hl. 15 cm </t>
  </si>
  <si>
    <t xml:space="preserve">Součet z jednotlivých PD pro krabice, </t>
  </si>
  <si>
    <t>pro vyp:9</t>
  </si>
  <si>
    <t>pro zás:17</t>
  </si>
  <si>
    <t>jiné:8</t>
  </si>
  <si>
    <t>974031122R00</t>
  </si>
  <si>
    <t xml:space="preserve">Vysekání rýh ve zdi cihelné 3 x 7 cm </t>
  </si>
  <si>
    <t xml:space="preserve">Součet z jednotlivých PD, </t>
  </si>
  <si>
    <t>svisle dolů:15</t>
  </si>
  <si>
    <t>vodorovně:23</t>
  </si>
  <si>
    <t>974031222R00</t>
  </si>
  <si>
    <t xml:space="preserve">Vysekání rýh zeď cihelná u stropu 3 x 7 cm </t>
  </si>
  <si>
    <t>979081111RT2</t>
  </si>
  <si>
    <t>Odvoz suti a vybour. hmot na skládku do 1 km kontejner 4 t</t>
  </si>
  <si>
    <t>t</t>
  </si>
  <si>
    <t>979081121R00</t>
  </si>
  <si>
    <t xml:space="preserve">Příplatek k odvozu za každý další 1 km </t>
  </si>
  <si>
    <t>km</t>
  </si>
  <si>
    <t>784</t>
  </si>
  <si>
    <t>Malby</t>
  </si>
  <si>
    <t>784191201R00</t>
  </si>
  <si>
    <t xml:space="preserve">Penetrace podkladu hloubková ........... 1x </t>
  </si>
  <si>
    <t>784195112R00</t>
  </si>
  <si>
    <t xml:space="preserve">Malba tekutá .......Standard, bílá, 2 x </t>
  </si>
  <si>
    <t>111:96</t>
  </si>
  <si>
    <t>112:48</t>
  </si>
  <si>
    <t>113:36</t>
  </si>
  <si>
    <t>114:36</t>
  </si>
  <si>
    <t>115:36</t>
  </si>
  <si>
    <t>116:40</t>
  </si>
  <si>
    <t>117:52</t>
  </si>
  <si>
    <t>784195122R00</t>
  </si>
  <si>
    <t xml:space="preserve">Malba tekutá ............ Standard, barva, 2 x </t>
  </si>
  <si>
    <t>24662007</t>
  </si>
  <si>
    <t>...............barva interiérová bílá á 25 kg</t>
  </si>
  <si>
    <t>kg</t>
  </si>
  <si>
    <t>24662022</t>
  </si>
  <si>
    <t>............. barva malířská ........ po 7 kg</t>
  </si>
  <si>
    <t>24696620.A</t>
  </si>
  <si>
    <t>Penetrace ............ po 4 litrech</t>
  </si>
  <si>
    <t>l</t>
  </si>
  <si>
    <t>penetrace omítek</t>
  </si>
  <si>
    <t>M21</t>
  </si>
  <si>
    <t>Elektromontáže</t>
  </si>
  <si>
    <t>210010004RT1</t>
  </si>
  <si>
    <t>Trubka ohebná pod omítku, typ 23.. 29 mm včetně dodávky trubky PVC 2329</t>
  </si>
  <si>
    <t>pro potřebné ochrany vodičů</t>
  </si>
  <si>
    <t>210010301RT1</t>
  </si>
  <si>
    <t>Krabice přístrojová KP, bez zapojení, kruhová včetně dodávky KP 68/2</t>
  </si>
  <si>
    <t>210010311RT1</t>
  </si>
  <si>
    <t>Krabice univerzální KU, bez zapojení, kruhová včetně dodávky KU 68-1902 s víčkem</t>
  </si>
  <si>
    <t>pro jiné spojení včetně svorkovnic</t>
  </si>
  <si>
    <t>210010312RT1</t>
  </si>
  <si>
    <t>Krabice odbočná KO 97, bez zapojení, kruhová včetně dodávky KO 97/5 s víčkem</t>
  </si>
  <si>
    <t>Pro různá odbočení</t>
  </si>
  <si>
    <t>210010351RT1</t>
  </si>
  <si>
    <t>Rozvodka krabicová z lis. izol. 6455-11 do 4 mm2 včetně dodávky krabice 6455-11</t>
  </si>
  <si>
    <t>v krytí IP44</t>
  </si>
  <si>
    <t>210020251R00</t>
  </si>
  <si>
    <t xml:space="preserve">Rošt kabelový pro volné/pevné uložení,š. 200 mm </t>
  </si>
  <si>
    <t>páteřový rozvod v podhledu</t>
  </si>
  <si>
    <t>210100001R00</t>
  </si>
  <si>
    <t xml:space="preserve">Ukončení vodičů v rozvaděči + zapojení do 2,5 mm2 </t>
  </si>
  <si>
    <t>RE:3</t>
  </si>
  <si>
    <t>RP:24</t>
  </si>
  <si>
    <t>210100002R00</t>
  </si>
  <si>
    <t xml:space="preserve">Ukončení vodičů v rozvaděči + zapojení do 6 mm2 </t>
  </si>
  <si>
    <t>SEBT</t>
  </si>
  <si>
    <t>SEBT:4</t>
  </si>
  <si>
    <t>210110001RT1</t>
  </si>
  <si>
    <t>Spínač nástěnný jednopól.- řaz. 1, obyč.prostředí včetně dodávky spínače 3553-A01340</t>
  </si>
  <si>
    <t>včetně rámečků + svorkovnic typu Wago</t>
  </si>
  <si>
    <t>210110003RT1</t>
  </si>
  <si>
    <t>Spínač nástěnný seriový - řaz. 5, obyč.prostředí včetně dodávky spínače 3553-05929</t>
  </si>
  <si>
    <t>210110006RT1</t>
  </si>
  <si>
    <t>Spínač nástěnný trojpól.25A - řaz. 3, obyč.prostř. včetně dodávky spínače 35363-10p</t>
  </si>
  <si>
    <t>Včetně úchytného materiálu</t>
  </si>
  <si>
    <t>pro boiler:1</t>
  </si>
  <si>
    <t>210110062RZ4</t>
  </si>
  <si>
    <t>autonomní hlásič kouře včetně dodávky</t>
  </si>
  <si>
    <t>210110072RT1</t>
  </si>
  <si>
    <t>Elektronický časový ovládač včetně dodávky ovladače CS31B</t>
  </si>
  <si>
    <t>210110503RZ9</t>
  </si>
  <si>
    <t>Vypínač na din lištu včetně dodávky vypínače HV 32/3</t>
  </si>
  <si>
    <t>RP</t>
  </si>
  <si>
    <t>210111004RZ3</t>
  </si>
  <si>
    <t>Mtž zásuvka vestav šroub 3P+N+PE včetně dodávky zás s SPD 3</t>
  </si>
  <si>
    <t>210111011RT6</t>
  </si>
  <si>
    <t>Zásuvka domovní zapuštěná - provedení 2P+PE včetně dodávky zásuvky a rámečku</t>
  </si>
  <si>
    <t>210120313RZ5</t>
  </si>
  <si>
    <t>svodič SPD 1+2 včetně dodávky svodiče</t>
  </si>
  <si>
    <t>do RP</t>
  </si>
  <si>
    <t>210120401R00</t>
  </si>
  <si>
    <t xml:space="preserve">Jistič vzduch.1pólový do 25 A IJV-IJM-PO bez krytu </t>
  </si>
  <si>
    <t>2A:1</t>
  </si>
  <si>
    <t>10A:4</t>
  </si>
  <si>
    <t>16A:6</t>
  </si>
  <si>
    <t>RCD:1</t>
  </si>
  <si>
    <t>210120451R00</t>
  </si>
  <si>
    <t xml:space="preserve">Jistič vzduchový 3pólový do 25 A bez krytu </t>
  </si>
  <si>
    <t>0</t>
  </si>
  <si>
    <t>210130402RZ9</t>
  </si>
  <si>
    <t>Relé jpro boiler včetně dodávky</t>
  </si>
  <si>
    <t>210190002R00</t>
  </si>
  <si>
    <t>Montáž celoplechových rozvodnic do váhy 50 kg včetně dodávky RP</t>
  </si>
  <si>
    <t>210200010R00</t>
  </si>
  <si>
    <t xml:space="preserve">Svítidlo </t>
  </si>
  <si>
    <t>včetmě veškerých recyklačních poplatků a úchytného materiálu</t>
  </si>
  <si>
    <t>LA:7</t>
  </si>
  <si>
    <t>LB:4</t>
  </si>
  <si>
    <t>LC:2</t>
  </si>
  <si>
    <t>LD:4</t>
  </si>
  <si>
    <t>nouz:2</t>
  </si>
  <si>
    <t>210220003RT3</t>
  </si>
  <si>
    <t>Vedení uzemňovací na povrchu Cu do 50 mm2 včetně dodávky CY 6 mm2</t>
  </si>
  <si>
    <t>210220003RT4</t>
  </si>
  <si>
    <t>Vedení uzemňovací na povrchu Cu do 50 mm2 včetně dodávky CY 16 mm2 lano</t>
  </si>
  <si>
    <t>210220321RT1</t>
  </si>
  <si>
    <t>Svorka na potrubí Bernard, včetně Cu pásku včetně dodávky svorky + Cu pásku</t>
  </si>
  <si>
    <t>SEBT,MET</t>
  </si>
  <si>
    <t>210290002R00</t>
  </si>
  <si>
    <t xml:space="preserve">Revize elektro </t>
  </si>
  <si>
    <t>celková výchozí revize elektro</t>
  </si>
  <si>
    <t>21029000RZ20</t>
  </si>
  <si>
    <t xml:space="preserve">DEMONTÁŽ </t>
  </si>
  <si>
    <t>Jednotná položka kompletní demontáž původní elektroinstalace. Světla, zásuvky, vypínače + jiné včetně likvidace.</t>
  </si>
  <si>
    <t>210800105RT3</t>
  </si>
  <si>
    <t>Kabel CYKY 750 V 3x1,5 mm2 uložený včetně dodávky kabelu 3Cx1,5</t>
  </si>
  <si>
    <t>J9:80</t>
  </si>
  <si>
    <t>J8:90</t>
  </si>
  <si>
    <t>prořez:30</t>
  </si>
  <si>
    <t>210800106RT3</t>
  </si>
  <si>
    <t>Kabel CYKY 750 V 3x2,5 mm2 uložený pod omítkou včetně dodávky kabelu 3Cx2,5</t>
  </si>
  <si>
    <t>J4:33</t>
  </si>
  <si>
    <t>RCD1:15</t>
  </si>
  <si>
    <t>J5:15</t>
  </si>
  <si>
    <t>J6:20</t>
  </si>
  <si>
    <t>J7:10</t>
  </si>
  <si>
    <t>J3:20</t>
  </si>
  <si>
    <t>prořez:20</t>
  </si>
  <si>
    <t>210800113RT1</t>
  </si>
  <si>
    <t>Kabel CYKY 750 V 4x10 mm2 uložený pod omítkou včetně dodávky kabelu</t>
  </si>
  <si>
    <t>728611113R00</t>
  </si>
  <si>
    <t xml:space="preserve">Mtž ventilátoru radiál.nízkotl.potrub. do 0,07 m2 </t>
  </si>
  <si>
    <t>345709994060</t>
  </si>
  <si>
    <t>Kanál elektroinstalační  40 x 60 mm</t>
  </si>
  <si>
    <t>včetně spojovacích prvků a úchytů</t>
  </si>
  <si>
    <t>34800601.VRZ10</t>
  </si>
  <si>
    <t>světlo LA</t>
  </si>
  <si>
    <t>34800602.VRZ11</t>
  </si>
  <si>
    <t>Světlo LB</t>
  </si>
  <si>
    <t>34800603.VRZ12</t>
  </si>
  <si>
    <t>Světlo  LC</t>
  </si>
  <si>
    <t>34800606.VRZ15</t>
  </si>
  <si>
    <t>Světlo LD</t>
  </si>
  <si>
    <t>34800615.VRZ18</t>
  </si>
  <si>
    <t>Světlo nouzové</t>
  </si>
  <si>
    <t>35822001012</t>
  </si>
  <si>
    <t>Jistič do 80 A 1 pól. charakteristika B, LTN-2B-1</t>
  </si>
  <si>
    <t>35822001013</t>
  </si>
  <si>
    <t>Jistič do 80 A 1 pól. charakteristika B, LTN-10B-1</t>
  </si>
  <si>
    <t>35822001015</t>
  </si>
  <si>
    <t>Jistič do 80 A 1 pól. charakteristika B, LTN-16B-1</t>
  </si>
  <si>
    <t>35889012.A</t>
  </si>
  <si>
    <t>Chránič proudový OFE40-4-030AC</t>
  </si>
  <si>
    <t>358891503</t>
  </si>
  <si>
    <t>Chránič nadproudový -16B-1N-030AC</t>
  </si>
  <si>
    <t>42911710RZ19</t>
  </si>
  <si>
    <t>Ventilátor axiální do potrubí 100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</si>
  <si>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</si>
  <si>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</si>
  <si>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</si>
  <si>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</si>
  <si>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</si>
  <si>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</si>
  <si>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</si>
  <si>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</si>
  <si>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Prodejna zdravé výživy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</si>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</sst>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6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6" fontId="18" fillId="0" borderId="0" xfId="20" applyNumberFormat="1" applyFont="1" applyAlignment="1">
      <alignment wrapText="1"/>
      <protection/>
    </xf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9" fillId="3" borderId="61" xfId="20" applyNumberFormat="1" applyFont="1" applyFill="1" applyBorder="1" applyAlignment="1">
      <alignment horizontal="left" wrapText="1"/>
      <protection/>
    </xf>
    <xf numFmtId="49" fontId="20" fillId="0" borderId="62" xfId="0" applyNumberFormat="1" applyFont="1" applyBorder="1" applyAlignment="1">
      <alignment horizontal="left" wrapText="1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180318</v>
      </c>
      <c r="D2" s="5" t="str">
        <f>Rekapitulace!G2</f>
        <v>Prodejna zdravé výživy, parc.č.36/5, Krnov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77</v>
      </c>
      <c r="B5" s="18"/>
      <c r="C5" s="19" t="s">
        <v>281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282</v>
      </c>
      <c r="B7" s="25"/>
      <c r="C7" s="26" t="s">
        <v>76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2"/>
      <c r="D8" s="212"/>
      <c r="E8" s="213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2">
        <f>Projektant</f>
        <v>0</v>
      </c>
      <c r="D9" s="212"/>
      <c r="E9" s="213"/>
      <c r="F9" s="13"/>
      <c r="G9" s="34"/>
      <c r="H9" s="35"/>
    </row>
    <row r="10" spans="1:8" ht="12.75">
      <c r="A10" s="29" t="s">
        <v>14</v>
      </c>
      <c r="B10" s="13"/>
      <c r="C10" s="212"/>
      <c r="D10" s="212"/>
      <c r="E10" s="212"/>
      <c r="F10" s="36"/>
      <c r="G10" s="37"/>
      <c r="H10" s="38"/>
    </row>
    <row r="11" spans="1:57" ht="13.5" customHeight="1">
      <c r="A11" s="29" t="s">
        <v>15</v>
      </c>
      <c r="B11" s="13"/>
      <c r="C11" s="212"/>
      <c r="D11" s="212"/>
      <c r="E11" s="212"/>
      <c r="F11" s="39" t="s">
        <v>16</v>
      </c>
      <c r="G11" s="40">
        <v>2018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4"/>
      <c r="D12" s="214"/>
      <c r="E12" s="214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Rekapitulace!A17</f>
        <v>Ztížené výrobní podmínky</v>
      </c>
      <c r="E15" s="58"/>
      <c r="F15" s="59"/>
      <c r="G15" s="56">
        <f>Rekapitulace!I17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Rekapitulace!A18</f>
        <v>Oborová přirážka</v>
      </c>
      <c r="E16" s="60"/>
      <c r="F16" s="61"/>
      <c r="G16" s="56">
        <f>Rekapitulace!I18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Rekapitulace!A19</f>
        <v>Přesun stavebních kapacit</v>
      </c>
      <c r="E17" s="60"/>
      <c r="F17" s="61"/>
      <c r="G17" s="56">
        <f>Rekapitulace!I19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Rekapitulace!A20</f>
        <v>Mimostaveništní doprava</v>
      </c>
      <c r="E18" s="60"/>
      <c r="F18" s="61"/>
      <c r="G18" s="56">
        <f>Rekapitulace!I20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Rekapitulace!A21</f>
        <v>Zařízení staveniště</v>
      </c>
      <c r="E19" s="60"/>
      <c r="F19" s="61"/>
      <c r="G19" s="56">
        <f>Rekapitulace!I21</f>
        <v>0</v>
      </c>
    </row>
    <row r="20" spans="1:7" ht="15.95" customHeight="1">
      <c r="A20" s="64"/>
      <c r="B20" s="55"/>
      <c r="C20" s="56"/>
      <c r="D20" s="9" t="str">
        <f>Rekapitulace!A22</f>
        <v>Provoz investora</v>
      </c>
      <c r="E20" s="60"/>
      <c r="F20" s="61"/>
      <c r="G20" s="56">
        <f>Rekapitulace!I22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Rekapitulace!A23</f>
        <v>Kompletační činnost (IČD)</v>
      </c>
      <c r="E21" s="60"/>
      <c r="F21" s="61"/>
      <c r="G21" s="56">
        <f>Rekapitulace!I23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5" t="s">
        <v>33</v>
      </c>
      <c r="B23" s="216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07">
        <f>C23-F32</f>
        <v>0</v>
      </c>
      <c r="G30" s="208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07">
        <f>ROUND(PRODUCT(F30,C31/100),0)</f>
        <v>0</v>
      </c>
      <c r="G31" s="208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7">
        <v>0</v>
      </c>
      <c r="G32" s="208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7">
        <f>ROUND(PRODUCT(F32,C33/100),0)</f>
        <v>0</v>
      </c>
      <c r="G33" s="208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9">
        <f>ROUND(SUM(F30:F33),0)</f>
        <v>0</v>
      </c>
      <c r="G34" s="210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1"/>
      <c r="C37" s="211"/>
      <c r="D37" s="211"/>
      <c r="E37" s="211"/>
      <c r="F37" s="211"/>
      <c r="G37" s="211"/>
      <c r="H37" t="s">
        <v>5</v>
      </c>
    </row>
    <row r="38" spans="1:8" ht="12.75" customHeight="1">
      <c r="A38" s="96"/>
      <c r="B38" s="211"/>
      <c r="C38" s="211"/>
      <c r="D38" s="211"/>
      <c r="E38" s="211"/>
      <c r="F38" s="211"/>
      <c r="G38" s="211"/>
      <c r="H38" t="s">
        <v>5</v>
      </c>
    </row>
    <row r="39" spans="1:8" ht="12.75">
      <c r="A39" s="96"/>
      <c r="B39" s="211"/>
      <c r="C39" s="211"/>
      <c r="D39" s="211"/>
      <c r="E39" s="211"/>
      <c r="F39" s="211"/>
      <c r="G39" s="211"/>
      <c r="H39" t="s">
        <v>5</v>
      </c>
    </row>
    <row r="40" spans="1:8" ht="12.75">
      <c r="A40" s="96"/>
      <c r="B40" s="211"/>
      <c r="C40" s="211"/>
      <c r="D40" s="211"/>
      <c r="E40" s="211"/>
      <c r="F40" s="211"/>
      <c r="G40" s="211"/>
      <c r="H40" t="s">
        <v>5</v>
      </c>
    </row>
    <row r="41" spans="1:8" ht="12.75">
      <c r="A41" s="96"/>
      <c r="B41" s="211"/>
      <c r="C41" s="211"/>
      <c r="D41" s="211"/>
      <c r="E41" s="211"/>
      <c r="F41" s="211"/>
      <c r="G41" s="211"/>
      <c r="H41" t="s">
        <v>5</v>
      </c>
    </row>
    <row r="42" spans="1:8" ht="12.75">
      <c r="A42" s="96"/>
      <c r="B42" s="211"/>
      <c r="C42" s="211"/>
      <c r="D42" s="211"/>
      <c r="E42" s="211"/>
      <c r="F42" s="211"/>
      <c r="G42" s="211"/>
      <c r="H42" t="s">
        <v>5</v>
      </c>
    </row>
    <row r="43" spans="1:8" ht="12.75">
      <c r="A43" s="96"/>
      <c r="B43" s="211"/>
      <c r="C43" s="211"/>
      <c r="D43" s="211"/>
      <c r="E43" s="211"/>
      <c r="F43" s="211"/>
      <c r="G43" s="211"/>
      <c r="H43" t="s">
        <v>5</v>
      </c>
    </row>
    <row r="44" spans="1:8" ht="12.75">
      <c r="A44" s="96"/>
      <c r="B44" s="211"/>
      <c r="C44" s="211"/>
      <c r="D44" s="211"/>
      <c r="E44" s="211"/>
      <c r="F44" s="211"/>
      <c r="G44" s="211"/>
      <c r="H44" t="s">
        <v>5</v>
      </c>
    </row>
    <row r="45" spans="1:8" ht="0.75" customHeight="1">
      <c r="A45" s="96"/>
      <c r="B45" s="211"/>
      <c r="C45" s="211"/>
      <c r="D45" s="211"/>
      <c r="E45" s="211"/>
      <c r="F45" s="211"/>
      <c r="G45" s="211"/>
      <c r="H45" t="s">
        <v>5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workbookViewId="0" topLeftCell="A1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7" t="s">
        <v>48</v>
      </c>
      <c r="B1" s="218"/>
      <c r="C1" s="97" t="str">
        <f>CONCATENATE(cislostavby," ",nazevstavby)</f>
        <v>2018 Frýdl</v>
      </c>
      <c r="D1" s="98"/>
      <c r="E1" s="99"/>
      <c r="F1" s="98"/>
      <c r="G1" s="100" t="s">
        <v>49</v>
      </c>
      <c r="H1" s="101" t="s">
        <v>78</v>
      </c>
      <c r="I1" s="102"/>
    </row>
    <row r="2" spans="1:9" ht="13.5" thickBot="1">
      <c r="A2" s="219" t="s">
        <v>50</v>
      </c>
      <c r="B2" s="220"/>
      <c r="C2" s="103" t="str">
        <f>CONCATENATE(cisloobjektu," ",nazevobjektu)</f>
        <v>6 Prodejna zdravé výživy</v>
      </c>
      <c r="D2" s="104"/>
      <c r="E2" s="105"/>
      <c r="F2" s="104"/>
      <c r="G2" s="221" t="s">
        <v>79</v>
      </c>
      <c r="H2" s="222"/>
      <c r="I2" s="22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1" t="str">
        <f>Položky!B7</f>
        <v>3</v>
      </c>
      <c r="B7" s="115" t="str">
        <f>Položky!C7</f>
        <v>Svislé a kompletní konstrukce</v>
      </c>
      <c r="C7" s="66"/>
      <c r="D7" s="116"/>
      <c r="E7" s="202">
        <f>Položky!BA10</f>
        <v>0</v>
      </c>
      <c r="F7" s="203">
        <f>Položky!BB10</f>
        <v>0</v>
      </c>
      <c r="G7" s="203">
        <f>Položky!BC10</f>
        <v>0</v>
      </c>
      <c r="H7" s="203">
        <f>Položky!BD10</f>
        <v>0</v>
      </c>
      <c r="I7" s="204">
        <f>Položky!BE10</f>
        <v>0</v>
      </c>
    </row>
    <row r="8" spans="1:9" s="35" customFormat="1" ht="12.75">
      <c r="A8" s="201" t="str">
        <f>Položky!B11</f>
        <v>61</v>
      </c>
      <c r="B8" s="115" t="str">
        <f>Položky!C11</f>
        <v>Upravy povrchů vnitřní</v>
      </c>
      <c r="C8" s="66"/>
      <c r="D8" s="116"/>
      <c r="E8" s="202">
        <f>Položky!BA17</f>
        <v>0</v>
      </c>
      <c r="F8" s="203">
        <f>Položky!BB17</f>
        <v>0</v>
      </c>
      <c r="G8" s="203">
        <f>Položky!BC17</f>
        <v>0</v>
      </c>
      <c r="H8" s="203">
        <f>Položky!BD17</f>
        <v>0</v>
      </c>
      <c r="I8" s="204">
        <f>Položky!BE17</f>
        <v>0</v>
      </c>
    </row>
    <row r="9" spans="1:9" s="35" customFormat="1" ht="12.75">
      <c r="A9" s="201" t="str">
        <f>Položky!B18</f>
        <v>97</v>
      </c>
      <c r="B9" s="115" t="str">
        <f>Položky!C18</f>
        <v>Prorážení otvorů</v>
      </c>
      <c r="C9" s="66"/>
      <c r="D9" s="116"/>
      <c r="E9" s="202">
        <f>Položky!BA33</f>
        <v>0</v>
      </c>
      <c r="F9" s="203">
        <f>Položky!BB33</f>
        <v>0</v>
      </c>
      <c r="G9" s="203">
        <f>Položky!BC33</f>
        <v>0</v>
      </c>
      <c r="H9" s="203">
        <f>Položky!BD33</f>
        <v>0</v>
      </c>
      <c r="I9" s="204">
        <f>Položky!BE33</f>
        <v>0</v>
      </c>
    </row>
    <row r="10" spans="1:9" s="35" customFormat="1" ht="12.75">
      <c r="A10" s="201" t="str">
        <f>Položky!B34</f>
        <v>784</v>
      </c>
      <c r="B10" s="115" t="str">
        <f>Položky!C34</f>
        <v>Malby</v>
      </c>
      <c r="C10" s="66"/>
      <c r="D10" s="116"/>
      <c r="E10" s="202">
        <f>Položky!BA49</f>
        <v>0</v>
      </c>
      <c r="F10" s="203">
        <f>Položky!BB49</f>
        <v>0</v>
      </c>
      <c r="G10" s="203">
        <f>Položky!BC49</f>
        <v>0</v>
      </c>
      <c r="H10" s="203">
        <f>Položky!BD49</f>
        <v>0</v>
      </c>
      <c r="I10" s="204">
        <f>Položky!BE49</f>
        <v>0</v>
      </c>
    </row>
    <row r="11" spans="1:9" s="35" customFormat="1" ht="13.5" thickBot="1">
      <c r="A11" s="201" t="str">
        <f>Položky!B50</f>
        <v>M21</v>
      </c>
      <c r="B11" s="115" t="str">
        <f>Položky!C50</f>
        <v>Elektromontáže</v>
      </c>
      <c r="C11" s="66"/>
      <c r="D11" s="116"/>
      <c r="E11" s="202">
        <f>Položky!BA150</f>
        <v>0</v>
      </c>
      <c r="F11" s="203">
        <f>Položky!BB150</f>
        <v>0</v>
      </c>
      <c r="G11" s="203">
        <f>Položky!BC150</f>
        <v>0</v>
      </c>
      <c r="H11" s="203">
        <f>Položky!BD150</f>
        <v>0</v>
      </c>
      <c r="I11" s="204">
        <f>Položky!BE150</f>
        <v>0</v>
      </c>
    </row>
    <row r="12" spans="1:9" s="123" customFormat="1" ht="13.5" thickBot="1">
      <c r="A12" s="117"/>
      <c r="B12" s="118" t="s">
        <v>57</v>
      </c>
      <c r="C12" s="118"/>
      <c r="D12" s="119"/>
      <c r="E12" s="120">
        <f>SUM(E7:E11)</f>
        <v>0</v>
      </c>
      <c r="F12" s="121">
        <f>SUM(F7:F11)</f>
        <v>0</v>
      </c>
      <c r="G12" s="121">
        <f>SUM(G7:G11)</f>
        <v>0</v>
      </c>
      <c r="H12" s="121">
        <f>SUM(H7:H11)</f>
        <v>0</v>
      </c>
      <c r="I12" s="122">
        <f>SUM(I7:I11)</f>
        <v>0</v>
      </c>
    </row>
    <row r="13" spans="1:9" ht="12.75">
      <c r="A13" s="66"/>
      <c r="B13" s="66"/>
      <c r="C13" s="66"/>
      <c r="D13" s="66"/>
      <c r="E13" s="66"/>
      <c r="F13" s="66"/>
      <c r="G13" s="66"/>
      <c r="H13" s="66"/>
      <c r="I13" s="66"/>
    </row>
    <row r="14" spans="1:57" ht="19.5" customHeight="1">
      <c r="A14" s="107" t="s">
        <v>58</v>
      </c>
      <c r="B14" s="107"/>
      <c r="C14" s="107"/>
      <c r="D14" s="107"/>
      <c r="E14" s="107"/>
      <c r="F14" s="107"/>
      <c r="G14" s="124"/>
      <c r="H14" s="107"/>
      <c r="I14" s="107"/>
      <c r="BA14" s="41"/>
      <c r="BB14" s="41"/>
      <c r="BC14" s="41"/>
      <c r="BD14" s="41"/>
      <c r="BE14" s="41"/>
    </row>
    <row r="15" spans="1:9" ht="13.5" thickBot="1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71" t="s">
        <v>59</v>
      </c>
      <c r="B16" s="72"/>
      <c r="C16" s="72"/>
      <c r="D16" s="125"/>
      <c r="E16" s="126" t="s">
        <v>60</v>
      </c>
      <c r="F16" s="127" t="s">
        <v>61</v>
      </c>
      <c r="G16" s="128" t="s">
        <v>62</v>
      </c>
      <c r="H16" s="129"/>
      <c r="I16" s="130" t="s">
        <v>60</v>
      </c>
    </row>
    <row r="17" spans="1:53" ht="12.75">
      <c r="A17" s="64" t="s">
        <v>273</v>
      </c>
      <c r="B17" s="55"/>
      <c r="C17" s="55"/>
      <c r="D17" s="131"/>
      <c r="E17" s="132"/>
      <c r="F17" s="133"/>
      <c r="G17" s="134">
        <f aca="true" t="shared" si="0" ref="G17:G24">CHOOSE(BA17+1,HSV+PSV,HSV+PSV+Mont,HSV+PSV+Dodavka+Mont,HSV,PSV,Mont,Dodavka,Mont+Dodavka,0)</f>
        <v>0</v>
      </c>
      <c r="H17" s="135"/>
      <c r="I17" s="136">
        <f aca="true" t="shared" si="1" ref="I17:I24">E17+F17*G17/100</f>
        <v>0</v>
      </c>
      <c r="BA17">
        <v>0</v>
      </c>
    </row>
    <row r="18" spans="1:53" ht="12.75">
      <c r="A18" s="64" t="s">
        <v>274</v>
      </c>
      <c r="B18" s="55"/>
      <c r="C18" s="55"/>
      <c r="D18" s="131"/>
      <c r="E18" s="132"/>
      <c r="F18" s="133"/>
      <c r="G18" s="134">
        <f t="shared" si="0"/>
        <v>0</v>
      </c>
      <c r="H18" s="135"/>
      <c r="I18" s="136">
        <f t="shared" si="1"/>
        <v>0</v>
      </c>
      <c r="BA18">
        <v>0</v>
      </c>
    </row>
    <row r="19" spans="1:53" ht="12.75">
      <c r="A19" s="64" t="s">
        <v>275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276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277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1</v>
      </c>
    </row>
    <row r="22" spans="1:53" ht="12.75">
      <c r="A22" s="64" t="s">
        <v>278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279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53" ht="12.75">
      <c r="A24" s="64" t="s">
        <v>280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9" ht="13.5" thickBot="1">
      <c r="A25" s="137"/>
      <c r="B25" s="138" t="s">
        <v>63</v>
      </c>
      <c r="C25" s="139"/>
      <c r="D25" s="140"/>
      <c r="E25" s="141"/>
      <c r="F25" s="142"/>
      <c r="G25" s="142"/>
      <c r="H25" s="224">
        <f>SUM(I17:I24)</f>
        <v>0</v>
      </c>
      <c r="I25" s="225"/>
    </row>
    <row r="27" spans="2:9" ht="12.75">
      <c r="B27" s="123"/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23"/>
  <sheetViews>
    <sheetView showGridLines="0" showZeros="0" workbookViewId="0" topLeftCell="A1">
      <selection activeCell="A150" sqref="A150:IV152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5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1" t="s">
        <v>75</v>
      </c>
      <c r="B1" s="231"/>
      <c r="C1" s="231"/>
      <c r="D1" s="231"/>
      <c r="E1" s="231"/>
      <c r="F1" s="231"/>
      <c r="G1" s="231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7" t="s">
        <v>48</v>
      </c>
      <c r="B3" s="218"/>
      <c r="C3" s="97" t="str">
        <f>CONCATENATE(cislostavby," ",nazevstavby)</f>
        <v>2018 Frýdl</v>
      </c>
      <c r="D3" s="151"/>
      <c r="E3" s="152" t="s">
        <v>64</v>
      </c>
      <c r="F3" s="153" t="str">
        <f>Rekapitulace!H1</f>
        <v>180318</v>
      </c>
      <c r="G3" s="154"/>
    </row>
    <row r="4" spans="1:7" ht="13.5" thickBot="1">
      <c r="A4" s="232" t="s">
        <v>50</v>
      </c>
      <c r="B4" s="220"/>
      <c r="C4" s="103" t="str">
        <f>CONCATENATE(cisloobjektu," ",nazevobjektu)</f>
        <v>6 Prodejna zdravé výživy</v>
      </c>
      <c r="D4" s="155"/>
      <c r="E4" s="233" t="str">
        <f>Rekapitulace!G2</f>
        <v>Prodejna zdravé výživy, parc.č.36/5, Krnov</v>
      </c>
      <c r="F4" s="234"/>
      <c r="G4" s="235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82</v>
      </c>
      <c r="C8" s="173" t="s">
        <v>83</v>
      </c>
      <c r="D8" s="174" t="s">
        <v>84</v>
      </c>
      <c r="E8" s="175">
        <v>2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1.73916</v>
      </c>
    </row>
    <row r="9" spans="1:15" ht="12.75">
      <c r="A9" s="178"/>
      <c r="B9" s="179"/>
      <c r="C9" s="228" t="s">
        <v>85</v>
      </c>
      <c r="D9" s="229"/>
      <c r="E9" s="229"/>
      <c r="F9" s="229"/>
      <c r="G9" s="230"/>
      <c r="L9" s="180" t="s">
        <v>85</v>
      </c>
      <c r="O9" s="170">
        <v>3</v>
      </c>
    </row>
    <row r="10" spans="1:57" ht="12.75">
      <c r="A10" s="185"/>
      <c r="B10" s="186" t="s">
        <v>73</v>
      </c>
      <c r="C10" s="187" t="str">
        <f>CONCATENATE(B7," ",C7)</f>
        <v>3 Svislé a kompletní konstrukce</v>
      </c>
      <c r="D10" s="188"/>
      <c r="E10" s="189"/>
      <c r="F10" s="190"/>
      <c r="G10" s="191">
        <f>SUM(G7:G9)</f>
        <v>0</v>
      </c>
      <c r="O10" s="170">
        <v>4</v>
      </c>
      <c r="BA10" s="192">
        <f>SUM(BA7:BA9)</f>
        <v>0</v>
      </c>
      <c r="BB10" s="192">
        <f>SUM(BB7:BB9)</f>
        <v>0</v>
      </c>
      <c r="BC10" s="192">
        <f>SUM(BC7:BC9)</f>
        <v>0</v>
      </c>
      <c r="BD10" s="192">
        <f>SUM(BD7:BD9)</f>
        <v>0</v>
      </c>
      <c r="BE10" s="192">
        <f>SUM(BE7:BE9)</f>
        <v>0</v>
      </c>
    </row>
    <row r="11" spans="1:15" ht="12.75">
      <c r="A11" s="163" t="s">
        <v>72</v>
      </c>
      <c r="B11" s="164" t="s">
        <v>86</v>
      </c>
      <c r="C11" s="165" t="s">
        <v>87</v>
      </c>
      <c r="D11" s="166"/>
      <c r="E11" s="167"/>
      <c r="F11" s="167"/>
      <c r="G11" s="168"/>
      <c r="H11" s="169"/>
      <c r="I11" s="169"/>
      <c r="O11" s="170">
        <v>1</v>
      </c>
    </row>
    <row r="12" spans="1:104" ht="12.75">
      <c r="A12" s="171">
        <v>2</v>
      </c>
      <c r="B12" s="172" t="s">
        <v>88</v>
      </c>
      <c r="C12" s="173" t="s">
        <v>89</v>
      </c>
      <c r="D12" s="174" t="s">
        <v>90</v>
      </c>
      <c r="E12" s="175">
        <v>38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0.01205</v>
      </c>
    </row>
    <row r="13" spans="1:15" ht="12.75">
      <c r="A13" s="178"/>
      <c r="B13" s="179"/>
      <c r="C13" s="228" t="s">
        <v>91</v>
      </c>
      <c r="D13" s="229"/>
      <c r="E13" s="229"/>
      <c r="F13" s="229"/>
      <c r="G13" s="230"/>
      <c r="L13" s="180" t="s">
        <v>91</v>
      </c>
      <c r="O13" s="170">
        <v>3</v>
      </c>
    </row>
    <row r="14" spans="1:15" ht="12.75">
      <c r="A14" s="178"/>
      <c r="B14" s="181"/>
      <c r="C14" s="226" t="s">
        <v>92</v>
      </c>
      <c r="D14" s="227"/>
      <c r="E14" s="182">
        <v>15</v>
      </c>
      <c r="F14" s="183"/>
      <c r="G14" s="184"/>
      <c r="M14" s="180" t="s">
        <v>92</v>
      </c>
      <c r="O14" s="170"/>
    </row>
    <row r="15" spans="1:15" ht="12.75">
      <c r="A15" s="178"/>
      <c r="B15" s="181"/>
      <c r="C15" s="226" t="s">
        <v>93</v>
      </c>
      <c r="D15" s="227"/>
      <c r="E15" s="182">
        <v>23</v>
      </c>
      <c r="F15" s="183"/>
      <c r="G15" s="184"/>
      <c r="M15" s="180" t="s">
        <v>93</v>
      </c>
      <c r="O15" s="170"/>
    </row>
    <row r="16" spans="1:104" ht="12.75">
      <c r="A16" s="171">
        <v>3</v>
      </c>
      <c r="B16" s="172" t="s">
        <v>94</v>
      </c>
      <c r="C16" s="173" t="s">
        <v>95</v>
      </c>
      <c r="D16" s="174" t="s">
        <v>96</v>
      </c>
      <c r="E16" s="175">
        <v>3.5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57" ht="12.75">
      <c r="A17" s="185"/>
      <c r="B17" s="186" t="s">
        <v>73</v>
      </c>
      <c r="C17" s="187" t="str">
        <f>CONCATENATE(B11," ",C11)</f>
        <v>61 Upravy povrchů vnitřní</v>
      </c>
      <c r="D17" s="188"/>
      <c r="E17" s="189"/>
      <c r="F17" s="190"/>
      <c r="G17" s="191">
        <f>SUM(G11:G16)</f>
        <v>0</v>
      </c>
      <c r="O17" s="170">
        <v>4</v>
      </c>
      <c r="BA17" s="192">
        <f>SUM(BA11:BA16)</f>
        <v>0</v>
      </c>
      <c r="BB17" s="192">
        <f>SUM(BB11:BB16)</f>
        <v>0</v>
      </c>
      <c r="BC17" s="192">
        <f>SUM(BC11:BC16)</f>
        <v>0</v>
      </c>
      <c r="BD17" s="192">
        <f>SUM(BD11:BD16)</f>
        <v>0</v>
      </c>
      <c r="BE17" s="192">
        <f>SUM(BE11:BE16)</f>
        <v>0</v>
      </c>
    </row>
    <row r="18" spans="1:15" ht="12.75">
      <c r="A18" s="163" t="s">
        <v>72</v>
      </c>
      <c r="B18" s="164" t="s">
        <v>97</v>
      </c>
      <c r="C18" s="165" t="s">
        <v>98</v>
      </c>
      <c r="D18" s="166"/>
      <c r="E18" s="167"/>
      <c r="F18" s="167"/>
      <c r="G18" s="168"/>
      <c r="H18" s="169"/>
      <c r="I18" s="169"/>
      <c r="O18" s="170">
        <v>1</v>
      </c>
    </row>
    <row r="19" spans="1:104" ht="12.75">
      <c r="A19" s="171">
        <v>4</v>
      </c>
      <c r="B19" s="172" t="s">
        <v>99</v>
      </c>
      <c r="C19" s="173" t="s">
        <v>100</v>
      </c>
      <c r="D19" s="174" t="s">
        <v>101</v>
      </c>
      <c r="E19" s="175">
        <v>3</v>
      </c>
      <c r="F19" s="175">
        <v>0</v>
      </c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0.00133</v>
      </c>
    </row>
    <row r="20" spans="1:15" ht="12.75">
      <c r="A20" s="178"/>
      <c r="B20" s="179"/>
      <c r="C20" s="228" t="s">
        <v>102</v>
      </c>
      <c r="D20" s="229"/>
      <c r="E20" s="229"/>
      <c r="F20" s="229"/>
      <c r="G20" s="230"/>
      <c r="L20" s="180" t="s">
        <v>102</v>
      </c>
      <c r="O20" s="170">
        <v>3</v>
      </c>
    </row>
    <row r="21" spans="1:104" ht="12.75">
      <c r="A21" s="171">
        <v>5</v>
      </c>
      <c r="B21" s="172" t="s">
        <v>103</v>
      </c>
      <c r="C21" s="173" t="s">
        <v>104</v>
      </c>
      <c r="D21" s="174" t="s">
        <v>101</v>
      </c>
      <c r="E21" s="175">
        <v>34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0.0009</v>
      </c>
    </row>
    <row r="22" spans="1:15" ht="12.75">
      <c r="A22" s="178"/>
      <c r="B22" s="179"/>
      <c r="C22" s="228" t="s">
        <v>105</v>
      </c>
      <c r="D22" s="229"/>
      <c r="E22" s="229"/>
      <c r="F22" s="229"/>
      <c r="G22" s="230"/>
      <c r="L22" s="180" t="s">
        <v>105</v>
      </c>
      <c r="O22" s="170">
        <v>3</v>
      </c>
    </row>
    <row r="23" spans="1:15" ht="12.75">
      <c r="A23" s="178"/>
      <c r="B23" s="181"/>
      <c r="C23" s="226" t="s">
        <v>106</v>
      </c>
      <c r="D23" s="227"/>
      <c r="E23" s="182">
        <v>9</v>
      </c>
      <c r="F23" s="183"/>
      <c r="G23" s="184"/>
      <c r="M23" s="180" t="s">
        <v>106</v>
      </c>
      <c r="O23" s="170"/>
    </row>
    <row r="24" spans="1:15" ht="12.75">
      <c r="A24" s="178"/>
      <c r="B24" s="181"/>
      <c r="C24" s="226" t="s">
        <v>107</v>
      </c>
      <c r="D24" s="227"/>
      <c r="E24" s="182">
        <v>17</v>
      </c>
      <c r="F24" s="183"/>
      <c r="G24" s="184"/>
      <c r="M24" s="180" t="s">
        <v>107</v>
      </c>
      <c r="O24" s="170"/>
    </row>
    <row r="25" spans="1:15" ht="12.75">
      <c r="A25" s="178"/>
      <c r="B25" s="181"/>
      <c r="C25" s="226" t="s">
        <v>108</v>
      </c>
      <c r="D25" s="227"/>
      <c r="E25" s="182">
        <v>8</v>
      </c>
      <c r="F25" s="183"/>
      <c r="G25" s="184"/>
      <c r="M25" s="180" t="s">
        <v>108</v>
      </c>
      <c r="O25" s="170"/>
    </row>
    <row r="26" spans="1:104" ht="12.75">
      <c r="A26" s="171">
        <v>6</v>
      </c>
      <c r="B26" s="172" t="s">
        <v>109</v>
      </c>
      <c r="C26" s="173" t="s">
        <v>110</v>
      </c>
      <c r="D26" s="174" t="s">
        <v>90</v>
      </c>
      <c r="E26" s="175">
        <v>38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0.00049</v>
      </c>
    </row>
    <row r="27" spans="1:15" ht="12.75">
      <c r="A27" s="178"/>
      <c r="B27" s="179"/>
      <c r="C27" s="228" t="s">
        <v>111</v>
      </c>
      <c r="D27" s="229"/>
      <c r="E27" s="229"/>
      <c r="F27" s="229"/>
      <c r="G27" s="230"/>
      <c r="L27" s="180" t="s">
        <v>111</v>
      </c>
      <c r="O27" s="170">
        <v>3</v>
      </c>
    </row>
    <row r="28" spans="1:15" ht="12.75">
      <c r="A28" s="178"/>
      <c r="B28" s="181"/>
      <c r="C28" s="226" t="s">
        <v>112</v>
      </c>
      <c r="D28" s="227"/>
      <c r="E28" s="182">
        <v>15</v>
      </c>
      <c r="F28" s="183"/>
      <c r="G28" s="184"/>
      <c r="M28" s="180" t="s">
        <v>112</v>
      </c>
      <c r="O28" s="170"/>
    </row>
    <row r="29" spans="1:15" ht="12.75">
      <c r="A29" s="178"/>
      <c r="B29" s="181"/>
      <c r="C29" s="226" t="s">
        <v>113</v>
      </c>
      <c r="D29" s="227"/>
      <c r="E29" s="182">
        <v>23</v>
      </c>
      <c r="F29" s="183"/>
      <c r="G29" s="184"/>
      <c r="M29" s="180" t="s">
        <v>113</v>
      </c>
      <c r="O29" s="170"/>
    </row>
    <row r="30" spans="1:104" ht="12.75">
      <c r="A30" s="171">
        <v>7</v>
      </c>
      <c r="B30" s="172" t="s">
        <v>114</v>
      </c>
      <c r="C30" s="173" t="s">
        <v>115</v>
      </c>
      <c r="D30" s="174" t="s">
        <v>90</v>
      </c>
      <c r="E30" s="175">
        <v>17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0.00049</v>
      </c>
    </row>
    <row r="31" spans="1:104" ht="22.5">
      <c r="A31" s="171">
        <v>8</v>
      </c>
      <c r="B31" s="172" t="s">
        <v>116</v>
      </c>
      <c r="C31" s="173" t="s">
        <v>117</v>
      </c>
      <c r="D31" s="174" t="s">
        <v>118</v>
      </c>
      <c r="E31" s="175">
        <v>1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3</v>
      </c>
      <c r="AC31" s="146">
        <v>3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3</v>
      </c>
      <c r="CZ31" s="146">
        <v>0</v>
      </c>
    </row>
    <row r="32" spans="1:104" ht="12.75">
      <c r="A32" s="171">
        <v>9</v>
      </c>
      <c r="B32" s="172" t="s">
        <v>119</v>
      </c>
      <c r="C32" s="173" t="s">
        <v>120</v>
      </c>
      <c r="D32" s="174" t="s">
        <v>121</v>
      </c>
      <c r="E32" s="175">
        <v>10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3</v>
      </c>
      <c r="AC32" s="146">
        <v>3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3</v>
      </c>
      <c r="CZ32" s="146">
        <v>0</v>
      </c>
    </row>
    <row r="33" spans="1:57" ht="12.75">
      <c r="A33" s="185"/>
      <c r="B33" s="186" t="s">
        <v>73</v>
      </c>
      <c r="C33" s="187" t="str">
        <f>CONCATENATE(B18," ",C18)</f>
        <v>97 Prorážení otvorů</v>
      </c>
      <c r="D33" s="188"/>
      <c r="E33" s="189"/>
      <c r="F33" s="190"/>
      <c r="G33" s="191">
        <f>SUM(G18:G32)</f>
        <v>0</v>
      </c>
      <c r="O33" s="170">
        <v>4</v>
      </c>
      <c r="BA33" s="192">
        <f>SUM(BA18:BA32)</f>
        <v>0</v>
      </c>
      <c r="BB33" s="192">
        <f>SUM(BB18:BB32)</f>
        <v>0</v>
      </c>
      <c r="BC33" s="192">
        <f>SUM(BC18:BC32)</f>
        <v>0</v>
      </c>
      <c r="BD33" s="192">
        <f>SUM(BD18:BD32)</f>
        <v>0</v>
      </c>
      <c r="BE33" s="192">
        <f>SUM(BE18:BE32)</f>
        <v>0</v>
      </c>
    </row>
    <row r="34" spans="1:15" ht="12.75">
      <c r="A34" s="163" t="s">
        <v>72</v>
      </c>
      <c r="B34" s="164" t="s">
        <v>122</v>
      </c>
      <c r="C34" s="165" t="s">
        <v>123</v>
      </c>
      <c r="D34" s="166"/>
      <c r="E34" s="167"/>
      <c r="F34" s="167"/>
      <c r="G34" s="168"/>
      <c r="H34" s="169"/>
      <c r="I34" s="169"/>
      <c r="O34" s="170">
        <v>1</v>
      </c>
    </row>
    <row r="35" spans="1:104" ht="12.75">
      <c r="A35" s="171">
        <v>10</v>
      </c>
      <c r="B35" s="172" t="s">
        <v>124</v>
      </c>
      <c r="C35" s="173" t="s">
        <v>125</v>
      </c>
      <c r="D35" s="174" t="s">
        <v>96</v>
      </c>
      <c r="E35" s="175">
        <v>15</v>
      </c>
      <c r="F35" s="175">
        <v>0</v>
      </c>
      <c r="G35" s="176">
        <f>E35*F35</f>
        <v>0</v>
      </c>
      <c r="O35" s="170">
        <v>2</v>
      </c>
      <c r="AA35" s="146">
        <v>1</v>
      </c>
      <c r="AB35" s="146">
        <v>7</v>
      </c>
      <c r="AC35" s="146">
        <v>7</v>
      </c>
      <c r="AZ35" s="146">
        <v>2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7</v>
      </c>
      <c r="CZ35" s="146">
        <v>7E-05</v>
      </c>
    </row>
    <row r="36" spans="1:104" ht="12.75">
      <c r="A36" s="171">
        <v>11</v>
      </c>
      <c r="B36" s="172" t="s">
        <v>126</v>
      </c>
      <c r="C36" s="173" t="s">
        <v>127</v>
      </c>
      <c r="D36" s="174" t="s">
        <v>96</v>
      </c>
      <c r="E36" s="175">
        <v>344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7</v>
      </c>
      <c r="AC36" s="146">
        <v>7</v>
      </c>
      <c r="AZ36" s="146">
        <v>2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7</v>
      </c>
      <c r="CZ36" s="146">
        <v>0.00014</v>
      </c>
    </row>
    <row r="37" spans="1:15" ht="12.75">
      <c r="A37" s="178"/>
      <c r="B37" s="181"/>
      <c r="C37" s="226" t="s">
        <v>128</v>
      </c>
      <c r="D37" s="227"/>
      <c r="E37" s="182">
        <v>96</v>
      </c>
      <c r="F37" s="183"/>
      <c r="G37" s="184"/>
      <c r="M37" s="180" t="s">
        <v>128</v>
      </c>
      <c r="O37" s="170"/>
    </row>
    <row r="38" spans="1:15" ht="12.75">
      <c r="A38" s="178"/>
      <c r="B38" s="181"/>
      <c r="C38" s="226" t="s">
        <v>129</v>
      </c>
      <c r="D38" s="227"/>
      <c r="E38" s="182">
        <v>48</v>
      </c>
      <c r="F38" s="183"/>
      <c r="G38" s="184"/>
      <c r="M38" s="205">
        <v>4.7</v>
      </c>
      <c r="O38" s="170"/>
    </row>
    <row r="39" spans="1:15" ht="12.75">
      <c r="A39" s="178"/>
      <c r="B39" s="181"/>
      <c r="C39" s="226" t="s">
        <v>130</v>
      </c>
      <c r="D39" s="227"/>
      <c r="E39" s="182">
        <v>36</v>
      </c>
      <c r="F39" s="183"/>
      <c r="G39" s="184"/>
      <c r="M39" s="205">
        <v>4.733333333333333</v>
      </c>
      <c r="O39" s="170"/>
    </row>
    <row r="40" spans="1:15" ht="12.75">
      <c r="A40" s="178"/>
      <c r="B40" s="181"/>
      <c r="C40" s="226" t="s">
        <v>131</v>
      </c>
      <c r="D40" s="227"/>
      <c r="E40" s="182">
        <v>36</v>
      </c>
      <c r="F40" s="183"/>
      <c r="G40" s="184"/>
      <c r="M40" s="205">
        <v>4.7749999999999995</v>
      </c>
      <c r="O40" s="170"/>
    </row>
    <row r="41" spans="1:15" ht="12.75">
      <c r="A41" s="178"/>
      <c r="B41" s="181"/>
      <c r="C41" s="226" t="s">
        <v>132</v>
      </c>
      <c r="D41" s="227"/>
      <c r="E41" s="182">
        <v>36</v>
      </c>
      <c r="F41" s="183"/>
      <c r="G41" s="184"/>
      <c r="M41" s="205">
        <v>4.816666666666666</v>
      </c>
      <c r="O41" s="170"/>
    </row>
    <row r="42" spans="1:15" ht="12.75">
      <c r="A42" s="178"/>
      <c r="B42" s="181"/>
      <c r="C42" s="226" t="s">
        <v>133</v>
      </c>
      <c r="D42" s="227"/>
      <c r="E42" s="182">
        <v>40</v>
      </c>
      <c r="F42" s="183"/>
      <c r="G42" s="184"/>
      <c r="M42" s="205">
        <v>4.861111111111112</v>
      </c>
      <c r="O42" s="170"/>
    </row>
    <row r="43" spans="1:15" ht="12.75">
      <c r="A43" s="178"/>
      <c r="B43" s="181"/>
      <c r="C43" s="226" t="s">
        <v>134</v>
      </c>
      <c r="D43" s="227"/>
      <c r="E43" s="182">
        <v>52</v>
      </c>
      <c r="F43" s="183"/>
      <c r="G43" s="184"/>
      <c r="M43" s="205">
        <v>4.9111111111111105</v>
      </c>
      <c r="O43" s="170"/>
    </row>
    <row r="44" spans="1:104" ht="12.75">
      <c r="A44" s="171">
        <v>12</v>
      </c>
      <c r="B44" s="172" t="s">
        <v>135</v>
      </c>
      <c r="C44" s="173" t="s">
        <v>136</v>
      </c>
      <c r="D44" s="174" t="s">
        <v>96</v>
      </c>
      <c r="E44" s="175">
        <v>300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7</v>
      </c>
      <c r="CZ44" s="146">
        <v>0.00015</v>
      </c>
    </row>
    <row r="45" spans="1:104" ht="12.75">
      <c r="A45" s="171">
        <v>13</v>
      </c>
      <c r="B45" s="172" t="s">
        <v>137</v>
      </c>
      <c r="C45" s="173" t="s">
        <v>138</v>
      </c>
      <c r="D45" s="174" t="s">
        <v>139</v>
      </c>
      <c r="E45" s="175">
        <v>30</v>
      </c>
      <c r="F45" s="175">
        <v>0</v>
      </c>
      <c r="G45" s="176">
        <f>E45*F45</f>
        <v>0</v>
      </c>
      <c r="O45" s="170">
        <v>2</v>
      </c>
      <c r="AA45" s="146">
        <v>3</v>
      </c>
      <c r="AB45" s="146">
        <v>7</v>
      </c>
      <c r="AC45" s="146">
        <v>24662007</v>
      </c>
      <c r="AZ45" s="146">
        <v>2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3</v>
      </c>
      <c r="CB45" s="177">
        <v>7</v>
      </c>
      <c r="CZ45" s="146">
        <v>0.001</v>
      </c>
    </row>
    <row r="46" spans="1:104" ht="12.75">
      <c r="A46" s="171">
        <v>14</v>
      </c>
      <c r="B46" s="172" t="s">
        <v>140</v>
      </c>
      <c r="C46" s="173" t="s">
        <v>141</v>
      </c>
      <c r="D46" s="174" t="s">
        <v>139</v>
      </c>
      <c r="E46" s="175">
        <v>30</v>
      </c>
      <c r="F46" s="175">
        <v>0</v>
      </c>
      <c r="G46" s="176">
        <f>E46*F46</f>
        <v>0</v>
      </c>
      <c r="O46" s="170">
        <v>2</v>
      </c>
      <c r="AA46" s="146">
        <v>3</v>
      </c>
      <c r="AB46" s="146">
        <v>7</v>
      </c>
      <c r="AC46" s="146">
        <v>24662022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3</v>
      </c>
      <c r="CB46" s="177">
        <v>7</v>
      </c>
      <c r="CZ46" s="146">
        <v>0.001</v>
      </c>
    </row>
    <row r="47" spans="1:104" ht="12.75">
      <c r="A47" s="171">
        <v>15</v>
      </c>
      <c r="B47" s="172" t="s">
        <v>142</v>
      </c>
      <c r="C47" s="173" t="s">
        <v>143</v>
      </c>
      <c r="D47" s="174" t="s">
        <v>144</v>
      </c>
      <c r="E47" s="175">
        <v>8</v>
      </c>
      <c r="F47" s="175">
        <v>0</v>
      </c>
      <c r="G47" s="176">
        <f>E47*F47</f>
        <v>0</v>
      </c>
      <c r="O47" s="170">
        <v>2</v>
      </c>
      <c r="AA47" s="146">
        <v>3</v>
      </c>
      <c r="AB47" s="146">
        <v>7</v>
      </c>
      <c r="AC47" s="146" t="s">
        <v>142</v>
      </c>
      <c r="AZ47" s="146">
        <v>2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3</v>
      </c>
      <c r="CB47" s="177">
        <v>7</v>
      </c>
      <c r="CZ47" s="146">
        <v>0.001</v>
      </c>
    </row>
    <row r="48" spans="1:15" ht="12.75">
      <c r="A48" s="178"/>
      <c r="B48" s="179"/>
      <c r="C48" s="228" t="s">
        <v>145</v>
      </c>
      <c r="D48" s="229"/>
      <c r="E48" s="229"/>
      <c r="F48" s="229"/>
      <c r="G48" s="230"/>
      <c r="L48" s="180" t="s">
        <v>145</v>
      </c>
      <c r="O48" s="170">
        <v>3</v>
      </c>
    </row>
    <row r="49" spans="1:57" ht="12.75">
      <c r="A49" s="185"/>
      <c r="B49" s="186" t="s">
        <v>73</v>
      </c>
      <c r="C49" s="187" t="str">
        <f>CONCATENATE(B34," ",C34)</f>
        <v>784 Malby</v>
      </c>
      <c r="D49" s="188"/>
      <c r="E49" s="189"/>
      <c r="F49" s="190"/>
      <c r="G49" s="191">
        <f>SUM(G34:G48)</f>
        <v>0</v>
      </c>
      <c r="O49" s="170">
        <v>4</v>
      </c>
      <c r="BA49" s="192">
        <f>SUM(BA34:BA48)</f>
        <v>0</v>
      </c>
      <c r="BB49" s="192">
        <f>SUM(BB34:BB48)</f>
        <v>0</v>
      </c>
      <c r="BC49" s="192">
        <f>SUM(BC34:BC48)</f>
        <v>0</v>
      </c>
      <c r="BD49" s="192">
        <f>SUM(BD34:BD48)</f>
        <v>0</v>
      </c>
      <c r="BE49" s="192">
        <f>SUM(BE34:BE48)</f>
        <v>0</v>
      </c>
    </row>
    <row r="50" spans="1:15" ht="12.75">
      <c r="A50" s="163" t="s">
        <v>72</v>
      </c>
      <c r="B50" s="164" t="s">
        <v>146</v>
      </c>
      <c r="C50" s="165" t="s">
        <v>147</v>
      </c>
      <c r="D50" s="166"/>
      <c r="E50" s="167"/>
      <c r="F50" s="167"/>
      <c r="G50" s="168"/>
      <c r="H50" s="169"/>
      <c r="I50" s="169"/>
      <c r="O50" s="170">
        <v>1</v>
      </c>
    </row>
    <row r="51" spans="1:104" ht="22.5">
      <c r="A51" s="171">
        <v>16</v>
      </c>
      <c r="B51" s="172" t="s">
        <v>148</v>
      </c>
      <c r="C51" s="173" t="s">
        <v>149</v>
      </c>
      <c r="D51" s="174" t="s">
        <v>90</v>
      </c>
      <c r="E51" s="175">
        <v>20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9</v>
      </c>
      <c r="AC51" s="146">
        <v>9</v>
      </c>
      <c r="AZ51" s="146">
        <v>4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9</v>
      </c>
      <c r="CZ51" s="146">
        <v>0.00011</v>
      </c>
    </row>
    <row r="52" spans="1:15" ht="12.75">
      <c r="A52" s="178"/>
      <c r="B52" s="179"/>
      <c r="C52" s="228" t="s">
        <v>150</v>
      </c>
      <c r="D52" s="229"/>
      <c r="E52" s="229"/>
      <c r="F52" s="229"/>
      <c r="G52" s="230"/>
      <c r="L52" s="180" t="s">
        <v>150</v>
      </c>
      <c r="O52" s="170">
        <v>3</v>
      </c>
    </row>
    <row r="53" spans="1:104" ht="22.5">
      <c r="A53" s="171">
        <v>17</v>
      </c>
      <c r="B53" s="172" t="s">
        <v>151</v>
      </c>
      <c r="C53" s="173" t="s">
        <v>152</v>
      </c>
      <c r="D53" s="174" t="s">
        <v>101</v>
      </c>
      <c r="E53" s="175">
        <v>34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9</v>
      </c>
      <c r="AC53" s="146">
        <v>9</v>
      </c>
      <c r="AZ53" s="146">
        <v>4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9</v>
      </c>
      <c r="CZ53" s="146">
        <v>2E-05</v>
      </c>
    </row>
    <row r="54" spans="1:15" ht="12.75">
      <c r="A54" s="178"/>
      <c r="B54" s="181"/>
      <c r="C54" s="226" t="s">
        <v>106</v>
      </c>
      <c r="D54" s="227"/>
      <c r="E54" s="182">
        <v>9</v>
      </c>
      <c r="F54" s="183"/>
      <c r="G54" s="184"/>
      <c r="M54" s="180" t="s">
        <v>106</v>
      </c>
      <c r="O54" s="170"/>
    </row>
    <row r="55" spans="1:15" ht="12.75">
      <c r="A55" s="178"/>
      <c r="B55" s="181"/>
      <c r="C55" s="226" t="s">
        <v>107</v>
      </c>
      <c r="D55" s="227"/>
      <c r="E55" s="182">
        <v>17</v>
      </c>
      <c r="F55" s="183"/>
      <c r="G55" s="184"/>
      <c r="M55" s="180" t="s">
        <v>107</v>
      </c>
      <c r="O55" s="170"/>
    </row>
    <row r="56" spans="1:15" ht="12.75">
      <c r="A56" s="178"/>
      <c r="B56" s="181"/>
      <c r="C56" s="226" t="s">
        <v>108</v>
      </c>
      <c r="D56" s="227"/>
      <c r="E56" s="182">
        <v>8</v>
      </c>
      <c r="F56" s="183"/>
      <c r="G56" s="184"/>
      <c r="M56" s="180" t="s">
        <v>108</v>
      </c>
      <c r="O56" s="170"/>
    </row>
    <row r="57" spans="1:104" ht="22.5">
      <c r="A57" s="171">
        <v>18</v>
      </c>
      <c r="B57" s="172" t="s">
        <v>153</v>
      </c>
      <c r="C57" s="173" t="s">
        <v>154</v>
      </c>
      <c r="D57" s="174" t="s">
        <v>101</v>
      </c>
      <c r="E57" s="175">
        <v>6</v>
      </c>
      <c r="F57" s="175">
        <v>0</v>
      </c>
      <c r="G57" s="176">
        <f>E57*F57</f>
        <v>0</v>
      </c>
      <c r="O57" s="170">
        <v>2</v>
      </c>
      <c r="AA57" s="146">
        <v>1</v>
      </c>
      <c r="AB57" s="146">
        <v>9</v>
      </c>
      <c r="AC57" s="146">
        <v>9</v>
      </c>
      <c r="AZ57" s="146">
        <v>4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1</v>
      </c>
      <c r="CB57" s="177">
        <v>9</v>
      </c>
      <c r="CZ57" s="146">
        <v>4E-05</v>
      </c>
    </row>
    <row r="58" spans="1:15" ht="12.75">
      <c r="A58" s="178"/>
      <c r="B58" s="179"/>
      <c r="C58" s="228" t="s">
        <v>155</v>
      </c>
      <c r="D58" s="229"/>
      <c r="E58" s="229"/>
      <c r="F58" s="229"/>
      <c r="G58" s="230"/>
      <c r="L58" s="180" t="s">
        <v>155</v>
      </c>
      <c r="O58" s="170">
        <v>3</v>
      </c>
    </row>
    <row r="59" spans="1:104" ht="22.5">
      <c r="A59" s="171">
        <v>19</v>
      </c>
      <c r="B59" s="172" t="s">
        <v>156</v>
      </c>
      <c r="C59" s="173" t="s">
        <v>157</v>
      </c>
      <c r="D59" s="174" t="s">
        <v>101</v>
      </c>
      <c r="E59" s="175">
        <v>2</v>
      </c>
      <c r="F59" s="175">
        <v>0</v>
      </c>
      <c r="G59" s="176">
        <f>E59*F59</f>
        <v>0</v>
      </c>
      <c r="O59" s="170">
        <v>2</v>
      </c>
      <c r="AA59" s="146">
        <v>1</v>
      </c>
      <c r="AB59" s="146">
        <v>9</v>
      </c>
      <c r="AC59" s="146">
        <v>9</v>
      </c>
      <c r="AZ59" s="146">
        <v>4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1</v>
      </c>
      <c r="CB59" s="177">
        <v>9</v>
      </c>
      <c r="CZ59" s="146">
        <v>3E-05</v>
      </c>
    </row>
    <row r="60" spans="1:15" ht="12.75">
      <c r="A60" s="178"/>
      <c r="B60" s="179"/>
      <c r="C60" s="228" t="s">
        <v>158</v>
      </c>
      <c r="D60" s="229"/>
      <c r="E60" s="229"/>
      <c r="F60" s="229"/>
      <c r="G60" s="230"/>
      <c r="L60" s="180" t="s">
        <v>158</v>
      </c>
      <c r="O60" s="170">
        <v>3</v>
      </c>
    </row>
    <row r="61" spans="1:104" ht="22.5">
      <c r="A61" s="171">
        <v>20</v>
      </c>
      <c r="B61" s="172" t="s">
        <v>159</v>
      </c>
      <c r="C61" s="173" t="s">
        <v>160</v>
      </c>
      <c r="D61" s="174" t="s">
        <v>101</v>
      </c>
      <c r="E61" s="175">
        <v>4</v>
      </c>
      <c r="F61" s="175">
        <v>0</v>
      </c>
      <c r="G61" s="176">
        <f>E61*F61</f>
        <v>0</v>
      </c>
      <c r="O61" s="170">
        <v>2</v>
      </c>
      <c r="AA61" s="146">
        <v>1</v>
      </c>
      <c r="AB61" s="146">
        <v>9</v>
      </c>
      <c r="AC61" s="146">
        <v>9</v>
      </c>
      <c r="AZ61" s="146">
        <v>4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9</v>
      </c>
      <c r="CZ61" s="146">
        <v>0.00032</v>
      </c>
    </row>
    <row r="62" spans="1:15" ht="12.75">
      <c r="A62" s="178"/>
      <c r="B62" s="179"/>
      <c r="C62" s="228" t="s">
        <v>161</v>
      </c>
      <c r="D62" s="229"/>
      <c r="E62" s="229"/>
      <c r="F62" s="229"/>
      <c r="G62" s="230"/>
      <c r="L62" s="180" t="s">
        <v>161</v>
      </c>
      <c r="O62" s="170">
        <v>3</v>
      </c>
    </row>
    <row r="63" spans="1:104" ht="12.75">
      <c r="A63" s="171">
        <v>21</v>
      </c>
      <c r="B63" s="172" t="s">
        <v>162</v>
      </c>
      <c r="C63" s="173" t="s">
        <v>163</v>
      </c>
      <c r="D63" s="174" t="s">
        <v>90</v>
      </c>
      <c r="E63" s="175">
        <v>15</v>
      </c>
      <c r="F63" s="175">
        <v>0</v>
      </c>
      <c r="G63" s="176">
        <f>E63*F63</f>
        <v>0</v>
      </c>
      <c r="O63" s="170">
        <v>2</v>
      </c>
      <c r="AA63" s="146">
        <v>1</v>
      </c>
      <c r="AB63" s="146">
        <v>9</v>
      </c>
      <c r="AC63" s="146">
        <v>9</v>
      </c>
      <c r="AZ63" s="146">
        <v>4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9</v>
      </c>
      <c r="CZ63" s="146">
        <v>0</v>
      </c>
    </row>
    <row r="64" spans="1:15" ht="12.75">
      <c r="A64" s="178"/>
      <c r="B64" s="179"/>
      <c r="C64" s="228" t="s">
        <v>164</v>
      </c>
      <c r="D64" s="229"/>
      <c r="E64" s="229"/>
      <c r="F64" s="229"/>
      <c r="G64" s="230"/>
      <c r="L64" s="180" t="s">
        <v>164</v>
      </c>
      <c r="O64" s="170">
        <v>3</v>
      </c>
    </row>
    <row r="65" spans="1:104" ht="12.75">
      <c r="A65" s="171">
        <v>22</v>
      </c>
      <c r="B65" s="172" t="s">
        <v>165</v>
      </c>
      <c r="C65" s="173" t="s">
        <v>166</v>
      </c>
      <c r="D65" s="174" t="s">
        <v>101</v>
      </c>
      <c r="E65" s="175">
        <v>27</v>
      </c>
      <c r="F65" s="175">
        <v>0</v>
      </c>
      <c r="G65" s="176">
        <f>E65*F65</f>
        <v>0</v>
      </c>
      <c r="O65" s="170">
        <v>2</v>
      </c>
      <c r="AA65" s="146">
        <v>1</v>
      </c>
      <c r="AB65" s="146">
        <v>9</v>
      </c>
      <c r="AC65" s="146">
        <v>9</v>
      </c>
      <c r="AZ65" s="146">
        <v>4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9</v>
      </c>
      <c r="CZ65" s="146">
        <v>0</v>
      </c>
    </row>
    <row r="66" spans="1:15" ht="12.75">
      <c r="A66" s="178"/>
      <c r="B66" s="181"/>
      <c r="C66" s="226" t="s">
        <v>167</v>
      </c>
      <c r="D66" s="227"/>
      <c r="E66" s="182">
        <v>3</v>
      </c>
      <c r="F66" s="183"/>
      <c r="G66" s="184"/>
      <c r="M66" s="180" t="s">
        <v>167</v>
      </c>
      <c r="O66" s="170"/>
    </row>
    <row r="67" spans="1:15" ht="12.75">
      <c r="A67" s="178"/>
      <c r="B67" s="181"/>
      <c r="C67" s="226" t="s">
        <v>168</v>
      </c>
      <c r="D67" s="227"/>
      <c r="E67" s="182">
        <v>24</v>
      </c>
      <c r="F67" s="183"/>
      <c r="G67" s="184"/>
      <c r="M67" s="180" t="s">
        <v>168</v>
      </c>
      <c r="O67" s="170"/>
    </row>
    <row r="68" spans="1:104" ht="12.75">
      <c r="A68" s="171">
        <v>23</v>
      </c>
      <c r="B68" s="172" t="s">
        <v>169</v>
      </c>
      <c r="C68" s="173" t="s">
        <v>170</v>
      </c>
      <c r="D68" s="174" t="s">
        <v>101</v>
      </c>
      <c r="E68" s="175">
        <v>4</v>
      </c>
      <c r="F68" s="175">
        <v>0</v>
      </c>
      <c r="G68" s="176">
        <f>E68*F68</f>
        <v>0</v>
      </c>
      <c r="O68" s="170">
        <v>2</v>
      </c>
      <c r="AA68" s="146">
        <v>1</v>
      </c>
      <c r="AB68" s="146">
        <v>9</v>
      </c>
      <c r="AC68" s="146">
        <v>9</v>
      </c>
      <c r="AZ68" s="146">
        <v>4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9</v>
      </c>
      <c r="CZ68" s="146">
        <v>0</v>
      </c>
    </row>
    <row r="69" spans="1:15" ht="12.75">
      <c r="A69" s="178"/>
      <c r="B69" s="179"/>
      <c r="C69" s="228" t="s">
        <v>171</v>
      </c>
      <c r="D69" s="229"/>
      <c r="E69" s="229"/>
      <c r="F69" s="229"/>
      <c r="G69" s="230"/>
      <c r="L69" s="180" t="s">
        <v>171</v>
      </c>
      <c r="O69" s="170">
        <v>3</v>
      </c>
    </row>
    <row r="70" spans="1:15" ht="12.75">
      <c r="A70" s="178"/>
      <c r="B70" s="181"/>
      <c r="C70" s="226" t="s">
        <v>172</v>
      </c>
      <c r="D70" s="227"/>
      <c r="E70" s="182">
        <v>4</v>
      </c>
      <c r="F70" s="183"/>
      <c r="G70" s="184"/>
      <c r="M70" s="180" t="s">
        <v>172</v>
      </c>
      <c r="O70" s="170"/>
    </row>
    <row r="71" spans="1:104" ht="22.5">
      <c r="A71" s="171">
        <v>24</v>
      </c>
      <c r="B71" s="172" t="s">
        <v>173</v>
      </c>
      <c r="C71" s="173" t="s">
        <v>174</v>
      </c>
      <c r="D71" s="174" t="s">
        <v>101</v>
      </c>
      <c r="E71" s="175">
        <v>5</v>
      </c>
      <c r="F71" s="175">
        <v>0</v>
      </c>
      <c r="G71" s="176">
        <f>E71*F71</f>
        <v>0</v>
      </c>
      <c r="O71" s="170">
        <v>2</v>
      </c>
      <c r="AA71" s="146">
        <v>1</v>
      </c>
      <c r="AB71" s="146">
        <v>9</v>
      </c>
      <c r="AC71" s="146">
        <v>9</v>
      </c>
      <c r="AZ71" s="146">
        <v>4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9</v>
      </c>
      <c r="CZ71" s="146">
        <v>1E-05</v>
      </c>
    </row>
    <row r="72" spans="1:15" ht="12.75">
      <c r="A72" s="178"/>
      <c r="B72" s="179"/>
      <c r="C72" s="228" t="s">
        <v>175</v>
      </c>
      <c r="D72" s="229"/>
      <c r="E72" s="229"/>
      <c r="F72" s="229"/>
      <c r="G72" s="230"/>
      <c r="L72" s="180" t="s">
        <v>175</v>
      </c>
      <c r="O72" s="170">
        <v>3</v>
      </c>
    </row>
    <row r="73" spans="1:104" ht="22.5">
      <c r="A73" s="171">
        <v>25</v>
      </c>
      <c r="B73" s="172" t="s">
        <v>176</v>
      </c>
      <c r="C73" s="173" t="s">
        <v>177</v>
      </c>
      <c r="D73" s="174" t="s">
        <v>101</v>
      </c>
      <c r="E73" s="175">
        <v>4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9</v>
      </c>
      <c r="AC73" s="146">
        <v>9</v>
      </c>
      <c r="AZ73" s="146">
        <v>4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9</v>
      </c>
      <c r="CZ73" s="146">
        <v>4E-05</v>
      </c>
    </row>
    <row r="74" spans="1:15" ht="12.75">
      <c r="A74" s="178"/>
      <c r="B74" s="179"/>
      <c r="C74" s="228" t="s">
        <v>175</v>
      </c>
      <c r="D74" s="229"/>
      <c r="E74" s="229"/>
      <c r="F74" s="229"/>
      <c r="G74" s="230"/>
      <c r="L74" s="180" t="s">
        <v>175</v>
      </c>
      <c r="O74" s="170">
        <v>3</v>
      </c>
    </row>
    <row r="75" spans="1:104" ht="22.5">
      <c r="A75" s="171">
        <v>26</v>
      </c>
      <c r="B75" s="172" t="s">
        <v>178</v>
      </c>
      <c r="C75" s="173" t="s">
        <v>179</v>
      </c>
      <c r="D75" s="174" t="s">
        <v>101</v>
      </c>
      <c r="E75" s="175">
        <v>1</v>
      </c>
      <c r="F75" s="175">
        <v>0</v>
      </c>
      <c r="G75" s="176">
        <f>E75*F75</f>
        <v>0</v>
      </c>
      <c r="O75" s="170">
        <v>2</v>
      </c>
      <c r="AA75" s="146">
        <v>1</v>
      </c>
      <c r="AB75" s="146">
        <v>9</v>
      </c>
      <c r="AC75" s="146">
        <v>9</v>
      </c>
      <c r="AZ75" s="146">
        <v>4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</v>
      </c>
      <c r="CB75" s="177">
        <v>9</v>
      </c>
      <c r="CZ75" s="146">
        <v>0.00025</v>
      </c>
    </row>
    <row r="76" spans="1:15" ht="12.75">
      <c r="A76" s="178"/>
      <c r="B76" s="179"/>
      <c r="C76" s="228" t="s">
        <v>180</v>
      </c>
      <c r="D76" s="229"/>
      <c r="E76" s="229"/>
      <c r="F76" s="229"/>
      <c r="G76" s="230"/>
      <c r="L76" s="180" t="s">
        <v>180</v>
      </c>
      <c r="O76" s="170">
        <v>3</v>
      </c>
    </row>
    <row r="77" spans="1:15" ht="12.75">
      <c r="A77" s="178"/>
      <c r="B77" s="181"/>
      <c r="C77" s="226" t="s">
        <v>181</v>
      </c>
      <c r="D77" s="227"/>
      <c r="E77" s="182">
        <v>1</v>
      </c>
      <c r="F77" s="183"/>
      <c r="G77" s="184"/>
      <c r="M77" s="180" t="s">
        <v>181</v>
      </c>
      <c r="O77" s="170"/>
    </row>
    <row r="78" spans="1:104" ht="12.75">
      <c r="A78" s="171">
        <v>27</v>
      </c>
      <c r="B78" s="172" t="s">
        <v>182</v>
      </c>
      <c r="C78" s="173" t="s">
        <v>183</v>
      </c>
      <c r="D78" s="174" t="s">
        <v>101</v>
      </c>
      <c r="E78" s="175">
        <v>2</v>
      </c>
      <c r="F78" s="175">
        <v>0</v>
      </c>
      <c r="G78" s="176">
        <f>E78*F78</f>
        <v>0</v>
      </c>
      <c r="O78" s="170">
        <v>2</v>
      </c>
      <c r="AA78" s="146">
        <v>1</v>
      </c>
      <c r="AB78" s="146">
        <v>9</v>
      </c>
      <c r="AC78" s="146">
        <v>9</v>
      </c>
      <c r="AZ78" s="146">
        <v>4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1</v>
      </c>
      <c r="CB78" s="177">
        <v>9</v>
      </c>
      <c r="CZ78" s="146">
        <v>0</v>
      </c>
    </row>
    <row r="79" spans="1:104" ht="22.5">
      <c r="A79" s="171">
        <v>28</v>
      </c>
      <c r="B79" s="172" t="s">
        <v>184</v>
      </c>
      <c r="C79" s="173" t="s">
        <v>185</v>
      </c>
      <c r="D79" s="174" t="s">
        <v>101</v>
      </c>
      <c r="E79" s="175">
        <v>1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9</v>
      </c>
      <c r="AC79" s="146">
        <v>9</v>
      </c>
      <c r="AZ79" s="146">
        <v>4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</v>
      </c>
      <c r="CB79" s="177">
        <v>9</v>
      </c>
      <c r="CZ79" s="146">
        <v>0.00024</v>
      </c>
    </row>
    <row r="80" spans="1:104" ht="12.75">
      <c r="A80" s="171">
        <v>29</v>
      </c>
      <c r="B80" s="172" t="s">
        <v>186</v>
      </c>
      <c r="C80" s="173" t="s">
        <v>187</v>
      </c>
      <c r="D80" s="174" t="s">
        <v>101</v>
      </c>
      <c r="E80" s="175">
        <v>1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9</v>
      </c>
      <c r="AC80" s="146">
        <v>9</v>
      </c>
      <c r="AZ80" s="146">
        <v>4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9</v>
      </c>
      <c r="CZ80" s="146">
        <v>0</v>
      </c>
    </row>
    <row r="81" spans="1:15" ht="12.75">
      <c r="A81" s="178"/>
      <c r="B81" s="179"/>
      <c r="C81" s="228" t="s">
        <v>188</v>
      </c>
      <c r="D81" s="229"/>
      <c r="E81" s="229"/>
      <c r="F81" s="229"/>
      <c r="G81" s="230"/>
      <c r="L81" s="180" t="s">
        <v>188</v>
      </c>
      <c r="O81" s="170">
        <v>3</v>
      </c>
    </row>
    <row r="82" spans="1:104" ht="22.5">
      <c r="A82" s="171">
        <v>30</v>
      </c>
      <c r="B82" s="172" t="s">
        <v>189</v>
      </c>
      <c r="C82" s="173" t="s">
        <v>190</v>
      </c>
      <c r="D82" s="174" t="s">
        <v>101</v>
      </c>
      <c r="E82" s="175">
        <v>2</v>
      </c>
      <c r="F82" s="175">
        <v>0</v>
      </c>
      <c r="G82" s="176">
        <f>E82*F82</f>
        <v>0</v>
      </c>
      <c r="O82" s="170">
        <v>2</v>
      </c>
      <c r="AA82" s="146">
        <v>1</v>
      </c>
      <c r="AB82" s="146">
        <v>9</v>
      </c>
      <c r="AC82" s="146">
        <v>9</v>
      </c>
      <c r="AZ82" s="146">
        <v>4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9</v>
      </c>
      <c r="CZ82" s="146">
        <v>0</v>
      </c>
    </row>
    <row r="83" spans="1:104" ht="22.5">
      <c r="A83" s="171">
        <v>31</v>
      </c>
      <c r="B83" s="172" t="s">
        <v>191</v>
      </c>
      <c r="C83" s="173" t="s">
        <v>192</v>
      </c>
      <c r="D83" s="174" t="s">
        <v>101</v>
      </c>
      <c r="E83" s="175">
        <v>15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9</v>
      </c>
      <c r="AC83" s="146">
        <v>9</v>
      </c>
      <c r="AZ83" s="146">
        <v>4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9</v>
      </c>
      <c r="CZ83" s="146">
        <v>9E-05</v>
      </c>
    </row>
    <row r="84" spans="1:104" ht="12.75">
      <c r="A84" s="171">
        <v>32</v>
      </c>
      <c r="B84" s="172" t="s">
        <v>193</v>
      </c>
      <c r="C84" s="173" t="s">
        <v>194</v>
      </c>
      <c r="D84" s="174" t="s">
        <v>101</v>
      </c>
      <c r="E84" s="175">
        <v>1</v>
      </c>
      <c r="F84" s="175">
        <v>0</v>
      </c>
      <c r="G84" s="176">
        <f>E84*F84</f>
        <v>0</v>
      </c>
      <c r="O84" s="170">
        <v>2</v>
      </c>
      <c r="AA84" s="146">
        <v>1</v>
      </c>
      <c r="AB84" s="146">
        <v>9</v>
      </c>
      <c r="AC84" s="146">
        <v>9</v>
      </c>
      <c r="AZ84" s="146">
        <v>4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9</v>
      </c>
      <c r="CZ84" s="146">
        <v>0</v>
      </c>
    </row>
    <row r="85" spans="1:15" ht="12.75">
      <c r="A85" s="178"/>
      <c r="B85" s="179"/>
      <c r="C85" s="228" t="s">
        <v>195</v>
      </c>
      <c r="D85" s="229"/>
      <c r="E85" s="229"/>
      <c r="F85" s="229"/>
      <c r="G85" s="230"/>
      <c r="L85" s="180" t="s">
        <v>195</v>
      </c>
      <c r="O85" s="170">
        <v>3</v>
      </c>
    </row>
    <row r="86" spans="1:104" ht="12.75">
      <c r="A86" s="171">
        <v>33</v>
      </c>
      <c r="B86" s="172" t="s">
        <v>196</v>
      </c>
      <c r="C86" s="173" t="s">
        <v>197</v>
      </c>
      <c r="D86" s="174" t="s">
        <v>101</v>
      </c>
      <c r="E86" s="175">
        <v>12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9</v>
      </c>
      <c r="AC86" s="146">
        <v>9</v>
      </c>
      <c r="AZ86" s="146">
        <v>4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9</v>
      </c>
      <c r="CZ86" s="146">
        <v>0</v>
      </c>
    </row>
    <row r="87" spans="1:15" ht="12.75">
      <c r="A87" s="178"/>
      <c r="B87" s="181"/>
      <c r="C87" s="226" t="s">
        <v>198</v>
      </c>
      <c r="D87" s="227"/>
      <c r="E87" s="182">
        <v>1</v>
      </c>
      <c r="F87" s="183"/>
      <c r="G87" s="184"/>
      <c r="M87" s="180" t="s">
        <v>198</v>
      </c>
      <c r="O87" s="170"/>
    </row>
    <row r="88" spans="1:15" ht="12.75">
      <c r="A88" s="178"/>
      <c r="B88" s="181"/>
      <c r="C88" s="226" t="s">
        <v>199</v>
      </c>
      <c r="D88" s="227"/>
      <c r="E88" s="182">
        <v>4</v>
      </c>
      <c r="F88" s="183"/>
      <c r="G88" s="184"/>
      <c r="M88" s="180" t="s">
        <v>199</v>
      </c>
      <c r="O88" s="170"/>
    </row>
    <row r="89" spans="1:15" ht="12.75">
      <c r="A89" s="178"/>
      <c r="B89" s="181"/>
      <c r="C89" s="226" t="s">
        <v>200</v>
      </c>
      <c r="D89" s="227"/>
      <c r="E89" s="182">
        <v>6</v>
      </c>
      <c r="F89" s="183"/>
      <c r="G89" s="184"/>
      <c r="M89" s="180" t="s">
        <v>200</v>
      </c>
      <c r="O89" s="170"/>
    </row>
    <row r="90" spans="1:15" ht="12.75">
      <c r="A90" s="178"/>
      <c r="B90" s="181"/>
      <c r="C90" s="226" t="s">
        <v>201</v>
      </c>
      <c r="D90" s="227"/>
      <c r="E90" s="182">
        <v>1</v>
      </c>
      <c r="F90" s="183"/>
      <c r="G90" s="184"/>
      <c r="M90" s="180" t="s">
        <v>201</v>
      </c>
      <c r="O90" s="170"/>
    </row>
    <row r="91" spans="1:104" ht="12.75">
      <c r="A91" s="171">
        <v>34</v>
      </c>
      <c r="B91" s="172" t="s">
        <v>202</v>
      </c>
      <c r="C91" s="173" t="s">
        <v>203</v>
      </c>
      <c r="D91" s="174" t="s">
        <v>101</v>
      </c>
      <c r="E91" s="175">
        <v>1</v>
      </c>
      <c r="F91" s="175">
        <v>0</v>
      </c>
      <c r="G91" s="176">
        <f>E91*F91</f>
        <v>0</v>
      </c>
      <c r="O91" s="170">
        <v>2</v>
      </c>
      <c r="AA91" s="146">
        <v>1</v>
      </c>
      <c r="AB91" s="146">
        <v>9</v>
      </c>
      <c r="AC91" s="146">
        <v>9</v>
      </c>
      <c r="AZ91" s="146">
        <v>4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1</v>
      </c>
      <c r="CB91" s="177">
        <v>9</v>
      </c>
      <c r="CZ91" s="146">
        <v>0</v>
      </c>
    </row>
    <row r="92" spans="1:15" ht="12.75">
      <c r="A92" s="178"/>
      <c r="B92" s="181"/>
      <c r="C92" s="226" t="s">
        <v>204</v>
      </c>
      <c r="D92" s="227"/>
      <c r="E92" s="182">
        <v>0</v>
      </c>
      <c r="F92" s="183"/>
      <c r="G92" s="184"/>
      <c r="M92" s="180">
        <v>0</v>
      </c>
      <c r="O92" s="170"/>
    </row>
    <row r="93" spans="1:15" ht="12.75">
      <c r="A93" s="178"/>
      <c r="B93" s="181"/>
      <c r="C93" s="226" t="s">
        <v>204</v>
      </c>
      <c r="D93" s="227"/>
      <c r="E93" s="182">
        <v>0</v>
      </c>
      <c r="F93" s="183"/>
      <c r="G93" s="184"/>
      <c r="M93" s="180">
        <v>0</v>
      </c>
      <c r="O93" s="170"/>
    </row>
    <row r="94" spans="1:15" ht="12.75">
      <c r="A94" s="178"/>
      <c r="B94" s="181"/>
      <c r="C94" s="226" t="s">
        <v>201</v>
      </c>
      <c r="D94" s="227"/>
      <c r="E94" s="182">
        <v>1</v>
      </c>
      <c r="F94" s="183"/>
      <c r="G94" s="184"/>
      <c r="M94" s="180" t="s">
        <v>201</v>
      </c>
      <c r="O94" s="170"/>
    </row>
    <row r="95" spans="1:104" ht="12.75">
      <c r="A95" s="171">
        <v>35</v>
      </c>
      <c r="B95" s="172" t="s">
        <v>205</v>
      </c>
      <c r="C95" s="173" t="s">
        <v>206</v>
      </c>
      <c r="D95" s="174" t="s">
        <v>101</v>
      </c>
      <c r="E95" s="175">
        <v>1</v>
      </c>
      <c r="F95" s="175">
        <v>0</v>
      </c>
      <c r="G95" s="176">
        <f>E95*F95</f>
        <v>0</v>
      </c>
      <c r="O95" s="170">
        <v>2</v>
      </c>
      <c r="AA95" s="146">
        <v>1</v>
      </c>
      <c r="AB95" s="146">
        <v>9</v>
      </c>
      <c r="AC95" s="146">
        <v>9</v>
      </c>
      <c r="AZ95" s="146">
        <v>4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7">
        <v>1</v>
      </c>
      <c r="CB95" s="177">
        <v>9</v>
      </c>
      <c r="CZ95" s="146">
        <v>0</v>
      </c>
    </row>
    <row r="96" spans="1:104" ht="22.5">
      <c r="A96" s="171">
        <v>36</v>
      </c>
      <c r="B96" s="172" t="s">
        <v>207</v>
      </c>
      <c r="C96" s="173" t="s">
        <v>208</v>
      </c>
      <c r="D96" s="174" t="s">
        <v>101</v>
      </c>
      <c r="E96" s="175">
        <v>1</v>
      </c>
      <c r="F96" s="175">
        <v>0</v>
      </c>
      <c r="G96" s="176">
        <f>E96*F96</f>
        <v>0</v>
      </c>
      <c r="O96" s="170">
        <v>2</v>
      </c>
      <c r="AA96" s="146">
        <v>1</v>
      </c>
      <c r="AB96" s="146">
        <v>9</v>
      </c>
      <c r="AC96" s="146">
        <v>9</v>
      </c>
      <c r="AZ96" s="146">
        <v>4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7">
        <v>1</v>
      </c>
      <c r="CB96" s="177">
        <v>9</v>
      </c>
      <c r="CZ96" s="146">
        <v>0</v>
      </c>
    </row>
    <row r="97" spans="1:104" ht="12.75">
      <c r="A97" s="171">
        <v>37</v>
      </c>
      <c r="B97" s="172" t="s">
        <v>209</v>
      </c>
      <c r="C97" s="173" t="s">
        <v>210</v>
      </c>
      <c r="D97" s="174" t="s">
        <v>101</v>
      </c>
      <c r="E97" s="175">
        <v>19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9</v>
      </c>
      <c r="AC97" s="146">
        <v>9</v>
      </c>
      <c r="AZ97" s="146">
        <v>4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9</v>
      </c>
      <c r="CZ97" s="146">
        <v>0</v>
      </c>
    </row>
    <row r="98" spans="1:15" ht="12.75">
      <c r="A98" s="178"/>
      <c r="B98" s="179"/>
      <c r="C98" s="228" t="s">
        <v>211</v>
      </c>
      <c r="D98" s="229"/>
      <c r="E98" s="229"/>
      <c r="F98" s="229"/>
      <c r="G98" s="230"/>
      <c r="L98" s="180" t="s">
        <v>211</v>
      </c>
      <c r="O98" s="170">
        <v>3</v>
      </c>
    </row>
    <row r="99" spans="1:15" ht="12.75">
      <c r="A99" s="178"/>
      <c r="B99" s="181"/>
      <c r="C99" s="226" t="s">
        <v>212</v>
      </c>
      <c r="D99" s="227"/>
      <c r="E99" s="182">
        <v>7</v>
      </c>
      <c r="F99" s="183"/>
      <c r="G99" s="184"/>
      <c r="M99" s="180" t="s">
        <v>212</v>
      </c>
      <c r="O99" s="170"/>
    </row>
    <row r="100" spans="1:15" ht="12.75">
      <c r="A100" s="178"/>
      <c r="B100" s="181"/>
      <c r="C100" s="226" t="s">
        <v>213</v>
      </c>
      <c r="D100" s="227"/>
      <c r="E100" s="182">
        <v>4</v>
      </c>
      <c r="F100" s="183"/>
      <c r="G100" s="184"/>
      <c r="M100" s="180" t="s">
        <v>213</v>
      </c>
      <c r="O100" s="170"/>
    </row>
    <row r="101" spans="1:15" ht="12.75">
      <c r="A101" s="178"/>
      <c r="B101" s="181"/>
      <c r="C101" s="226" t="s">
        <v>214</v>
      </c>
      <c r="D101" s="227"/>
      <c r="E101" s="182">
        <v>2</v>
      </c>
      <c r="F101" s="183"/>
      <c r="G101" s="184"/>
      <c r="M101" s="180" t="s">
        <v>214</v>
      </c>
      <c r="O101" s="170"/>
    </row>
    <row r="102" spans="1:15" ht="12.75">
      <c r="A102" s="178"/>
      <c r="B102" s="181"/>
      <c r="C102" s="226" t="s">
        <v>215</v>
      </c>
      <c r="D102" s="227"/>
      <c r="E102" s="182">
        <v>4</v>
      </c>
      <c r="F102" s="183"/>
      <c r="G102" s="184"/>
      <c r="M102" s="180" t="s">
        <v>215</v>
      </c>
      <c r="O102" s="170"/>
    </row>
    <row r="103" spans="1:15" ht="12.75">
      <c r="A103" s="178"/>
      <c r="B103" s="181"/>
      <c r="C103" s="226" t="s">
        <v>204</v>
      </c>
      <c r="D103" s="227"/>
      <c r="E103" s="182">
        <v>0</v>
      </c>
      <c r="F103" s="183"/>
      <c r="G103" s="184"/>
      <c r="M103" s="180">
        <v>0</v>
      </c>
      <c r="O103" s="170"/>
    </row>
    <row r="104" spans="1:15" ht="12.75">
      <c r="A104" s="178"/>
      <c r="B104" s="181"/>
      <c r="C104" s="226" t="s">
        <v>216</v>
      </c>
      <c r="D104" s="227"/>
      <c r="E104" s="182">
        <v>2</v>
      </c>
      <c r="F104" s="183"/>
      <c r="G104" s="184"/>
      <c r="M104" s="180" t="s">
        <v>216</v>
      </c>
      <c r="O104" s="170"/>
    </row>
    <row r="105" spans="1:104" ht="22.5">
      <c r="A105" s="171">
        <v>38</v>
      </c>
      <c r="B105" s="172" t="s">
        <v>217</v>
      </c>
      <c r="C105" s="173" t="s">
        <v>218</v>
      </c>
      <c r="D105" s="174" t="s">
        <v>90</v>
      </c>
      <c r="E105" s="175">
        <v>30</v>
      </c>
      <c r="F105" s="175">
        <v>0</v>
      </c>
      <c r="G105" s="176">
        <f>E105*F105</f>
        <v>0</v>
      </c>
      <c r="O105" s="170">
        <v>2</v>
      </c>
      <c r="AA105" s="146">
        <v>1</v>
      </c>
      <c r="AB105" s="146">
        <v>9</v>
      </c>
      <c r="AC105" s="146">
        <v>9</v>
      </c>
      <c r="AZ105" s="146">
        <v>4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9</v>
      </c>
      <c r="CZ105" s="146">
        <v>6E-05</v>
      </c>
    </row>
    <row r="106" spans="1:15" ht="12.75">
      <c r="A106" s="178"/>
      <c r="B106" s="179"/>
      <c r="C106" s="228" t="s">
        <v>171</v>
      </c>
      <c r="D106" s="229"/>
      <c r="E106" s="229"/>
      <c r="F106" s="229"/>
      <c r="G106" s="230"/>
      <c r="L106" s="180" t="s">
        <v>171</v>
      </c>
      <c r="O106" s="170">
        <v>3</v>
      </c>
    </row>
    <row r="107" spans="1:104" ht="22.5">
      <c r="A107" s="171">
        <v>39</v>
      </c>
      <c r="B107" s="172" t="s">
        <v>219</v>
      </c>
      <c r="C107" s="173" t="s">
        <v>220</v>
      </c>
      <c r="D107" s="174" t="s">
        <v>90</v>
      </c>
      <c r="E107" s="175">
        <v>30</v>
      </c>
      <c r="F107" s="175">
        <v>0</v>
      </c>
      <c r="G107" s="176">
        <f>E107*F107</f>
        <v>0</v>
      </c>
      <c r="O107" s="170">
        <v>2</v>
      </c>
      <c r="AA107" s="146">
        <v>1</v>
      </c>
      <c r="AB107" s="146">
        <v>9</v>
      </c>
      <c r="AC107" s="146">
        <v>9</v>
      </c>
      <c r="AZ107" s="146">
        <v>4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1</v>
      </c>
      <c r="CB107" s="177">
        <v>9</v>
      </c>
      <c r="CZ107" s="146">
        <v>0.00028</v>
      </c>
    </row>
    <row r="108" spans="1:104" ht="22.5">
      <c r="A108" s="171">
        <v>40</v>
      </c>
      <c r="B108" s="172" t="s">
        <v>221</v>
      </c>
      <c r="C108" s="173" t="s">
        <v>222</v>
      </c>
      <c r="D108" s="174" t="s">
        <v>101</v>
      </c>
      <c r="E108" s="175">
        <v>9</v>
      </c>
      <c r="F108" s="175">
        <v>0</v>
      </c>
      <c r="G108" s="176">
        <f>E108*F108</f>
        <v>0</v>
      </c>
      <c r="O108" s="170">
        <v>2</v>
      </c>
      <c r="AA108" s="146">
        <v>1</v>
      </c>
      <c r="AB108" s="146">
        <v>9</v>
      </c>
      <c r="AC108" s="146">
        <v>9</v>
      </c>
      <c r="AZ108" s="146">
        <v>4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7">
        <v>1</v>
      </c>
      <c r="CB108" s="177">
        <v>9</v>
      </c>
      <c r="CZ108" s="146">
        <v>0.00025</v>
      </c>
    </row>
    <row r="109" spans="1:15" ht="12.75">
      <c r="A109" s="178"/>
      <c r="B109" s="179"/>
      <c r="C109" s="228" t="s">
        <v>223</v>
      </c>
      <c r="D109" s="229"/>
      <c r="E109" s="229"/>
      <c r="F109" s="229"/>
      <c r="G109" s="230"/>
      <c r="L109" s="180" t="s">
        <v>223</v>
      </c>
      <c r="O109" s="170">
        <v>3</v>
      </c>
    </row>
    <row r="110" spans="1:104" ht="12.75">
      <c r="A110" s="171">
        <v>41</v>
      </c>
      <c r="B110" s="172" t="s">
        <v>224</v>
      </c>
      <c r="C110" s="173" t="s">
        <v>225</v>
      </c>
      <c r="D110" s="174" t="s">
        <v>101</v>
      </c>
      <c r="E110" s="175">
        <v>1</v>
      </c>
      <c r="F110" s="175">
        <v>0</v>
      </c>
      <c r="G110" s="176">
        <f>E110*F110</f>
        <v>0</v>
      </c>
      <c r="O110" s="170">
        <v>2</v>
      </c>
      <c r="AA110" s="146">
        <v>1</v>
      </c>
      <c r="AB110" s="146">
        <v>9</v>
      </c>
      <c r="AC110" s="146">
        <v>9</v>
      </c>
      <c r="AZ110" s="146">
        <v>4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7">
        <v>1</v>
      </c>
      <c r="CB110" s="177">
        <v>9</v>
      </c>
      <c r="CZ110" s="146">
        <v>0</v>
      </c>
    </row>
    <row r="111" spans="1:15" ht="12.75">
      <c r="A111" s="178"/>
      <c r="B111" s="179"/>
      <c r="C111" s="228" t="s">
        <v>226</v>
      </c>
      <c r="D111" s="229"/>
      <c r="E111" s="229"/>
      <c r="F111" s="229"/>
      <c r="G111" s="230"/>
      <c r="L111" s="180" t="s">
        <v>226</v>
      </c>
      <c r="O111" s="170">
        <v>3</v>
      </c>
    </row>
    <row r="112" spans="1:104" ht="12.75">
      <c r="A112" s="171">
        <v>42</v>
      </c>
      <c r="B112" s="172" t="s">
        <v>227</v>
      </c>
      <c r="C112" s="173" t="s">
        <v>228</v>
      </c>
      <c r="D112" s="174" t="s">
        <v>101</v>
      </c>
      <c r="E112" s="175">
        <v>1</v>
      </c>
      <c r="F112" s="175">
        <v>0</v>
      </c>
      <c r="G112" s="176">
        <f>E112*F112</f>
        <v>0</v>
      </c>
      <c r="O112" s="170">
        <v>2</v>
      </c>
      <c r="AA112" s="146">
        <v>1</v>
      </c>
      <c r="AB112" s="146">
        <v>9</v>
      </c>
      <c r="AC112" s="146">
        <v>9</v>
      </c>
      <c r="AZ112" s="146">
        <v>4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</v>
      </c>
      <c r="CB112" s="177">
        <v>9</v>
      </c>
      <c r="CZ112" s="146">
        <v>0</v>
      </c>
    </row>
    <row r="113" spans="1:15" ht="22.5">
      <c r="A113" s="178"/>
      <c r="B113" s="179"/>
      <c r="C113" s="228" t="s">
        <v>229</v>
      </c>
      <c r="D113" s="229"/>
      <c r="E113" s="229"/>
      <c r="F113" s="229"/>
      <c r="G113" s="230"/>
      <c r="L113" s="180" t="s">
        <v>229</v>
      </c>
      <c r="O113" s="170">
        <v>3</v>
      </c>
    </row>
    <row r="114" spans="1:104" ht="22.5">
      <c r="A114" s="171">
        <v>43</v>
      </c>
      <c r="B114" s="172" t="s">
        <v>230</v>
      </c>
      <c r="C114" s="173" t="s">
        <v>231</v>
      </c>
      <c r="D114" s="174" t="s">
        <v>90</v>
      </c>
      <c r="E114" s="175">
        <v>200</v>
      </c>
      <c r="F114" s="175">
        <v>0</v>
      </c>
      <c r="G114" s="176">
        <f>E114*F114</f>
        <v>0</v>
      </c>
      <c r="O114" s="170">
        <v>2</v>
      </c>
      <c r="AA114" s="146">
        <v>1</v>
      </c>
      <c r="AB114" s="146">
        <v>9</v>
      </c>
      <c r="AC114" s="146">
        <v>9</v>
      </c>
      <c r="AZ114" s="146">
        <v>4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</v>
      </c>
      <c r="CB114" s="177">
        <v>9</v>
      </c>
      <c r="CZ114" s="146">
        <v>0.00017</v>
      </c>
    </row>
    <row r="115" spans="1:15" ht="12.75">
      <c r="A115" s="178"/>
      <c r="B115" s="181"/>
      <c r="C115" s="226" t="s">
        <v>232</v>
      </c>
      <c r="D115" s="227"/>
      <c r="E115" s="182">
        <v>80</v>
      </c>
      <c r="F115" s="183"/>
      <c r="G115" s="184"/>
      <c r="M115" s="180" t="s">
        <v>232</v>
      </c>
      <c r="O115" s="170"/>
    </row>
    <row r="116" spans="1:15" ht="12.75">
      <c r="A116" s="178"/>
      <c r="B116" s="181"/>
      <c r="C116" s="226" t="s">
        <v>233</v>
      </c>
      <c r="D116" s="227"/>
      <c r="E116" s="182">
        <v>90</v>
      </c>
      <c r="F116" s="183"/>
      <c r="G116" s="184"/>
      <c r="M116" s="180" t="s">
        <v>233</v>
      </c>
      <c r="O116" s="170"/>
    </row>
    <row r="117" spans="1:15" ht="12.75">
      <c r="A117" s="178"/>
      <c r="B117" s="181"/>
      <c r="C117" s="226" t="s">
        <v>234</v>
      </c>
      <c r="D117" s="227"/>
      <c r="E117" s="182">
        <v>30</v>
      </c>
      <c r="F117" s="183"/>
      <c r="G117" s="184"/>
      <c r="M117" s="180" t="s">
        <v>234</v>
      </c>
      <c r="O117" s="170"/>
    </row>
    <row r="118" spans="1:15" ht="12.75">
      <c r="A118" s="178"/>
      <c r="B118" s="181"/>
      <c r="C118" s="226" t="s">
        <v>204</v>
      </c>
      <c r="D118" s="227"/>
      <c r="E118" s="182">
        <v>0</v>
      </c>
      <c r="F118" s="183"/>
      <c r="G118" s="184"/>
      <c r="M118" s="180">
        <v>0</v>
      </c>
      <c r="O118" s="170"/>
    </row>
    <row r="119" spans="1:15" ht="12.75">
      <c r="A119" s="178"/>
      <c r="B119" s="181"/>
      <c r="C119" s="226" t="s">
        <v>204</v>
      </c>
      <c r="D119" s="227"/>
      <c r="E119" s="182">
        <v>0</v>
      </c>
      <c r="F119" s="183"/>
      <c r="G119" s="184"/>
      <c r="M119" s="180">
        <v>0</v>
      </c>
      <c r="O119" s="170"/>
    </row>
    <row r="120" spans="1:104" ht="22.5">
      <c r="A120" s="171">
        <v>44</v>
      </c>
      <c r="B120" s="172" t="s">
        <v>235</v>
      </c>
      <c r="C120" s="173" t="s">
        <v>236</v>
      </c>
      <c r="D120" s="174" t="s">
        <v>90</v>
      </c>
      <c r="E120" s="175">
        <v>133</v>
      </c>
      <c r="F120" s="175">
        <v>0</v>
      </c>
      <c r="G120" s="176">
        <f>E120*F120</f>
        <v>0</v>
      </c>
      <c r="O120" s="170">
        <v>2</v>
      </c>
      <c r="AA120" s="146">
        <v>1</v>
      </c>
      <c r="AB120" s="146">
        <v>9</v>
      </c>
      <c r="AC120" s="146">
        <v>9</v>
      </c>
      <c r="AZ120" s="146">
        <v>4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1</v>
      </c>
      <c r="CB120" s="177">
        <v>9</v>
      </c>
      <c r="CZ120" s="146">
        <v>0.00023</v>
      </c>
    </row>
    <row r="121" spans="1:15" ht="12.75">
      <c r="A121" s="178"/>
      <c r="B121" s="181"/>
      <c r="C121" s="226" t="s">
        <v>237</v>
      </c>
      <c r="D121" s="227"/>
      <c r="E121" s="182">
        <v>33</v>
      </c>
      <c r="F121" s="183"/>
      <c r="G121" s="184"/>
      <c r="M121" s="180" t="s">
        <v>237</v>
      </c>
      <c r="O121" s="170"/>
    </row>
    <row r="122" spans="1:15" ht="12.75">
      <c r="A122" s="178"/>
      <c r="B122" s="181"/>
      <c r="C122" s="226" t="s">
        <v>238</v>
      </c>
      <c r="D122" s="227"/>
      <c r="E122" s="182">
        <v>15</v>
      </c>
      <c r="F122" s="183"/>
      <c r="G122" s="184"/>
      <c r="M122" s="180" t="s">
        <v>238</v>
      </c>
      <c r="O122" s="170"/>
    </row>
    <row r="123" spans="1:15" ht="12.75">
      <c r="A123" s="178"/>
      <c r="B123" s="181"/>
      <c r="C123" s="226" t="s">
        <v>239</v>
      </c>
      <c r="D123" s="227"/>
      <c r="E123" s="182">
        <v>15</v>
      </c>
      <c r="F123" s="183"/>
      <c r="G123" s="184"/>
      <c r="M123" s="180" t="s">
        <v>239</v>
      </c>
      <c r="O123" s="170"/>
    </row>
    <row r="124" spans="1:15" ht="12.75">
      <c r="A124" s="178"/>
      <c r="B124" s="181"/>
      <c r="C124" s="226" t="s">
        <v>240</v>
      </c>
      <c r="D124" s="227"/>
      <c r="E124" s="182">
        <v>20</v>
      </c>
      <c r="F124" s="183"/>
      <c r="G124" s="184"/>
      <c r="M124" s="180" t="s">
        <v>240</v>
      </c>
      <c r="O124" s="170"/>
    </row>
    <row r="125" spans="1:15" ht="12.75">
      <c r="A125" s="178"/>
      <c r="B125" s="181"/>
      <c r="C125" s="226" t="s">
        <v>241</v>
      </c>
      <c r="D125" s="227"/>
      <c r="E125" s="182">
        <v>10</v>
      </c>
      <c r="F125" s="183"/>
      <c r="G125" s="184"/>
      <c r="M125" s="180" t="s">
        <v>241</v>
      </c>
      <c r="O125" s="170"/>
    </row>
    <row r="126" spans="1:15" ht="12.75">
      <c r="A126" s="178"/>
      <c r="B126" s="181"/>
      <c r="C126" s="226" t="s">
        <v>242</v>
      </c>
      <c r="D126" s="227"/>
      <c r="E126" s="182">
        <v>20</v>
      </c>
      <c r="F126" s="183"/>
      <c r="G126" s="184"/>
      <c r="M126" s="180" t="s">
        <v>242</v>
      </c>
      <c r="O126" s="170"/>
    </row>
    <row r="127" spans="1:15" ht="12.75">
      <c r="A127" s="178"/>
      <c r="B127" s="181"/>
      <c r="C127" s="226" t="s">
        <v>243</v>
      </c>
      <c r="D127" s="227"/>
      <c r="E127" s="182">
        <v>20</v>
      </c>
      <c r="F127" s="183"/>
      <c r="G127" s="184"/>
      <c r="M127" s="180" t="s">
        <v>243</v>
      </c>
      <c r="O127" s="170"/>
    </row>
    <row r="128" spans="1:15" ht="12.75">
      <c r="A128" s="178"/>
      <c r="B128" s="181"/>
      <c r="C128" s="226" t="s">
        <v>204</v>
      </c>
      <c r="D128" s="227"/>
      <c r="E128" s="182">
        <v>0</v>
      </c>
      <c r="F128" s="183"/>
      <c r="G128" s="184"/>
      <c r="M128" s="180">
        <v>0</v>
      </c>
      <c r="O128" s="170"/>
    </row>
    <row r="129" spans="1:15" ht="12.75">
      <c r="A129" s="178"/>
      <c r="B129" s="181"/>
      <c r="C129" s="226" t="s">
        <v>204</v>
      </c>
      <c r="D129" s="227"/>
      <c r="E129" s="182">
        <v>0</v>
      </c>
      <c r="F129" s="183"/>
      <c r="G129" s="184"/>
      <c r="M129" s="180">
        <v>0</v>
      </c>
      <c r="O129" s="170"/>
    </row>
    <row r="130" spans="1:15" ht="12.75">
      <c r="A130" s="178"/>
      <c r="B130" s="181"/>
      <c r="C130" s="226" t="s">
        <v>204</v>
      </c>
      <c r="D130" s="227"/>
      <c r="E130" s="182">
        <v>0</v>
      </c>
      <c r="F130" s="183"/>
      <c r="G130" s="184"/>
      <c r="M130" s="180">
        <v>0</v>
      </c>
      <c r="O130" s="170"/>
    </row>
    <row r="131" spans="1:15" ht="12.75">
      <c r="A131" s="178"/>
      <c r="B131" s="181"/>
      <c r="C131" s="226" t="s">
        <v>204</v>
      </c>
      <c r="D131" s="227"/>
      <c r="E131" s="182">
        <v>0</v>
      </c>
      <c r="F131" s="183"/>
      <c r="G131" s="184"/>
      <c r="M131" s="180">
        <v>0</v>
      </c>
      <c r="O131" s="170"/>
    </row>
    <row r="132" spans="1:15" ht="12.75">
      <c r="A132" s="178"/>
      <c r="B132" s="181"/>
      <c r="C132" s="226" t="s">
        <v>204</v>
      </c>
      <c r="D132" s="227"/>
      <c r="E132" s="182">
        <v>0</v>
      </c>
      <c r="F132" s="183"/>
      <c r="G132" s="184"/>
      <c r="M132" s="180">
        <v>0</v>
      </c>
      <c r="O132" s="170"/>
    </row>
    <row r="133" spans="1:104" ht="22.5">
      <c r="A133" s="171">
        <v>45</v>
      </c>
      <c r="B133" s="172" t="s">
        <v>244</v>
      </c>
      <c r="C133" s="173" t="s">
        <v>245</v>
      </c>
      <c r="D133" s="174" t="s">
        <v>90</v>
      </c>
      <c r="E133" s="175">
        <v>30</v>
      </c>
      <c r="F133" s="175">
        <v>0</v>
      </c>
      <c r="G133" s="176">
        <f>E133*F133</f>
        <v>0</v>
      </c>
      <c r="O133" s="170">
        <v>2</v>
      </c>
      <c r="AA133" s="146">
        <v>1</v>
      </c>
      <c r="AB133" s="146">
        <v>9</v>
      </c>
      <c r="AC133" s="146">
        <v>9</v>
      </c>
      <c r="AZ133" s="146">
        <v>4</v>
      </c>
      <c r="BA133" s="146">
        <f>IF(AZ133=1,G133,0)</f>
        <v>0</v>
      </c>
      <c r="BB133" s="146">
        <f>IF(AZ133=2,G133,0)</f>
        <v>0</v>
      </c>
      <c r="BC133" s="146">
        <f>IF(AZ133=3,G133,0)</f>
        <v>0</v>
      </c>
      <c r="BD133" s="146">
        <f>IF(AZ133=4,G133,0)</f>
        <v>0</v>
      </c>
      <c r="BE133" s="146">
        <f>IF(AZ133=5,G133,0)</f>
        <v>0</v>
      </c>
      <c r="CA133" s="177">
        <v>1</v>
      </c>
      <c r="CB133" s="177">
        <v>9</v>
      </c>
      <c r="CZ133" s="146">
        <v>0.00064</v>
      </c>
    </row>
    <row r="134" spans="1:104" ht="12.75">
      <c r="A134" s="171">
        <v>46</v>
      </c>
      <c r="B134" s="172" t="s">
        <v>246</v>
      </c>
      <c r="C134" s="173" t="s">
        <v>247</v>
      </c>
      <c r="D134" s="174" t="s">
        <v>101</v>
      </c>
      <c r="E134" s="175">
        <v>1</v>
      </c>
      <c r="F134" s="175">
        <v>0</v>
      </c>
      <c r="G134" s="176">
        <f>E134*F134</f>
        <v>0</v>
      </c>
      <c r="O134" s="170">
        <v>2</v>
      </c>
      <c r="AA134" s="146">
        <v>1</v>
      </c>
      <c r="AB134" s="146">
        <v>7</v>
      </c>
      <c r="AC134" s="146">
        <v>7</v>
      </c>
      <c r="AZ134" s="146">
        <v>4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7">
        <v>1</v>
      </c>
      <c r="CB134" s="177">
        <v>7</v>
      </c>
      <c r="CZ134" s="146">
        <v>0</v>
      </c>
    </row>
    <row r="135" spans="1:104" ht="12.75">
      <c r="A135" s="171">
        <v>47</v>
      </c>
      <c r="B135" s="172" t="s">
        <v>248</v>
      </c>
      <c r="C135" s="173" t="s">
        <v>249</v>
      </c>
      <c r="D135" s="174" t="s">
        <v>90</v>
      </c>
      <c r="E135" s="175">
        <v>15</v>
      </c>
      <c r="F135" s="175">
        <v>0</v>
      </c>
      <c r="G135" s="176">
        <f>E135*F135</f>
        <v>0</v>
      </c>
      <c r="O135" s="170">
        <v>2</v>
      </c>
      <c r="AA135" s="146">
        <v>3</v>
      </c>
      <c r="AB135" s="146">
        <v>9</v>
      </c>
      <c r="AC135" s="146">
        <v>345709994060</v>
      </c>
      <c r="AZ135" s="146">
        <v>3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7">
        <v>3</v>
      </c>
      <c r="CB135" s="177">
        <v>9</v>
      </c>
      <c r="CZ135" s="146">
        <v>0</v>
      </c>
    </row>
    <row r="136" spans="1:15" ht="12.75">
      <c r="A136" s="178"/>
      <c r="B136" s="179"/>
      <c r="C136" s="228" t="s">
        <v>250</v>
      </c>
      <c r="D136" s="229"/>
      <c r="E136" s="229"/>
      <c r="F136" s="229"/>
      <c r="G136" s="230"/>
      <c r="L136" s="180" t="s">
        <v>250</v>
      </c>
      <c r="O136" s="170">
        <v>3</v>
      </c>
    </row>
    <row r="137" spans="1:104" ht="12.75">
      <c r="A137" s="171">
        <v>48</v>
      </c>
      <c r="B137" s="172" t="s">
        <v>251</v>
      </c>
      <c r="C137" s="173" t="s">
        <v>252</v>
      </c>
      <c r="D137" s="174" t="s">
        <v>101</v>
      </c>
      <c r="E137" s="175">
        <v>7</v>
      </c>
      <c r="F137" s="175">
        <v>0</v>
      </c>
      <c r="G137" s="176">
        <f aca="true" t="shared" si="0" ref="G137:G142">E137*F137</f>
        <v>0</v>
      </c>
      <c r="O137" s="170">
        <v>2</v>
      </c>
      <c r="AA137" s="146">
        <v>3</v>
      </c>
      <c r="AB137" s="146">
        <v>9</v>
      </c>
      <c r="AC137" s="146" t="s">
        <v>251</v>
      </c>
      <c r="AZ137" s="146">
        <v>3</v>
      </c>
      <c r="BA137" s="146">
        <f aca="true" t="shared" si="1" ref="BA137:BA142">IF(AZ137=1,G137,0)</f>
        <v>0</v>
      </c>
      <c r="BB137" s="146">
        <f aca="true" t="shared" si="2" ref="BB137:BB142">IF(AZ137=2,G137,0)</f>
        <v>0</v>
      </c>
      <c r="BC137" s="146">
        <f aca="true" t="shared" si="3" ref="BC137:BC142">IF(AZ137=3,G137,0)</f>
        <v>0</v>
      </c>
      <c r="BD137" s="146">
        <f aca="true" t="shared" si="4" ref="BD137:BD142">IF(AZ137=4,G137,0)</f>
        <v>0</v>
      </c>
      <c r="BE137" s="146">
        <f aca="true" t="shared" si="5" ref="BE137:BE142">IF(AZ137=5,G137,0)</f>
        <v>0</v>
      </c>
      <c r="CA137" s="177">
        <v>3</v>
      </c>
      <c r="CB137" s="177">
        <v>9</v>
      </c>
      <c r="CZ137" s="146">
        <v>0</v>
      </c>
    </row>
    <row r="138" spans="1:104" ht="12.75">
      <c r="A138" s="171">
        <v>49</v>
      </c>
      <c r="B138" s="172" t="s">
        <v>253</v>
      </c>
      <c r="C138" s="173" t="s">
        <v>254</v>
      </c>
      <c r="D138" s="174" t="s">
        <v>101</v>
      </c>
      <c r="E138" s="175">
        <v>4</v>
      </c>
      <c r="F138" s="175">
        <v>0</v>
      </c>
      <c r="G138" s="176">
        <f t="shared" si="0"/>
        <v>0</v>
      </c>
      <c r="O138" s="170">
        <v>2</v>
      </c>
      <c r="AA138" s="146">
        <v>3</v>
      </c>
      <c r="AB138" s="146">
        <v>9</v>
      </c>
      <c r="AC138" s="146" t="s">
        <v>253</v>
      </c>
      <c r="AZ138" s="146">
        <v>3</v>
      </c>
      <c r="BA138" s="146">
        <f t="shared" si="1"/>
        <v>0</v>
      </c>
      <c r="BB138" s="146">
        <f t="shared" si="2"/>
        <v>0</v>
      </c>
      <c r="BC138" s="146">
        <f t="shared" si="3"/>
        <v>0</v>
      </c>
      <c r="BD138" s="146">
        <f t="shared" si="4"/>
        <v>0</v>
      </c>
      <c r="BE138" s="146">
        <f t="shared" si="5"/>
        <v>0</v>
      </c>
      <c r="CA138" s="177">
        <v>3</v>
      </c>
      <c r="CB138" s="177">
        <v>9</v>
      </c>
      <c r="CZ138" s="146">
        <v>0</v>
      </c>
    </row>
    <row r="139" spans="1:104" ht="12.75">
      <c r="A139" s="171">
        <v>50</v>
      </c>
      <c r="B139" s="172" t="s">
        <v>255</v>
      </c>
      <c r="C139" s="173" t="s">
        <v>256</v>
      </c>
      <c r="D139" s="174" t="s">
        <v>101</v>
      </c>
      <c r="E139" s="175">
        <v>2</v>
      </c>
      <c r="F139" s="175">
        <v>0</v>
      </c>
      <c r="G139" s="176">
        <f t="shared" si="0"/>
        <v>0</v>
      </c>
      <c r="O139" s="170">
        <v>2</v>
      </c>
      <c r="AA139" s="146">
        <v>3</v>
      </c>
      <c r="AB139" s="146">
        <v>9</v>
      </c>
      <c r="AC139" s="146" t="s">
        <v>255</v>
      </c>
      <c r="AZ139" s="146">
        <v>3</v>
      </c>
      <c r="BA139" s="146">
        <f t="shared" si="1"/>
        <v>0</v>
      </c>
      <c r="BB139" s="146">
        <f t="shared" si="2"/>
        <v>0</v>
      </c>
      <c r="BC139" s="146">
        <f t="shared" si="3"/>
        <v>0</v>
      </c>
      <c r="BD139" s="146">
        <f t="shared" si="4"/>
        <v>0</v>
      </c>
      <c r="BE139" s="146">
        <f t="shared" si="5"/>
        <v>0</v>
      </c>
      <c r="CA139" s="177">
        <v>3</v>
      </c>
      <c r="CB139" s="177">
        <v>9</v>
      </c>
      <c r="CZ139" s="146">
        <v>0</v>
      </c>
    </row>
    <row r="140" spans="1:104" ht="12.75">
      <c r="A140" s="171">
        <v>51</v>
      </c>
      <c r="B140" s="172" t="s">
        <v>257</v>
      </c>
      <c r="C140" s="173" t="s">
        <v>258</v>
      </c>
      <c r="D140" s="174" t="s">
        <v>101</v>
      </c>
      <c r="E140" s="175">
        <v>4</v>
      </c>
      <c r="F140" s="175">
        <v>0</v>
      </c>
      <c r="G140" s="176">
        <f t="shared" si="0"/>
        <v>0</v>
      </c>
      <c r="O140" s="170">
        <v>2</v>
      </c>
      <c r="AA140" s="146">
        <v>3</v>
      </c>
      <c r="AB140" s="146">
        <v>9</v>
      </c>
      <c r="AC140" s="146" t="s">
        <v>257</v>
      </c>
      <c r="AZ140" s="146">
        <v>3</v>
      </c>
      <c r="BA140" s="146">
        <f t="shared" si="1"/>
        <v>0</v>
      </c>
      <c r="BB140" s="146">
        <f t="shared" si="2"/>
        <v>0</v>
      </c>
      <c r="BC140" s="146">
        <f t="shared" si="3"/>
        <v>0</v>
      </c>
      <c r="BD140" s="146">
        <f t="shared" si="4"/>
        <v>0</v>
      </c>
      <c r="BE140" s="146">
        <f t="shared" si="5"/>
        <v>0</v>
      </c>
      <c r="CA140" s="177">
        <v>3</v>
      </c>
      <c r="CB140" s="177">
        <v>9</v>
      </c>
      <c r="CZ140" s="146">
        <v>0</v>
      </c>
    </row>
    <row r="141" spans="1:104" ht="12.75">
      <c r="A141" s="171">
        <v>52</v>
      </c>
      <c r="B141" s="172" t="s">
        <v>259</v>
      </c>
      <c r="C141" s="173" t="s">
        <v>260</v>
      </c>
      <c r="D141" s="174" t="s">
        <v>101</v>
      </c>
      <c r="E141" s="175">
        <v>2</v>
      </c>
      <c r="F141" s="175">
        <v>0</v>
      </c>
      <c r="G141" s="176">
        <f t="shared" si="0"/>
        <v>0</v>
      </c>
      <c r="O141" s="170">
        <v>2</v>
      </c>
      <c r="AA141" s="146">
        <v>3</v>
      </c>
      <c r="AB141" s="146">
        <v>9</v>
      </c>
      <c r="AC141" s="146" t="s">
        <v>259</v>
      </c>
      <c r="AZ141" s="146">
        <v>3</v>
      </c>
      <c r="BA141" s="146">
        <f t="shared" si="1"/>
        <v>0</v>
      </c>
      <c r="BB141" s="146">
        <f t="shared" si="2"/>
        <v>0</v>
      </c>
      <c r="BC141" s="146">
        <f t="shared" si="3"/>
        <v>0</v>
      </c>
      <c r="BD141" s="146">
        <f t="shared" si="4"/>
        <v>0</v>
      </c>
      <c r="BE141" s="146">
        <f t="shared" si="5"/>
        <v>0</v>
      </c>
      <c r="CA141" s="177">
        <v>3</v>
      </c>
      <c r="CB141" s="177">
        <v>9</v>
      </c>
      <c r="CZ141" s="146">
        <v>0</v>
      </c>
    </row>
    <row r="142" spans="1:104" ht="12.75">
      <c r="A142" s="171">
        <v>53</v>
      </c>
      <c r="B142" s="172" t="s">
        <v>261</v>
      </c>
      <c r="C142" s="173" t="s">
        <v>262</v>
      </c>
      <c r="D142" s="174" t="s">
        <v>101</v>
      </c>
      <c r="E142" s="175">
        <v>1</v>
      </c>
      <c r="F142" s="175">
        <v>0</v>
      </c>
      <c r="G142" s="176">
        <f t="shared" si="0"/>
        <v>0</v>
      </c>
      <c r="O142" s="170">
        <v>2</v>
      </c>
      <c r="AA142" s="146">
        <v>3</v>
      </c>
      <c r="AB142" s="146">
        <v>9</v>
      </c>
      <c r="AC142" s="146">
        <v>35822001012</v>
      </c>
      <c r="AZ142" s="146">
        <v>3</v>
      </c>
      <c r="BA142" s="146">
        <f t="shared" si="1"/>
        <v>0</v>
      </c>
      <c r="BB142" s="146">
        <f t="shared" si="2"/>
        <v>0</v>
      </c>
      <c r="BC142" s="146">
        <f t="shared" si="3"/>
        <v>0</v>
      </c>
      <c r="BD142" s="146">
        <f t="shared" si="4"/>
        <v>0</v>
      </c>
      <c r="BE142" s="146">
        <f t="shared" si="5"/>
        <v>0</v>
      </c>
      <c r="CA142" s="177">
        <v>3</v>
      </c>
      <c r="CB142" s="177">
        <v>9</v>
      </c>
      <c r="CZ142" s="146">
        <v>0.00018</v>
      </c>
    </row>
    <row r="143" spans="1:15" ht="12.75">
      <c r="A143" s="178"/>
      <c r="B143" s="179"/>
      <c r="C143" s="228"/>
      <c r="D143" s="229"/>
      <c r="E143" s="229"/>
      <c r="F143" s="229"/>
      <c r="G143" s="230"/>
      <c r="L143" s="180"/>
      <c r="O143" s="170">
        <v>3</v>
      </c>
    </row>
    <row r="144" spans="1:104" ht="12.75">
      <c r="A144" s="171">
        <v>54</v>
      </c>
      <c r="B144" s="172" t="s">
        <v>263</v>
      </c>
      <c r="C144" s="173" t="s">
        <v>264</v>
      </c>
      <c r="D144" s="174" t="s">
        <v>101</v>
      </c>
      <c r="E144" s="175">
        <v>4</v>
      </c>
      <c r="F144" s="175">
        <v>0</v>
      </c>
      <c r="G144" s="176">
        <f>E144*F144</f>
        <v>0</v>
      </c>
      <c r="O144" s="170">
        <v>2</v>
      </c>
      <c r="AA144" s="146">
        <v>3</v>
      </c>
      <c r="AB144" s="146">
        <v>9</v>
      </c>
      <c r="AC144" s="146">
        <v>35822001013</v>
      </c>
      <c r="AZ144" s="146">
        <v>3</v>
      </c>
      <c r="BA144" s="146">
        <f>IF(AZ144=1,G144,0)</f>
        <v>0</v>
      </c>
      <c r="BB144" s="146">
        <f>IF(AZ144=2,G144,0)</f>
        <v>0</v>
      </c>
      <c r="BC144" s="146">
        <f>IF(AZ144=3,G144,0)</f>
        <v>0</v>
      </c>
      <c r="BD144" s="146">
        <f>IF(AZ144=4,G144,0)</f>
        <v>0</v>
      </c>
      <c r="BE144" s="146">
        <f>IF(AZ144=5,G144,0)</f>
        <v>0</v>
      </c>
      <c r="CA144" s="177">
        <v>3</v>
      </c>
      <c r="CB144" s="177">
        <v>9</v>
      </c>
      <c r="CZ144" s="146">
        <v>0.00018</v>
      </c>
    </row>
    <row r="145" spans="1:104" ht="12.75">
      <c r="A145" s="171">
        <v>55</v>
      </c>
      <c r="B145" s="172" t="s">
        <v>265</v>
      </c>
      <c r="C145" s="173" t="s">
        <v>266</v>
      </c>
      <c r="D145" s="174" t="s">
        <v>101</v>
      </c>
      <c r="E145" s="175">
        <v>6</v>
      </c>
      <c r="F145" s="175">
        <v>0</v>
      </c>
      <c r="G145" s="176">
        <f>E145*F145</f>
        <v>0</v>
      </c>
      <c r="O145" s="170">
        <v>2</v>
      </c>
      <c r="AA145" s="146">
        <v>3</v>
      </c>
      <c r="AB145" s="146">
        <v>9</v>
      </c>
      <c r="AC145" s="146">
        <v>35822001015</v>
      </c>
      <c r="AZ145" s="146">
        <v>3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7">
        <v>3</v>
      </c>
      <c r="CB145" s="177">
        <v>9</v>
      </c>
      <c r="CZ145" s="146">
        <v>0.00018</v>
      </c>
    </row>
    <row r="146" spans="1:104" ht="12.75">
      <c r="A146" s="171">
        <v>56</v>
      </c>
      <c r="B146" s="172" t="s">
        <v>267</v>
      </c>
      <c r="C146" s="173" t="s">
        <v>268</v>
      </c>
      <c r="D146" s="174" t="s">
        <v>101</v>
      </c>
      <c r="E146" s="175">
        <v>1</v>
      </c>
      <c r="F146" s="175">
        <v>0</v>
      </c>
      <c r="G146" s="176">
        <f>E146*F146</f>
        <v>0</v>
      </c>
      <c r="O146" s="170">
        <v>2</v>
      </c>
      <c r="AA146" s="146">
        <v>3</v>
      </c>
      <c r="AB146" s="146">
        <v>9</v>
      </c>
      <c r="AC146" s="146" t="s">
        <v>267</v>
      </c>
      <c r="AZ146" s="146">
        <v>3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3</v>
      </c>
      <c r="CB146" s="177">
        <v>9</v>
      </c>
      <c r="CZ146" s="146">
        <v>0.00046</v>
      </c>
    </row>
    <row r="147" spans="1:104" ht="12.75">
      <c r="A147" s="171">
        <v>57</v>
      </c>
      <c r="B147" s="172" t="s">
        <v>269</v>
      </c>
      <c r="C147" s="173" t="s">
        <v>270</v>
      </c>
      <c r="D147" s="174" t="s">
        <v>101</v>
      </c>
      <c r="E147" s="175">
        <v>1</v>
      </c>
      <c r="F147" s="175">
        <v>0</v>
      </c>
      <c r="G147" s="176">
        <f>E147*F147</f>
        <v>0</v>
      </c>
      <c r="O147" s="170">
        <v>2</v>
      </c>
      <c r="AA147" s="146">
        <v>3</v>
      </c>
      <c r="AB147" s="146">
        <v>9</v>
      </c>
      <c r="AC147" s="146">
        <v>358891503</v>
      </c>
      <c r="AZ147" s="146">
        <v>3</v>
      </c>
      <c r="BA147" s="146">
        <f>IF(AZ147=1,G147,0)</f>
        <v>0</v>
      </c>
      <c r="BB147" s="146">
        <f>IF(AZ147=2,G147,0)</f>
        <v>0</v>
      </c>
      <c r="BC147" s="146">
        <f>IF(AZ147=3,G147,0)</f>
        <v>0</v>
      </c>
      <c r="BD147" s="146">
        <f>IF(AZ147=4,G147,0)</f>
        <v>0</v>
      </c>
      <c r="BE147" s="146">
        <f>IF(AZ147=5,G147,0)</f>
        <v>0</v>
      </c>
      <c r="CA147" s="177">
        <v>3</v>
      </c>
      <c r="CB147" s="177">
        <v>9</v>
      </c>
      <c r="CZ147" s="146">
        <v>0.00027</v>
      </c>
    </row>
    <row r="148" spans="1:104" ht="12.75">
      <c r="A148" s="171">
        <v>58</v>
      </c>
      <c r="B148" s="172" t="s">
        <v>271</v>
      </c>
      <c r="C148" s="173" t="s">
        <v>272</v>
      </c>
      <c r="D148" s="174" t="s">
        <v>101</v>
      </c>
      <c r="E148" s="175">
        <v>1</v>
      </c>
      <c r="F148" s="175">
        <v>0</v>
      </c>
      <c r="G148" s="176">
        <f>E148*F148</f>
        <v>0</v>
      </c>
      <c r="O148" s="170">
        <v>2</v>
      </c>
      <c r="AA148" s="146">
        <v>3</v>
      </c>
      <c r="AB148" s="146">
        <v>9</v>
      </c>
      <c r="AC148" s="146" t="s">
        <v>271</v>
      </c>
      <c r="AZ148" s="146">
        <v>3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7">
        <v>3</v>
      </c>
      <c r="CB148" s="177">
        <v>9</v>
      </c>
      <c r="CZ148" s="146">
        <v>0.007</v>
      </c>
    </row>
    <row r="149" spans="1:15" ht="12.75">
      <c r="A149" s="178"/>
      <c r="B149" s="179"/>
      <c r="C149" s="228"/>
      <c r="D149" s="229"/>
      <c r="E149" s="229"/>
      <c r="F149" s="229"/>
      <c r="G149" s="230"/>
      <c r="L149" s="180"/>
      <c r="O149" s="170">
        <v>3</v>
      </c>
    </row>
    <row r="150" spans="1:57" ht="12.75">
      <c r="A150" s="185"/>
      <c r="B150" s="186" t="s">
        <v>73</v>
      </c>
      <c r="C150" s="187" t="str">
        <f>CONCATENATE(B50," ",C50)</f>
        <v>M21 Elektromontáže</v>
      </c>
      <c r="D150" s="188"/>
      <c r="E150" s="189"/>
      <c r="F150" s="190"/>
      <c r="G150" s="191">
        <f>SUM(G50:G149)</f>
        <v>0</v>
      </c>
      <c r="O150" s="170">
        <v>4</v>
      </c>
      <c r="BA150" s="192">
        <f>SUM(BA50:BA149)</f>
        <v>0</v>
      </c>
      <c r="BB150" s="192">
        <f>SUM(BB50:BB149)</f>
        <v>0</v>
      </c>
      <c r="BC150" s="192">
        <f>SUM(BC50:BC149)</f>
        <v>0</v>
      </c>
      <c r="BD150" s="192">
        <f>SUM(BD50:BD149)</f>
        <v>0</v>
      </c>
      <c r="BE150" s="192">
        <f>SUM(BE50:BE149)</f>
        <v>0</v>
      </c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spans="1:7" ht="12.75">
      <c r="A174" s="193"/>
      <c r="B174" s="193"/>
      <c r="C174" s="193"/>
      <c r="D174" s="193"/>
      <c r="E174" s="193"/>
      <c r="F174" s="193"/>
      <c r="G174" s="193"/>
    </row>
    <row r="175" spans="1:7" ht="12.75">
      <c r="A175" s="193"/>
      <c r="B175" s="193"/>
      <c r="C175" s="193"/>
      <c r="D175" s="193"/>
      <c r="E175" s="193"/>
      <c r="F175" s="193"/>
      <c r="G175" s="193"/>
    </row>
    <row r="176" spans="1:7" ht="12.75">
      <c r="A176" s="193"/>
      <c r="B176" s="193"/>
      <c r="C176" s="193"/>
      <c r="D176" s="193"/>
      <c r="E176" s="193"/>
      <c r="F176" s="193"/>
      <c r="G176" s="193"/>
    </row>
    <row r="177" spans="1:7" ht="12.75">
      <c r="A177" s="193"/>
      <c r="B177" s="193"/>
      <c r="C177" s="193"/>
      <c r="D177" s="193"/>
      <c r="E177" s="193"/>
      <c r="F177" s="193"/>
      <c r="G177" s="193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ht="12.75">
      <c r="E185" s="146"/>
    </row>
    <row r="186" ht="12.75">
      <c r="E186" s="146"/>
    </row>
    <row r="187" ht="12.75">
      <c r="E187" s="146"/>
    </row>
    <row r="188" ht="12.75">
      <c r="E188" s="146"/>
    </row>
    <row r="189" ht="12.75">
      <c r="E189" s="146"/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ht="12.75">
      <c r="E194" s="146"/>
    </row>
    <row r="195" ht="12.75">
      <c r="E195" s="146"/>
    </row>
    <row r="196" ht="12.75">
      <c r="E196" s="146"/>
    </row>
    <row r="197" ht="12.75">
      <c r="E197" s="146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spans="1:2" ht="12.75">
      <c r="A209" s="194"/>
      <c r="B209" s="194"/>
    </row>
    <row r="210" spans="1:7" ht="12.75">
      <c r="A210" s="193"/>
      <c r="B210" s="193"/>
      <c r="C210" s="196"/>
      <c r="D210" s="196"/>
      <c r="E210" s="197"/>
      <c r="F210" s="196"/>
      <c r="G210" s="198"/>
    </row>
    <row r="211" spans="1:7" ht="12.75">
      <c r="A211" s="199"/>
      <c r="B211" s="199"/>
      <c r="C211" s="193"/>
      <c r="D211" s="193"/>
      <c r="E211" s="200"/>
      <c r="F211" s="193"/>
      <c r="G211" s="193"/>
    </row>
    <row r="212" spans="1:7" ht="12.75">
      <c r="A212" s="193"/>
      <c r="B212" s="193"/>
      <c r="C212" s="193"/>
      <c r="D212" s="193"/>
      <c r="E212" s="200"/>
      <c r="F212" s="193"/>
      <c r="G212" s="193"/>
    </row>
    <row r="213" spans="1:7" ht="12.75">
      <c r="A213" s="193"/>
      <c r="B213" s="193"/>
      <c r="C213" s="193"/>
      <c r="D213" s="193"/>
      <c r="E213" s="200"/>
      <c r="F213" s="193"/>
      <c r="G213" s="193"/>
    </row>
    <row r="214" spans="1:7" ht="12.75">
      <c r="A214" s="193"/>
      <c r="B214" s="193"/>
      <c r="C214" s="193"/>
      <c r="D214" s="193"/>
      <c r="E214" s="200"/>
      <c r="F214" s="193"/>
      <c r="G214" s="193"/>
    </row>
    <row r="215" spans="1:7" ht="12.75">
      <c r="A215" s="193"/>
      <c r="B215" s="193"/>
      <c r="C215" s="193"/>
      <c r="D215" s="193"/>
      <c r="E215" s="200"/>
      <c r="F215" s="193"/>
      <c r="G215" s="193"/>
    </row>
    <row r="216" spans="1:7" ht="12.75">
      <c r="A216" s="193"/>
      <c r="B216" s="193"/>
      <c r="C216" s="193"/>
      <c r="D216" s="193"/>
      <c r="E216" s="200"/>
      <c r="F216" s="193"/>
      <c r="G216" s="193"/>
    </row>
    <row r="217" spans="1:7" ht="12.75">
      <c r="A217" s="193"/>
      <c r="B217" s="193"/>
      <c r="C217" s="193"/>
      <c r="D217" s="193"/>
      <c r="E217" s="200"/>
      <c r="F217" s="193"/>
      <c r="G217" s="193"/>
    </row>
    <row r="218" spans="1:7" ht="12.75">
      <c r="A218" s="193"/>
      <c r="B218" s="193"/>
      <c r="C218" s="193"/>
      <c r="D218" s="193"/>
      <c r="E218" s="200"/>
      <c r="F218" s="193"/>
      <c r="G218" s="193"/>
    </row>
    <row r="219" spans="1:7" ht="12.75">
      <c r="A219" s="193"/>
      <c r="B219" s="193"/>
      <c r="C219" s="193"/>
      <c r="D219" s="193"/>
      <c r="E219" s="200"/>
      <c r="F219" s="193"/>
      <c r="G219" s="193"/>
    </row>
    <row r="220" spans="1:7" ht="12.75">
      <c r="A220" s="193"/>
      <c r="B220" s="193"/>
      <c r="C220" s="193"/>
      <c r="D220" s="193"/>
      <c r="E220" s="200"/>
      <c r="F220" s="193"/>
      <c r="G220" s="193"/>
    </row>
    <row r="221" spans="1:7" ht="12.75">
      <c r="A221" s="193"/>
      <c r="B221" s="193"/>
      <c r="C221" s="193"/>
      <c r="D221" s="193"/>
      <c r="E221" s="200"/>
      <c r="F221" s="193"/>
      <c r="G221" s="193"/>
    </row>
    <row r="222" spans="1:7" ht="12.75">
      <c r="A222" s="193"/>
      <c r="B222" s="193"/>
      <c r="C222" s="193"/>
      <c r="D222" s="193"/>
      <c r="E222" s="200"/>
      <c r="F222" s="193"/>
      <c r="G222" s="193"/>
    </row>
    <row r="223" spans="1:7" ht="12.75">
      <c r="A223" s="193"/>
      <c r="B223" s="193"/>
      <c r="C223" s="193"/>
      <c r="D223" s="193"/>
      <c r="E223" s="200"/>
      <c r="F223" s="193"/>
      <c r="G223" s="193"/>
    </row>
  </sheetData>
  <mergeCells count="80">
    <mergeCell ref="A1:G1"/>
    <mergeCell ref="A3:B3"/>
    <mergeCell ref="A4:B4"/>
    <mergeCell ref="E4:G4"/>
    <mergeCell ref="C9:G9"/>
    <mergeCell ref="C27:G27"/>
    <mergeCell ref="C28:D28"/>
    <mergeCell ref="C29:D29"/>
    <mergeCell ref="C13:G13"/>
    <mergeCell ref="C14:D14"/>
    <mergeCell ref="C15:D15"/>
    <mergeCell ref="C20:G20"/>
    <mergeCell ref="C22:G22"/>
    <mergeCell ref="C23:D23"/>
    <mergeCell ref="C24:D24"/>
    <mergeCell ref="C25:D25"/>
    <mergeCell ref="C60:G60"/>
    <mergeCell ref="C62:G62"/>
    <mergeCell ref="C64:G64"/>
    <mergeCell ref="C37:D37"/>
    <mergeCell ref="C38:D38"/>
    <mergeCell ref="C39:D39"/>
    <mergeCell ref="C40:D40"/>
    <mergeCell ref="C41:D41"/>
    <mergeCell ref="C42:D42"/>
    <mergeCell ref="C43:D43"/>
    <mergeCell ref="C48:G48"/>
    <mergeCell ref="C52:G52"/>
    <mergeCell ref="C54:D54"/>
    <mergeCell ref="C55:D55"/>
    <mergeCell ref="C56:D56"/>
    <mergeCell ref="C58:G58"/>
    <mergeCell ref="C88:D88"/>
    <mergeCell ref="C66:D66"/>
    <mergeCell ref="C67:D67"/>
    <mergeCell ref="C69:G69"/>
    <mergeCell ref="C70:D70"/>
    <mergeCell ref="C72:G72"/>
    <mergeCell ref="C74:G74"/>
    <mergeCell ref="C76:G76"/>
    <mergeCell ref="C77:D77"/>
    <mergeCell ref="C81:G81"/>
    <mergeCell ref="C85:G85"/>
    <mergeCell ref="C87:D87"/>
    <mergeCell ref="C104:D104"/>
    <mergeCell ref="C89:D89"/>
    <mergeCell ref="C90:D90"/>
    <mergeCell ref="C92:D92"/>
    <mergeCell ref="C93:D93"/>
    <mergeCell ref="C94:D94"/>
    <mergeCell ref="C98:G98"/>
    <mergeCell ref="C99:D99"/>
    <mergeCell ref="C100:D100"/>
    <mergeCell ref="C101:D101"/>
    <mergeCell ref="C102:D102"/>
    <mergeCell ref="C103:D103"/>
    <mergeCell ref="C123:D123"/>
    <mergeCell ref="C106:G106"/>
    <mergeCell ref="C109:G109"/>
    <mergeCell ref="C111:G111"/>
    <mergeCell ref="C113:G113"/>
    <mergeCell ref="C115:D115"/>
    <mergeCell ref="C116:D116"/>
    <mergeCell ref="C117:D117"/>
    <mergeCell ref="C118:D118"/>
    <mergeCell ref="C119:D119"/>
    <mergeCell ref="C121:D121"/>
    <mergeCell ref="C122:D122"/>
    <mergeCell ref="C149:G149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6:G136"/>
    <mergeCell ref="C143:G1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AMD</cp:lastModifiedBy>
  <dcterms:created xsi:type="dcterms:W3CDTF">2018-03-18T10:28:36Z</dcterms:created>
  <dcterms:modified xsi:type="dcterms:W3CDTF">2018-03-18T10:41:19Z</dcterms:modified>
  <cp:category/>
  <cp:version/>
  <cp:contentType/>
  <cp:contentStatus/>
</cp:coreProperties>
</file>