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55" windowHeight="7935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Rekapitulace!$G$12</definedName>
    <definedName name="Dodavka0">Položky!#REF!</definedName>
    <definedName name="HSV">Rekapitulace!$E$12</definedName>
    <definedName name="HSV0">Položky!#REF!</definedName>
    <definedName name="HZS">Rekapitulace!$I$12</definedName>
    <definedName name="HZS0">Položky!#REF!</definedName>
    <definedName name="JKSO">'Krycí list'!$G$2</definedName>
    <definedName name="MJ">'Krycí list'!$G$5</definedName>
    <definedName name="Mont">Rekapitulace!$H$12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Položky!$A$1:$G$172</definedName>
    <definedName name="_xlnm.Print_Area" localSheetId="1">Rekapitulace!$A$1:$I$26</definedName>
    <definedName name="PocetMJ">'Krycí list'!$G$6</definedName>
    <definedName name="Poznamka">'Krycí list'!$B$37</definedName>
    <definedName name="Projektant">'Krycí list'!$C$8</definedName>
    <definedName name="PSV">Rekapitulace!$F$12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Rekapitulace!$H$25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45621"/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BE170" i="3"/>
  <c r="BD170" i="3"/>
  <c r="BB170" i="3"/>
  <c r="BA170" i="3"/>
  <c r="G170" i="3"/>
  <c r="BC170" i="3" s="1"/>
  <c r="BE169" i="3"/>
  <c r="BD169" i="3"/>
  <c r="BB169" i="3"/>
  <c r="BA169" i="3"/>
  <c r="G169" i="3"/>
  <c r="BC169" i="3" s="1"/>
  <c r="BE168" i="3"/>
  <c r="BD168" i="3"/>
  <c r="BB168" i="3"/>
  <c r="BA168" i="3"/>
  <c r="G168" i="3"/>
  <c r="BC168" i="3" s="1"/>
  <c r="BE167" i="3"/>
  <c r="BD167" i="3"/>
  <c r="BB167" i="3"/>
  <c r="BA167" i="3"/>
  <c r="G167" i="3"/>
  <c r="BC167" i="3" s="1"/>
  <c r="BE165" i="3"/>
  <c r="BD165" i="3"/>
  <c r="BB165" i="3"/>
  <c r="BA165" i="3"/>
  <c r="G165" i="3"/>
  <c r="BC165" i="3" s="1"/>
  <c r="BE164" i="3"/>
  <c r="BD164" i="3"/>
  <c r="BB164" i="3"/>
  <c r="BA164" i="3"/>
  <c r="G164" i="3"/>
  <c r="BC164" i="3" s="1"/>
  <c r="BE163" i="3"/>
  <c r="BD163" i="3"/>
  <c r="BB163" i="3"/>
  <c r="BA163" i="3"/>
  <c r="G163" i="3"/>
  <c r="BC163" i="3" s="1"/>
  <c r="BE162" i="3"/>
  <c r="BD162" i="3"/>
  <c r="BB162" i="3"/>
  <c r="BA162" i="3"/>
  <c r="G162" i="3"/>
  <c r="BC162" i="3" s="1"/>
  <c r="BE160" i="3"/>
  <c r="BD160" i="3"/>
  <c r="BB160" i="3"/>
  <c r="BA160" i="3"/>
  <c r="G160" i="3"/>
  <c r="BC160" i="3" s="1"/>
  <c r="BE159" i="3"/>
  <c r="BD159" i="3"/>
  <c r="BB159" i="3"/>
  <c r="BA159" i="3"/>
  <c r="G159" i="3"/>
  <c r="BC159" i="3" s="1"/>
  <c r="BE158" i="3"/>
  <c r="BD158" i="3"/>
  <c r="BB158" i="3"/>
  <c r="BA158" i="3"/>
  <c r="G158" i="3"/>
  <c r="BC158" i="3" s="1"/>
  <c r="BE157" i="3"/>
  <c r="BD157" i="3"/>
  <c r="BB157" i="3"/>
  <c r="BA157" i="3"/>
  <c r="G157" i="3"/>
  <c r="BC157" i="3" s="1"/>
  <c r="BE156" i="3"/>
  <c r="BD156" i="3"/>
  <c r="BB156" i="3"/>
  <c r="BA156" i="3"/>
  <c r="G156" i="3"/>
  <c r="BC156" i="3" s="1"/>
  <c r="BE155" i="3"/>
  <c r="BD155" i="3"/>
  <c r="BB155" i="3"/>
  <c r="BA155" i="3"/>
  <c r="G155" i="3"/>
  <c r="BC155" i="3" s="1"/>
  <c r="BE154" i="3"/>
  <c r="BD154" i="3"/>
  <c r="BB154" i="3"/>
  <c r="BA154" i="3"/>
  <c r="G154" i="3"/>
  <c r="BC154" i="3" s="1"/>
  <c r="BE152" i="3"/>
  <c r="BD152" i="3"/>
  <c r="BB152" i="3"/>
  <c r="BA152" i="3"/>
  <c r="G152" i="3"/>
  <c r="BC152" i="3" s="1"/>
  <c r="BE151" i="3"/>
  <c r="BC151" i="3"/>
  <c r="BB151" i="3"/>
  <c r="BA151" i="3"/>
  <c r="G151" i="3"/>
  <c r="BD151" i="3" s="1"/>
  <c r="BE148" i="3"/>
  <c r="BC148" i="3"/>
  <c r="BB148" i="3"/>
  <c r="BA148" i="3"/>
  <c r="G148" i="3"/>
  <c r="BD148" i="3" s="1"/>
  <c r="BE134" i="3"/>
  <c r="BC134" i="3"/>
  <c r="BB134" i="3"/>
  <c r="BA134" i="3"/>
  <c r="G134" i="3"/>
  <c r="BD134" i="3" s="1"/>
  <c r="BE126" i="3"/>
  <c r="BC126" i="3"/>
  <c r="BB126" i="3"/>
  <c r="BA126" i="3"/>
  <c r="G126" i="3"/>
  <c r="BD126" i="3" s="1"/>
  <c r="BE124" i="3"/>
  <c r="BC124" i="3"/>
  <c r="BB124" i="3"/>
  <c r="BA124" i="3"/>
  <c r="G124" i="3"/>
  <c r="BD124" i="3" s="1"/>
  <c r="BE122" i="3"/>
  <c r="BC122" i="3"/>
  <c r="BB122" i="3"/>
  <c r="BA122" i="3"/>
  <c r="G122" i="3"/>
  <c r="BD122" i="3" s="1"/>
  <c r="BE120" i="3"/>
  <c r="BC120" i="3"/>
  <c r="BB120" i="3"/>
  <c r="BA120" i="3"/>
  <c r="G120" i="3"/>
  <c r="BD120" i="3" s="1"/>
  <c r="BE119" i="3"/>
  <c r="BC119" i="3"/>
  <c r="BB119" i="3"/>
  <c r="BA119" i="3"/>
  <c r="G119" i="3"/>
  <c r="BD119" i="3" s="1"/>
  <c r="BE117" i="3"/>
  <c r="BC117" i="3"/>
  <c r="BB117" i="3"/>
  <c r="BA117" i="3"/>
  <c r="G117" i="3"/>
  <c r="BD117" i="3" s="1"/>
  <c r="BE107" i="3"/>
  <c r="BC107" i="3"/>
  <c r="BB107" i="3"/>
  <c r="BA107" i="3"/>
  <c r="G107" i="3"/>
  <c r="BD107" i="3" s="1"/>
  <c r="BE106" i="3"/>
  <c r="BC106" i="3"/>
  <c r="BB106" i="3"/>
  <c r="BA106" i="3"/>
  <c r="G106" i="3"/>
  <c r="BD106" i="3" s="1"/>
  <c r="BE103" i="3"/>
  <c r="BC103" i="3"/>
  <c r="BB103" i="3"/>
  <c r="BA103" i="3"/>
  <c r="G103" i="3"/>
  <c r="BD103" i="3" s="1"/>
  <c r="BE98" i="3"/>
  <c r="BC98" i="3"/>
  <c r="BB98" i="3"/>
  <c r="BA98" i="3"/>
  <c r="G98" i="3"/>
  <c r="BD98" i="3" s="1"/>
  <c r="BE93" i="3"/>
  <c r="BC93" i="3"/>
  <c r="BB93" i="3"/>
  <c r="BA93" i="3"/>
  <c r="G93" i="3"/>
  <c r="BD93" i="3" s="1"/>
  <c r="BE91" i="3"/>
  <c r="BC91" i="3"/>
  <c r="BB91" i="3"/>
  <c r="BA91" i="3"/>
  <c r="G91" i="3"/>
  <c r="BD91" i="3" s="1"/>
  <c r="BE88" i="3"/>
  <c r="BC88" i="3"/>
  <c r="BB88" i="3"/>
  <c r="BA88" i="3"/>
  <c r="G88" i="3"/>
  <c r="BD88" i="3" s="1"/>
  <c r="BE87" i="3"/>
  <c r="BC87" i="3"/>
  <c r="BB87" i="3"/>
  <c r="BA87" i="3"/>
  <c r="G87" i="3"/>
  <c r="BD87" i="3" s="1"/>
  <c r="BE85" i="3"/>
  <c r="BC85" i="3"/>
  <c r="BB85" i="3"/>
  <c r="BA85" i="3"/>
  <c r="G85" i="3"/>
  <c r="BD85" i="3" s="1"/>
  <c r="BE84" i="3"/>
  <c r="BC84" i="3"/>
  <c r="BB84" i="3"/>
  <c r="BA84" i="3"/>
  <c r="G84" i="3"/>
  <c r="BD84" i="3" s="1"/>
  <c r="BE83" i="3"/>
  <c r="BC83" i="3"/>
  <c r="BB83" i="3"/>
  <c r="BA83" i="3"/>
  <c r="G83" i="3"/>
  <c r="BD83" i="3" s="1"/>
  <c r="BE81" i="3"/>
  <c r="BC81" i="3"/>
  <c r="BB81" i="3"/>
  <c r="BA81" i="3"/>
  <c r="G81" i="3"/>
  <c r="BD81" i="3" s="1"/>
  <c r="BE77" i="3"/>
  <c r="BC77" i="3"/>
  <c r="BB77" i="3"/>
  <c r="BA77" i="3"/>
  <c r="G77" i="3"/>
  <c r="BD77" i="3" s="1"/>
  <c r="BE75" i="3"/>
  <c r="BC75" i="3"/>
  <c r="BB75" i="3"/>
  <c r="BA75" i="3"/>
  <c r="G75" i="3"/>
  <c r="BD75" i="3" s="1"/>
  <c r="BE73" i="3"/>
  <c r="BC73" i="3"/>
  <c r="BB73" i="3"/>
  <c r="BA73" i="3"/>
  <c r="G73" i="3"/>
  <c r="BD73" i="3" s="1"/>
  <c r="BE71" i="3"/>
  <c r="BC71" i="3"/>
  <c r="BB71" i="3"/>
  <c r="BA71" i="3"/>
  <c r="G71" i="3"/>
  <c r="BD71" i="3" s="1"/>
  <c r="BE68" i="3"/>
  <c r="BC68" i="3"/>
  <c r="BB68" i="3"/>
  <c r="BA68" i="3"/>
  <c r="G68" i="3"/>
  <c r="BD68" i="3" s="1"/>
  <c r="BE65" i="3"/>
  <c r="BC65" i="3"/>
  <c r="BB65" i="3"/>
  <c r="BA65" i="3"/>
  <c r="G65" i="3"/>
  <c r="BD65" i="3" s="1"/>
  <c r="BE63" i="3"/>
  <c r="BC63" i="3"/>
  <c r="BB63" i="3"/>
  <c r="BA63" i="3"/>
  <c r="G63" i="3"/>
  <c r="BD63" i="3" s="1"/>
  <c r="BE61" i="3"/>
  <c r="BC61" i="3"/>
  <c r="BB61" i="3"/>
  <c r="BA61" i="3"/>
  <c r="G61" i="3"/>
  <c r="BD61" i="3" s="1"/>
  <c r="BE59" i="3"/>
  <c r="BC59" i="3"/>
  <c r="BB59" i="3"/>
  <c r="BA59" i="3"/>
  <c r="G59" i="3"/>
  <c r="BD59" i="3" s="1"/>
  <c r="BE57" i="3"/>
  <c r="BC57" i="3"/>
  <c r="BB57" i="3"/>
  <c r="BA57" i="3"/>
  <c r="G57" i="3"/>
  <c r="BD57" i="3" s="1"/>
  <c r="BE53" i="3"/>
  <c r="BC53" i="3"/>
  <c r="BB53" i="3"/>
  <c r="BA53" i="3"/>
  <c r="G53" i="3"/>
  <c r="BD53" i="3" s="1"/>
  <c r="BE51" i="3"/>
  <c r="BC51" i="3"/>
  <c r="BB51" i="3"/>
  <c r="BA51" i="3"/>
  <c r="G51" i="3"/>
  <c r="BD51" i="3" s="1"/>
  <c r="B11" i="2"/>
  <c r="A11" i="2"/>
  <c r="BE172" i="3"/>
  <c r="I11" i="2" s="1"/>
  <c r="BB172" i="3"/>
  <c r="F11" i="2" s="1"/>
  <c r="BA172" i="3"/>
  <c r="E11" i="2" s="1"/>
  <c r="G172" i="3"/>
  <c r="C172" i="3"/>
  <c r="BE47" i="3"/>
  <c r="BD47" i="3"/>
  <c r="BC47" i="3"/>
  <c r="BA47" i="3"/>
  <c r="G47" i="3"/>
  <c r="BB47" i="3" s="1"/>
  <c r="BE46" i="3"/>
  <c r="BD46" i="3"/>
  <c r="BC46" i="3"/>
  <c r="BA46" i="3"/>
  <c r="G46" i="3"/>
  <c r="BB46" i="3" s="1"/>
  <c r="BE45" i="3"/>
  <c r="BD45" i="3"/>
  <c r="BC45" i="3"/>
  <c r="BA45" i="3"/>
  <c r="G45" i="3"/>
  <c r="BB45" i="3" s="1"/>
  <c r="BE44" i="3"/>
  <c r="BD44" i="3"/>
  <c r="BC44" i="3"/>
  <c r="BA44" i="3"/>
  <c r="G44" i="3"/>
  <c r="BB44" i="3" s="1"/>
  <c r="BE36" i="3"/>
  <c r="BD36" i="3"/>
  <c r="BC36" i="3"/>
  <c r="BA36" i="3"/>
  <c r="BA49" i="3" s="1"/>
  <c r="E10" i="2" s="1"/>
  <c r="G36" i="3"/>
  <c r="BB36" i="3" s="1"/>
  <c r="BE35" i="3"/>
  <c r="BE49" i="3" s="1"/>
  <c r="I10" i="2" s="1"/>
  <c r="BD35" i="3"/>
  <c r="BC35" i="3"/>
  <c r="BA35" i="3"/>
  <c r="G35" i="3"/>
  <c r="BB35" i="3" s="1"/>
  <c r="BB49" i="3" s="1"/>
  <c r="F10" i="2" s="1"/>
  <c r="B10" i="2"/>
  <c r="A10" i="2"/>
  <c r="BC49" i="3"/>
  <c r="G10" i="2" s="1"/>
  <c r="C49" i="3"/>
  <c r="BE32" i="3"/>
  <c r="BD32" i="3"/>
  <c r="BC32" i="3"/>
  <c r="BB32" i="3"/>
  <c r="G32" i="3"/>
  <c r="BA32" i="3" s="1"/>
  <c r="BE31" i="3"/>
  <c r="BD31" i="3"/>
  <c r="BC31" i="3"/>
  <c r="BB31" i="3"/>
  <c r="G31" i="3"/>
  <c r="BA31" i="3" s="1"/>
  <c r="BE30" i="3"/>
  <c r="BD30" i="3"/>
  <c r="BC30" i="3"/>
  <c r="BB30" i="3"/>
  <c r="G30" i="3"/>
  <c r="BA30" i="3" s="1"/>
  <c r="BE26" i="3"/>
  <c r="BD26" i="3"/>
  <c r="BC26" i="3"/>
  <c r="BB26" i="3"/>
  <c r="G26" i="3"/>
  <c r="BA26" i="3" s="1"/>
  <c r="BE21" i="3"/>
  <c r="BD21" i="3"/>
  <c r="BC21" i="3"/>
  <c r="BB21" i="3"/>
  <c r="G21" i="3"/>
  <c r="BA21" i="3" s="1"/>
  <c r="BE19" i="3"/>
  <c r="BE33" i="3" s="1"/>
  <c r="I9" i="2" s="1"/>
  <c r="BD19" i="3"/>
  <c r="BC19" i="3"/>
  <c r="BB19" i="3"/>
  <c r="G19" i="3"/>
  <c r="BA19" i="3" s="1"/>
  <c r="BA33" i="3" s="1"/>
  <c r="E9" i="2" s="1"/>
  <c r="B9" i="2"/>
  <c r="A9" i="2"/>
  <c r="BC33" i="3"/>
  <c r="G9" i="2" s="1"/>
  <c r="C33" i="3"/>
  <c r="BE16" i="3"/>
  <c r="BD16" i="3"/>
  <c r="BC16" i="3"/>
  <c r="BC17" i="3" s="1"/>
  <c r="G8" i="2" s="1"/>
  <c r="BB16" i="3"/>
  <c r="G16" i="3"/>
  <c r="BA16" i="3" s="1"/>
  <c r="BE12" i="3"/>
  <c r="BD12" i="3"/>
  <c r="BD17" i="3" s="1"/>
  <c r="H8" i="2" s="1"/>
  <c r="BC12" i="3"/>
  <c r="BB12" i="3"/>
  <c r="BB17" i="3" s="1"/>
  <c r="F8" i="2" s="1"/>
  <c r="G12" i="3"/>
  <c r="BA12" i="3" s="1"/>
  <c r="B8" i="2"/>
  <c r="A8" i="2"/>
  <c r="BE17" i="3"/>
  <c r="I8" i="2" s="1"/>
  <c r="C17" i="3"/>
  <c r="BE8" i="3"/>
  <c r="BD8" i="3"/>
  <c r="BD10" i="3" s="1"/>
  <c r="H7" i="2" s="1"/>
  <c r="BC8" i="3"/>
  <c r="BB8" i="3"/>
  <c r="BB10" i="3" s="1"/>
  <c r="F7" i="2" s="1"/>
  <c r="G8" i="3"/>
  <c r="BA8" i="3" s="1"/>
  <c r="BA10" i="3" s="1"/>
  <c r="E7" i="2" s="1"/>
  <c r="B7" i="2"/>
  <c r="A7" i="2"/>
  <c r="BE10" i="3"/>
  <c r="I7" i="2" s="1"/>
  <c r="BC10" i="3"/>
  <c r="G7" i="2" s="1"/>
  <c r="C10" i="3"/>
  <c r="E4" i="3"/>
  <c r="C4" i="3"/>
  <c r="F3" i="3"/>
  <c r="C3" i="3"/>
  <c r="C2" i="2"/>
  <c r="C1" i="2"/>
  <c r="C33" i="1"/>
  <c r="F33" i="1" s="1"/>
  <c r="C31" i="1"/>
  <c r="C9" i="1"/>
  <c r="G7" i="1"/>
  <c r="D2" i="1"/>
  <c r="C2" i="1"/>
  <c r="I12" i="2" l="1"/>
  <c r="C21" i="1" s="1"/>
  <c r="BC172" i="3"/>
  <c r="G11" i="2" s="1"/>
  <c r="BB33" i="3"/>
  <c r="F9" i="2" s="1"/>
  <c r="F12" i="2" s="1"/>
  <c r="C16" i="1" s="1"/>
  <c r="BD33" i="3"/>
  <c r="H9" i="2" s="1"/>
  <c r="BD49" i="3"/>
  <c r="H10" i="2" s="1"/>
  <c r="G12" i="2"/>
  <c r="C18" i="1" s="1"/>
  <c r="BA17" i="3"/>
  <c r="E8" i="2" s="1"/>
  <c r="E12" i="2" s="1"/>
  <c r="BD172" i="3"/>
  <c r="H11" i="2" s="1"/>
  <c r="G10" i="3"/>
  <c r="G17" i="3"/>
  <c r="G33" i="3"/>
  <c r="G49" i="3"/>
  <c r="H12" i="2" l="1"/>
  <c r="C17" i="1" s="1"/>
  <c r="G24" i="2"/>
  <c r="I24" i="2" s="1"/>
  <c r="G23" i="2"/>
  <c r="I23" i="2" s="1"/>
  <c r="G21" i="1" s="1"/>
  <c r="G22" i="2"/>
  <c r="I22" i="2" s="1"/>
  <c r="G20" i="1" s="1"/>
  <c r="G21" i="2"/>
  <c r="I21" i="2" s="1"/>
  <c r="G19" i="1" s="1"/>
  <c r="G20" i="2"/>
  <c r="I20" i="2" s="1"/>
  <c r="G18" i="1" s="1"/>
  <c r="G19" i="2"/>
  <c r="I19" i="2" s="1"/>
  <c r="G17" i="1" s="1"/>
  <c r="G18" i="2"/>
  <c r="I18" i="2" s="1"/>
  <c r="G16" i="1" s="1"/>
  <c r="G17" i="2"/>
  <c r="I17" i="2" s="1"/>
  <c r="C15" i="1"/>
  <c r="C19" i="1" s="1"/>
  <c r="C22" i="1" s="1"/>
  <c r="G15" i="1" l="1"/>
  <c r="H25" i="2"/>
  <c r="G23" i="1" s="1"/>
  <c r="G22" i="1" s="1"/>
  <c r="C23" i="1" l="1"/>
  <c r="F30" i="1" s="1"/>
  <c r="F31" i="1" l="1"/>
  <c r="F34" i="1" s="1"/>
</calcChain>
</file>

<file path=xl/sharedStrings.xml><?xml version="1.0" encoding="utf-8"?>
<sst xmlns="http://schemas.openxmlformats.org/spreadsheetml/2006/main" count="497" uniqueCount="314">
  <si>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</si>
  <si>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</si>
  <si>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</si>
  <si>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</si>
  <si>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</si>
  <si>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</si>
  <si>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</si>
  <si>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</si>
  <si>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</si>
  <si>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</si>
  <si>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</si>
  <si>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</si>
  <si>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</si>
  <si>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</si>
  <si>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</si>
  <si>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</si>
  <si>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</si>
  <si>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</si>
  <si>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</si>
  <si>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</si>
  <si>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</si>
  <si>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</si>
  <si>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</si>
  <si>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</si>
  <si>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</si>
  <si>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</si>
  <si>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</si>
  <si>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</si>
  <si>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</si>
  <si>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</si>
  <si>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</si>
  <si>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</si>
  <si>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</si>
  <si>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</si>
  <si>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</si>
  <si>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</si>
  <si>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</si>
  <si>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</si>
  <si>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</si>
  <si>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</si>
  <si>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</si>
  <si>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</si>
  <si>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</si>
  <si>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</si>
  <si>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</si>
  <si>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</si>
  <si>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</si>
  <si>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</si>
  <si>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</si>
  <si>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</si>
  <si>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</si>
  <si>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</si>
  <si>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</si>
  <si>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</si>
  <si>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</si>
  <si>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</si>
  <si>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</si>
  <si>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</si>
  <si>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</si>
  <si>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</si>
  <si>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</si>
  <si>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</si>
  <si>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</si>
  <si>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</si>
  <si>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</si>
  <si>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</si>
  <si>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</si>
  <si>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</si>
  <si>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</si>
  <si>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</si>
  <si>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</si>
  <si>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</si>
  <si>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</si>
  <si>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Celkem za</t>
  </si>
  <si>
    <t>SLEPÝ ROZPOČET</t>
  </si>
  <si>
    <t>Slepý rozpočet</t>
  </si>
  <si>
    <t>Frýdl</t>
  </si>
  <si>
    <t>6</t>
  </si>
  <si>
    <t>170318</t>
  </si>
  <si>
    <t>Provozovna kadeřnictví parc.č.36/5, Krnov</t>
  </si>
  <si>
    <t>3</t>
  </si>
  <si>
    <t>Svislé a kompletní konstrukce</t>
  </si>
  <si>
    <t>310238211RT1</t>
  </si>
  <si>
    <t>Zazdívka otvorů plochy do 1 m2 cihlami na MVC s použitím suché maltové směsi</t>
  </si>
  <si>
    <t>m3</t>
  </si>
  <si>
    <t>kompletní dozdívka demontovaného R a dozdívka dír včetně zapravení</t>
  </si>
  <si>
    <t>61</t>
  </si>
  <si>
    <t>Upravy povrchů vnitřní</t>
  </si>
  <si>
    <t>612401500U00</t>
  </si>
  <si>
    <t xml:space="preserve">Vyplň rýh stěn hl 3 mm š 15 mm </t>
  </si>
  <si>
    <t>m</t>
  </si>
  <si>
    <t>včetně dodávky omítkové směsy</t>
  </si>
  <si>
    <t>svislé od stropu:27</t>
  </si>
  <si>
    <t>vodorovné:45</t>
  </si>
  <si>
    <t>612401911R00</t>
  </si>
  <si>
    <t xml:space="preserve">Příplatek za zahlazení povrchu </t>
  </si>
  <si>
    <t>m2</t>
  </si>
  <si>
    <t>97</t>
  </si>
  <si>
    <t>Prorážení otvorů</t>
  </si>
  <si>
    <t>971033451R00</t>
  </si>
  <si>
    <t xml:space="preserve">Vybourání otv. zeď cihel. pl.0,25 m2, tl.45cm, MVC </t>
  </si>
  <si>
    <t>kus</t>
  </si>
  <si>
    <t>Přechody mezi místnostmi</t>
  </si>
  <si>
    <t>973022241R00</t>
  </si>
  <si>
    <t xml:space="preserve">Vysekání kapes zeď pl. 0,1 m2, hl. 15 cm </t>
  </si>
  <si>
    <t xml:space="preserve">Součet z jednotlivých PD pro krabice, </t>
  </si>
  <si>
    <t>pro vyp:16</t>
  </si>
  <si>
    <t>pro zás:30</t>
  </si>
  <si>
    <t>jiné:10</t>
  </si>
  <si>
    <t>974031122R00</t>
  </si>
  <si>
    <t xml:space="preserve">Vysekání rýh ve zdi cihelné 3 x 7 cm </t>
  </si>
  <si>
    <t xml:space="preserve">Součet z jednotlivých PD, </t>
  </si>
  <si>
    <t>svisle dolů:27</t>
  </si>
  <si>
    <t>vodorovně:45</t>
  </si>
  <si>
    <t>974031222R00</t>
  </si>
  <si>
    <t xml:space="preserve">Vysekání rýh zeď cihelná u stropu 3 x 7 cm </t>
  </si>
  <si>
    <t>979081111RT2</t>
  </si>
  <si>
    <t>Odvoz suti a vybour. hmot na skládku do 1 km kontejner 4 t</t>
  </si>
  <si>
    <t>t</t>
  </si>
  <si>
    <t>979081121R00</t>
  </si>
  <si>
    <t xml:space="preserve">Příplatek k odvozu za každý další 1 km </t>
  </si>
  <si>
    <t>km</t>
  </si>
  <si>
    <t>784</t>
  </si>
  <si>
    <t>Malby</t>
  </si>
  <si>
    <t>784191201R00</t>
  </si>
  <si>
    <t xml:space="preserve">Penetrace podkladu hloubková ........... 1x </t>
  </si>
  <si>
    <t>784195112R00</t>
  </si>
  <si>
    <t xml:space="preserve">Malba tekutá .......Standard, bílá, 2 x </t>
  </si>
  <si>
    <t>101:96</t>
  </si>
  <si>
    <t>102:72</t>
  </si>
  <si>
    <t>103:56</t>
  </si>
  <si>
    <t>104:12</t>
  </si>
  <si>
    <t>105:24</t>
  </si>
  <si>
    <t>106:12</t>
  </si>
  <si>
    <t>107:30</t>
  </si>
  <si>
    <t>784195122R00</t>
  </si>
  <si>
    <t xml:space="preserve">Malba tekutá ............ Standard, barva, 2 x </t>
  </si>
  <si>
    <t>24662007</t>
  </si>
  <si>
    <t>...............barva interiérová bílá á 25 kg</t>
  </si>
  <si>
    <t>kg</t>
  </si>
  <si>
    <t>24662022</t>
  </si>
  <si>
    <t>............. barva malířská ........ po 7 kg</t>
  </si>
  <si>
    <t>24696620.A</t>
  </si>
  <si>
    <t>Penetrace ............ po 4 litrech</t>
  </si>
  <si>
    <t>l</t>
  </si>
  <si>
    <t>penetrace omítek</t>
  </si>
  <si>
    <t>M21</t>
  </si>
  <si>
    <t>Elektromontáže</t>
  </si>
  <si>
    <t>210010004RT1</t>
  </si>
  <si>
    <t>Trubka ohebná pod omítku, typ 23.. 29 mm včetně dodávky trubky PVC 2329</t>
  </si>
  <si>
    <t>pro potřebné ochrany vodičů</t>
  </si>
  <si>
    <t>210010301RT1</t>
  </si>
  <si>
    <t>Krabice přístrojová KP, bez zapojení, kruhová včetně dodávky KP 68/2</t>
  </si>
  <si>
    <t>210010311RT1</t>
  </si>
  <si>
    <t>Krabice univerzální KU, bez zapojení, kruhová včetně dodávky KU 68-1902 s víčkem</t>
  </si>
  <si>
    <t>pro jiné spojení včetně svorkovnic</t>
  </si>
  <si>
    <t>210010312RT1</t>
  </si>
  <si>
    <t>Krabice odbočná KO 97, bez zapojení, kruhová včetně dodávky KO 97/5 s víčkem</t>
  </si>
  <si>
    <t>Pro různá odbočení</t>
  </si>
  <si>
    <t>210010351RT1</t>
  </si>
  <si>
    <t>Rozvodka krabicová z lis. izol. 6455-11 do 4 mm2 včetně dodávky krabice 6455-11</t>
  </si>
  <si>
    <t>v krytí IP44</t>
  </si>
  <si>
    <t>210020251R00</t>
  </si>
  <si>
    <t xml:space="preserve">Rošt kabelový pro volné/pevné uložení,š. 200 mm </t>
  </si>
  <si>
    <t>páteřový rozvod v podhledu</t>
  </si>
  <si>
    <t>210100001R00</t>
  </si>
  <si>
    <t xml:space="preserve">Ukončení vodičů v rozvaděči + zapojení do 2,5 mm2 </t>
  </si>
  <si>
    <t>RE:6</t>
  </si>
  <si>
    <t>RNSK:47</t>
  </si>
  <si>
    <t>210100002R00</t>
  </si>
  <si>
    <t xml:space="preserve">Ukončení vodičů v rozvaděči + zapojení do 6 mm2 </t>
  </si>
  <si>
    <t>SEBT:4</t>
  </si>
  <si>
    <t>MET:5</t>
  </si>
  <si>
    <t>210100005R00</t>
  </si>
  <si>
    <t xml:space="preserve">Ukončení vodičů v rozvaděči + zapojení do 35 mm2 </t>
  </si>
  <si>
    <t>MET</t>
  </si>
  <si>
    <t>210110001RT1</t>
  </si>
  <si>
    <t>Spínač nástěnný jednopól.- řaz. 1, obyč.prostředí včetně dodávky spínače 3553-A01340</t>
  </si>
  <si>
    <t>včetně rámečků + svorkovnic typu Wago</t>
  </si>
  <si>
    <t>210110003RT1</t>
  </si>
  <si>
    <t>Spínač nástěnný seriový - řaz. 5, obyč.prostředí včetně dodávky spínače 3553-05929</t>
  </si>
  <si>
    <t>210110006RT1</t>
  </si>
  <si>
    <t>Spínač nástěnný trojpól.25A - řaz. 3, obyč.prostř. včetně dodávky spínače 35363-10p</t>
  </si>
  <si>
    <t>Včetně úchytného materiálu</t>
  </si>
  <si>
    <t>pro boiler:1</t>
  </si>
  <si>
    <t>pro VZT:1</t>
  </si>
  <si>
    <t>210110051RZ1</t>
  </si>
  <si>
    <t>Čidlo CO2 včetně dodávky čidla</t>
  </si>
  <si>
    <t>včetně kompletního propojení</t>
  </si>
  <si>
    <t>210110062RZ4</t>
  </si>
  <si>
    <t>autonomní hlásič kouře včetně dodávky</t>
  </si>
  <si>
    <t>210110072RT1</t>
  </si>
  <si>
    <t>Elektronický časový ovládač včetně dodávky ovladače CS31B</t>
  </si>
  <si>
    <t>210110503RZ9</t>
  </si>
  <si>
    <t>Vypínač na din lištu včetně dodávky vypínače HV 32/3</t>
  </si>
  <si>
    <t>RNSK</t>
  </si>
  <si>
    <t>210111004RZ3</t>
  </si>
  <si>
    <t>Mtž zásuvka vestav šroub 3P+N+PE včetně dodávky zás s SPD 3</t>
  </si>
  <si>
    <t>210111011RT6</t>
  </si>
  <si>
    <t>Zásuvka domovní zapuštěná - provedení 2P+PE včetně dodávky zásuvky a rámečku</t>
  </si>
  <si>
    <t>29</t>
  </si>
  <si>
    <t>křesla:2</t>
  </si>
  <si>
    <t>210120313RZ5</t>
  </si>
  <si>
    <t>svodič SPD 1+2 včetně dodávky svodiče</t>
  </si>
  <si>
    <t>do R3</t>
  </si>
  <si>
    <t>210120401R00</t>
  </si>
  <si>
    <t xml:space="preserve">Jistič vzduch.1pólový do 25 A IJV-IJM-PO bez krytu </t>
  </si>
  <si>
    <t>2A:3</t>
  </si>
  <si>
    <t>10A:2</t>
  </si>
  <si>
    <t>16A:11</t>
  </si>
  <si>
    <t>RCD:1</t>
  </si>
  <si>
    <t>210120451R00</t>
  </si>
  <si>
    <t xml:space="preserve">Jistič vzduchový 3pólový do 25 A bez krytu </t>
  </si>
  <si>
    <t>25A:1</t>
  </si>
  <si>
    <t>20A:1</t>
  </si>
  <si>
    <t>RCD:2</t>
  </si>
  <si>
    <t>MS:1</t>
  </si>
  <si>
    <t>210130402RZ9</t>
  </si>
  <si>
    <t>Relé stykač včetně dodávky</t>
  </si>
  <si>
    <t>stykač:1</t>
  </si>
  <si>
    <t>210190002R00</t>
  </si>
  <si>
    <t>Montáž celoplechových rozvodnic do váhy 50 kg včetně dodávky RE+RNSK</t>
  </si>
  <si>
    <t>210200010R00</t>
  </si>
  <si>
    <t xml:space="preserve">Svítidlo </t>
  </si>
  <si>
    <t>včetmě veškerých recyklačních poplatků a úchytného materiálu</t>
  </si>
  <si>
    <t>LA:14</t>
  </si>
  <si>
    <t>LB:8</t>
  </si>
  <si>
    <t>LC:4</t>
  </si>
  <si>
    <t>LD:2</t>
  </si>
  <si>
    <t>LE:1</t>
  </si>
  <si>
    <t>nouz:3</t>
  </si>
  <si>
    <t>0</t>
  </si>
  <si>
    <t>210220003RT3</t>
  </si>
  <si>
    <t>Vedení uzemňovací na povrchu Cu do 50 mm2 včetně dodávky CY 6 mm2</t>
  </si>
  <si>
    <t>SEBT</t>
  </si>
  <si>
    <t>210220003RT4</t>
  </si>
  <si>
    <t>Vedení uzemňovací na povrchu Cu do 50 mm2 včetně dodávky CY 16 mm2 lano</t>
  </si>
  <si>
    <t>210220321RT1</t>
  </si>
  <si>
    <t>Svorka na potrubí Bernard, včetně Cu pásku včetně dodávky svorky + Cu pásku</t>
  </si>
  <si>
    <t>SEBT,MET</t>
  </si>
  <si>
    <t>210290002R00</t>
  </si>
  <si>
    <t xml:space="preserve">Revize elektro </t>
  </si>
  <si>
    <t>celková výchozí revize elektro</t>
  </si>
  <si>
    <t>21029000RZ20</t>
  </si>
  <si>
    <t xml:space="preserve">DEMONTÁŽ </t>
  </si>
  <si>
    <t>Jednotná položka kompletní demontáž původní elektroinstalace. Světla, zásuvky, vypínače + jiné včetně likvidace.</t>
  </si>
  <si>
    <t>210800105RT3</t>
  </si>
  <si>
    <t>Kabel CYKY 750 V 3x1,5 mm2 uložený včetně dodávky kabelu 3Cx1,5</t>
  </si>
  <si>
    <t>J9:140</t>
  </si>
  <si>
    <t>J15:180</t>
  </si>
  <si>
    <t>prořez:30</t>
  </si>
  <si>
    <t>210800106RT3</t>
  </si>
  <si>
    <t>Kabel CYKY 750 V 3x2,5 mm2 uložený pod omítkou včetně dodávky kabelu 3Cx2,5</t>
  </si>
  <si>
    <t>J4:7</t>
  </si>
  <si>
    <t>RCD1:8</t>
  </si>
  <si>
    <t>J5:12</t>
  </si>
  <si>
    <t>J6:20</t>
  </si>
  <si>
    <t>J7:28</t>
  </si>
  <si>
    <t>J8:20</t>
  </si>
  <si>
    <t>J10:30</t>
  </si>
  <si>
    <t>J11:25</t>
  </si>
  <si>
    <t>J12:25</t>
  </si>
  <si>
    <t>J13:10</t>
  </si>
  <si>
    <t>J14:15</t>
  </si>
  <si>
    <t>rezrva:50</t>
  </si>
  <si>
    <t>210800115RT1</t>
  </si>
  <si>
    <t>Kabel CYKY 750 V 5x1,5 mm2 uložený pod omítkou včetně dodávky kabelu</t>
  </si>
  <si>
    <t>C123:50</t>
  </si>
  <si>
    <t>VZT:35</t>
  </si>
  <si>
    <t>728611113R00</t>
  </si>
  <si>
    <t xml:space="preserve">Mtž ventilátoru radiál.nízkotl.potrub. do 0,07 m2 </t>
  </si>
  <si>
    <t>345709994060</t>
  </si>
  <si>
    <t>Kanál elektroinstalační  40 x 60 mm</t>
  </si>
  <si>
    <t>včetně spojovacích prvků a úchytů</t>
  </si>
  <si>
    <t>34800601.VRZ10</t>
  </si>
  <si>
    <t>světlo LA</t>
  </si>
  <si>
    <t>34800602.VRZ11</t>
  </si>
  <si>
    <t>Světlo LB</t>
  </si>
  <si>
    <t>34800603.VRZ12</t>
  </si>
  <si>
    <t>Světlo  LC</t>
  </si>
  <si>
    <t>34800606.VRZ15</t>
  </si>
  <si>
    <t>Světlo LD</t>
  </si>
  <si>
    <t>34800607.VRZ16</t>
  </si>
  <si>
    <t>Světlo LE</t>
  </si>
  <si>
    <t>34800615.VRZ18</t>
  </si>
  <si>
    <t>Světlo nouzové</t>
  </si>
  <si>
    <t>35822001012</t>
  </si>
  <si>
    <t>Jistič do 80 A 1 pól. charakteristika B, LTN-2B-1</t>
  </si>
  <si>
    <t>35822001013</t>
  </si>
  <si>
    <t>Jistič do 80 A 1 pól. charakteristika B, LTN-10B-1</t>
  </si>
  <si>
    <t>35822001015</t>
  </si>
  <si>
    <t>Jistič do 80 A 1 pól. charakteristika B, LTN-16B-1</t>
  </si>
  <si>
    <t>35822002314</t>
  </si>
  <si>
    <t>Jistič do 80 A 3 pól. charakterist. B, LTN-20B-3</t>
  </si>
  <si>
    <t>35822002315</t>
  </si>
  <si>
    <t>Jistič do 80 A 3 pól. charakterist. B, LTN-25B-3</t>
  </si>
  <si>
    <t>35864105</t>
  </si>
  <si>
    <t>Spouštěč motorový SM1E - 1,6 A</t>
  </si>
  <si>
    <t>35889012.A</t>
  </si>
  <si>
    <t>Chránič proudový OFE40-4-030AC</t>
  </si>
  <si>
    <t>358891503</t>
  </si>
  <si>
    <t>Chránič nadproudový -16B-1N-030AC</t>
  </si>
  <si>
    <t>42911710RZ19</t>
  </si>
  <si>
    <t>Ventilátor axiální do potrubí 100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</si>
  <si>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</si>
  <si>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</si>
  <si>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</si>
  <si>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</si>
  <si>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</si>
  <si>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</si>
  <si>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</si>
  <si>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</si>
  <si>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Provozovna kadeřnictví</t>
  </si>
  <si>
    <t>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</si>
</sst>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#,##0\ &quot;Kč&quot;"/>
  </numFmts>
  <fonts count="27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36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0" fontId="3" fillId="0" borderId="50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49" fontId="5" fillId="0" borderId="56" xfId="1" applyNumberFormat="1" applyFont="1" applyBorder="1" applyAlignment="1">
      <alignment horizontal="left"/>
    </xf>
    <xf numFmtId="0" fontId="21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" fontId="22" fillId="3" borderId="62" xfId="1" applyNumberFormat="1" applyFont="1" applyFill="1" applyBorder="1" applyAlignment="1">
      <alignment horizontal="right" wrapText="1"/>
    </xf>
    <xf numFmtId="0" fontId="22" fillId="3" borderId="34" xfId="1" applyFont="1" applyFill="1" applyBorder="1" applyAlignment="1">
      <alignment horizontal="left" wrapText="1"/>
    </xf>
    <xf numFmtId="0" fontId="22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4" fillId="2" borderId="10" xfId="1" applyNumberFormat="1" applyFont="1" applyFill="1" applyBorder="1" applyAlignment="1">
      <alignment horizontal="left"/>
    </xf>
    <xf numFmtId="0" fontId="24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5" fillId="0" borderId="0" xfId="1" applyFont="1" applyAlignment="1"/>
    <xf numFmtId="0" fontId="10" fillId="0" borderId="0" xfId="1" applyAlignment="1">
      <alignment horizontal="right"/>
    </xf>
    <xf numFmtId="0" fontId="26" fillId="0" borderId="0" xfId="1" applyFont="1" applyBorder="1"/>
    <xf numFmtId="3" fontId="26" fillId="0" borderId="0" xfId="1" applyNumberFormat="1" applyFont="1" applyBorder="1" applyAlignment="1">
      <alignment horizontal="right"/>
    </xf>
    <xf numFmtId="4" fontId="26" fillId="0" borderId="0" xfId="1" applyNumberFormat="1" applyFont="1" applyBorder="1"/>
    <xf numFmtId="0" fontId="25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46" fontId="21" fillId="0" borderId="0" xfId="1" applyNumberFormat="1" applyFont="1" applyAlignment="1">
      <alignment wrapText="1"/>
    </xf>
    <xf numFmtId="0" fontId="0" fillId="0" borderId="0" xfId="0" applyAlignment="1">
      <alignment horizontal="left" wrapTex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0" fontId="19" fillId="3" borderId="34" xfId="1" applyNumberFormat="1" applyFont="1" applyFill="1" applyBorder="1" applyAlignment="1">
      <alignment horizontal="left" wrapText="1" indent="1"/>
    </xf>
    <xf numFmtId="0" fontId="20" fillId="0" borderId="0" xfId="0" applyNumberFormat="1" applyFont="1"/>
    <xf numFmtId="0" fontId="20" fillId="0" borderId="13" xfId="0" applyNumberFormat="1" applyFont="1" applyBorder="1"/>
    <xf numFmtId="49" fontId="22" fillId="3" borderId="60" xfId="1" applyNumberFormat="1" applyFont="1" applyFill="1" applyBorder="1" applyAlignment="1">
      <alignment horizontal="left" wrapText="1"/>
    </xf>
    <xf numFmtId="49" fontId="23" fillId="0" borderId="61" xfId="0" applyNumberFormat="1" applyFont="1" applyBorder="1" applyAlignment="1">
      <alignment horizontal="left" wrapText="1"/>
    </xf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abSelected="1" workbookViewId="0">
      <selection activeCell="G11" sqref="G11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74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0</v>
      </c>
      <c r="B2" s="4"/>
      <c r="C2" s="5" t="str">
        <f>Rekapitulace!H1</f>
        <v>170318</v>
      </c>
      <c r="D2" s="5" t="str">
        <f>Rekapitulace!G2</f>
        <v>Provozovna kadeřnictví parc.č.36/5, Krnov</v>
      </c>
      <c r="E2" s="6"/>
      <c r="F2" s="7" t="s">
        <v>1</v>
      </c>
      <c r="G2" s="8"/>
    </row>
    <row r="3" spans="1:57" ht="3" hidden="1" customHeight="1" x14ac:dyDescent="0.2">
      <c r="A3" s="9"/>
      <c r="B3" s="10"/>
      <c r="C3" s="11"/>
      <c r="D3" s="11"/>
      <c r="E3" s="12"/>
      <c r="F3" s="13"/>
      <c r="G3" s="14"/>
    </row>
    <row r="4" spans="1:57" ht="12" customHeight="1" x14ac:dyDescent="0.2">
      <c r="A4" s="15" t="s">
        <v>2</v>
      </c>
      <c r="B4" s="10"/>
      <c r="C4" s="11" t="s">
        <v>3</v>
      </c>
      <c r="D4" s="11"/>
      <c r="E4" s="12"/>
      <c r="F4" s="13" t="s">
        <v>4</v>
      </c>
      <c r="G4" s="16"/>
    </row>
    <row r="5" spans="1:57" ht="12.95" customHeight="1" x14ac:dyDescent="0.2">
      <c r="A5" s="17" t="s">
        <v>77</v>
      </c>
      <c r="B5" s="18"/>
      <c r="C5" s="19" t="s">
        <v>312</v>
      </c>
      <c r="D5" s="20"/>
      <c r="E5" s="18"/>
      <c r="F5" s="13" t="s">
        <v>6</v>
      </c>
      <c r="G5" s="14"/>
    </row>
    <row r="6" spans="1:57" ht="12.95" customHeight="1" x14ac:dyDescent="0.2">
      <c r="A6" s="15" t="s">
        <v>7</v>
      </c>
      <c r="B6" s="10"/>
      <c r="C6" s="11" t="s">
        <v>8</v>
      </c>
      <c r="D6" s="11"/>
      <c r="E6" s="12"/>
      <c r="F6" s="21" t="s">
        <v>9</v>
      </c>
      <c r="G6" s="22"/>
      <c r="O6" s="23"/>
    </row>
    <row r="7" spans="1:57" ht="12.95" customHeight="1" x14ac:dyDescent="0.2">
      <c r="A7" s="24" t="s">
        <v>313</v>
      </c>
      <c r="B7" s="25"/>
      <c r="C7" s="26" t="s">
        <v>76</v>
      </c>
      <c r="D7" s="27"/>
      <c r="E7" s="27"/>
      <c r="F7" s="28" t="s">
        <v>10</v>
      </c>
      <c r="G7" s="22">
        <f>IF(PocetMJ=0,,ROUND((F30+F32)/PocetMJ,1))</f>
        <v>0</v>
      </c>
    </row>
    <row r="8" spans="1:57" x14ac:dyDescent="0.2">
      <c r="A8" s="29" t="s">
        <v>11</v>
      </c>
      <c r="B8" s="13"/>
      <c r="C8" s="212"/>
      <c r="D8" s="212"/>
      <c r="E8" s="213"/>
      <c r="F8" s="30" t="s">
        <v>12</v>
      </c>
      <c r="G8" s="31"/>
      <c r="H8" s="32"/>
      <c r="I8" s="33"/>
    </row>
    <row r="9" spans="1:57" x14ac:dyDescent="0.2">
      <c r="A9" s="29" t="s">
        <v>13</v>
      </c>
      <c r="B9" s="13"/>
      <c r="C9" s="212">
        <f>Projektant</f>
        <v>0</v>
      </c>
      <c r="D9" s="212"/>
      <c r="E9" s="213"/>
      <c r="F9" s="13"/>
      <c r="G9" s="34"/>
      <c r="H9" s="35"/>
    </row>
    <row r="10" spans="1:57" x14ac:dyDescent="0.2">
      <c r="A10" s="29" t="s">
        <v>14</v>
      </c>
      <c r="B10" s="13"/>
      <c r="C10" s="212"/>
      <c r="D10" s="212"/>
      <c r="E10" s="212"/>
      <c r="F10" s="36"/>
      <c r="G10" s="37"/>
      <c r="H10" s="38"/>
    </row>
    <row r="11" spans="1:57" ht="13.5" customHeight="1" x14ac:dyDescent="0.2">
      <c r="A11" s="29" t="s">
        <v>15</v>
      </c>
      <c r="B11" s="13"/>
      <c r="C11" s="212"/>
      <c r="D11" s="212"/>
      <c r="E11" s="212"/>
      <c r="F11" s="39" t="s">
        <v>16</v>
      </c>
      <c r="G11" s="40">
        <v>2018</v>
      </c>
      <c r="H11" s="35"/>
      <c r="BA11" s="41"/>
      <c r="BB11" s="41"/>
      <c r="BC11" s="41"/>
      <c r="BD11" s="41"/>
      <c r="BE11" s="41"/>
    </row>
    <row r="12" spans="1:57" ht="12.75" customHeight="1" x14ac:dyDescent="0.2">
      <c r="A12" s="42" t="s">
        <v>17</v>
      </c>
      <c r="B12" s="10"/>
      <c r="C12" s="214"/>
      <c r="D12" s="214"/>
      <c r="E12" s="214"/>
      <c r="F12" s="43" t="s">
        <v>18</v>
      </c>
      <c r="G12" s="44"/>
      <c r="H12" s="35"/>
    </row>
    <row r="13" spans="1:57" ht="28.5" customHeight="1" thickBot="1" x14ac:dyDescent="0.25">
      <c r="A13" s="45" t="s">
        <v>19</v>
      </c>
      <c r="B13" s="46"/>
      <c r="C13" s="46"/>
      <c r="D13" s="46"/>
      <c r="E13" s="47"/>
      <c r="F13" s="47"/>
      <c r="G13" s="48"/>
      <c r="H13" s="35"/>
    </row>
    <row r="14" spans="1:57" ht="17.25" customHeight="1" thickBot="1" x14ac:dyDescent="0.25">
      <c r="A14" s="49" t="s">
        <v>20</v>
      </c>
      <c r="B14" s="50"/>
      <c r="C14" s="51"/>
      <c r="D14" s="52" t="s">
        <v>21</v>
      </c>
      <c r="E14" s="53"/>
      <c r="F14" s="53"/>
      <c r="G14" s="51"/>
    </row>
    <row r="15" spans="1:57" ht="15.95" customHeight="1" x14ac:dyDescent="0.2">
      <c r="A15" s="54"/>
      <c r="B15" s="55" t="s">
        <v>22</v>
      </c>
      <c r="C15" s="56">
        <f>HSV</f>
        <v>0</v>
      </c>
      <c r="D15" s="57" t="str">
        <f>Rekapitulace!A17</f>
        <v>Ztížené výrobní podmínky</v>
      </c>
      <c r="E15" s="58"/>
      <c r="F15" s="59"/>
      <c r="G15" s="56">
        <f>Rekapitulace!I17</f>
        <v>0</v>
      </c>
    </row>
    <row r="16" spans="1:57" ht="15.95" customHeight="1" x14ac:dyDescent="0.2">
      <c r="A16" s="54" t="s">
        <v>23</v>
      </c>
      <c r="B16" s="55" t="s">
        <v>24</v>
      </c>
      <c r="C16" s="56">
        <f>PSV</f>
        <v>0</v>
      </c>
      <c r="D16" s="9" t="str">
        <f>Rekapitulace!A18</f>
        <v>Oborová přirážka</v>
      </c>
      <c r="E16" s="60"/>
      <c r="F16" s="61"/>
      <c r="G16" s="56">
        <f>Rekapitulace!I18</f>
        <v>0</v>
      </c>
    </row>
    <row r="17" spans="1:7" ht="15.95" customHeight="1" x14ac:dyDescent="0.2">
      <c r="A17" s="54" t="s">
        <v>25</v>
      </c>
      <c r="B17" s="55" t="s">
        <v>26</v>
      </c>
      <c r="C17" s="56">
        <f>Mont</f>
        <v>0</v>
      </c>
      <c r="D17" s="9" t="str">
        <f>Rekapitulace!A19</f>
        <v>Přesun stavebních kapacit</v>
      </c>
      <c r="E17" s="60"/>
      <c r="F17" s="61"/>
      <c r="G17" s="56">
        <f>Rekapitulace!I19</f>
        <v>0</v>
      </c>
    </row>
    <row r="18" spans="1:7" ht="15.95" customHeight="1" x14ac:dyDescent="0.2">
      <c r="A18" s="62" t="s">
        <v>27</v>
      </c>
      <c r="B18" s="63" t="s">
        <v>28</v>
      </c>
      <c r="C18" s="56">
        <f>Dodavka</f>
        <v>0</v>
      </c>
      <c r="D18" s="9" t="str">
        <f>Rekapitulace!A20</f>
        <v>Mimostaveništní doprava</v>
      </c>
      <c r="E18" s="60"/>
      <c r="F18" s="61"/>
      <c r="G18" s="56">
        <f>Rekapitulace!I20</f>
        <v>0</v>
      </c>
    </row>
    <row r="19" spans="1:7" ht="15.95" customHeight="1" x14ac:dyDescent="0.2">
      <c r="A19" s="64" t="s">
        <v>29</v>
      </c>
      <c r="B19" s="55"/>
      <c r="C19" s="56">
        <f>SUM(C15:C18)</f>
        <v>0</v>
      </c>
      <c r="D19" s="9" t="str">
        <f>Rekapitulace!A21</f>
        <v>Zařízení staveniště</v>
      </c>
      <c r="E19" s="60"/>
      <c r="F19" s="61"/>
      <c r="G19" s="56">
        <f>Rekapitulace!I21</f>
        <v>0</v>
      </c>
    </row>
    <row r="20" spans="1:7" ht="15.95" customHeight="1" x14ac:dyDescent="0.2">
      <c r="A20" s="64"/>
      <c r="B20" s="55"/>
      <c r="C20" s="56"/>
      <c r="D20" s="9" t="str">
        <f>Rekapitulace!A22</f>
        <v>Provoz investora</v>
      </c>
      <c r="E20" s="60"/>
      <c r="F20" s="61"/>
      <c r="G20" s="56">
        <f>Rekapitulace!I22</f>
        <v>0</v>
      </c>
    </row>
    <row r="21" spans="1:7" ht="15.95" customHeight="1" x14ac:dyDescent="0.2">
      <c r="A21" s="64" t="s">
        <v>30</v>
      </c>
      <c r="B21" s="55"/>
      <c r="C21" s="56">
        <f>HZS</f>
        <v>0</v>
      </c>
      <c r="D21" s="9" t="str">
        <f>Rekapitulace!A23</f>
        <v>Kompletační činnost (IČD)</v>
      </c>
      <c r="E21" s="60"/>
      <c r="F21" s="61"/>
      <c r="G21" s="56">
        <f>Rekapitulace!I23</f>
        <v>0</v>
      </c>
    </row>
    <row r="22" spans="1:7" ht="15.95" customHeight="1" x14ac:dyDescent="0.2">
      <c r="A22" s="65" t="s">
        <v>31</v>
      </c>
      <c r="B22" s="66"/>
      <c r="C22" s="56">
        <f>C19+C21</f>
        <v>0</v>
      </c>
      <c r="D22" s="9" t="s">
        <v>32</v>
      </c>
      <c r="E22" s="60"/>
      <c r="F22" s="61"/>
      <c r="G22" s="56">
        <f>G23-SUM(G15:G21)</f>
        <v>0</v>
      </c>
    </row>
    <row r="23" spans="1:7" ht="15.95" customHeight="1" thickBot="1" x14ac:dyDescent="0.25">
      <c r="A23" s="215" t="s">
        <v>33</v>
      </c>
      <c r="B23" s="216"/>
      <c r="C23" s="67">
        <f>C22+G23</f>
        <v>0</v>
      </c>
      <c r="D23" s="68" t="s">
        <v>34</v>
      </c>
      <c r="E23" s="69"/>
      <c r="F23" s="70"/>
      <c r="G23" s="56">
        <f>VRN</f>
        <v>0</v>
      </c>
    </row>
    <row r="24" spans="1:7" x14ac:dyDescent="0.2">
      <c r="A24" s="71" t="s">
        <v>35</v>
      </c>
      <c r="B24" s="72"/>
      <c r="C24" s="73"/>
      <c r="D24" s="72" t="s">
        <v>36</v>
      </c>
      <c r="E24" s="72"/>
      <c r="F24" s="74" t="s">
        <v>37</v>
      </c>
      <c r="G24" s="75"/>
    </row>
    <row r="25" spans="1:7" x14ac:dyDescent="0.2">
      <c r="A25" s="65" t="s">
        <v>38</v>
      </c>
      <c r="B25" s="66"/>
      <c r="C25" s="76"/>
      <c r="D25" s="66" t="s">
        <v>38</v>
      </c>
      <c r="E25" s="77"/>
      <c r="F25" s="78" t="s">
        <v>38</v>
      </c>
      <c r="G25" s="79"/>
    </row>
    <row r="26" spans="1:7" ht="37.5" customHeight="1" x14ac:dyDescent="0.2">
      <c r="A26" s="65" t="s">
        <v>39</v>
      </c>
      <c r="B26" s="80"/>
      <c r="C26" s="76"/>
      <c r="D26" s="66" t="s">
        <v>39</v>
      </c>
      <c r="E26" s="77"/>
      <c r="F26" s="78" t="s">
        <v>39</v>
      </c>
      <c r="G26" s="79"/>
    </row>
    <row r="27" spans="1:7" x14ac:dyDescent="0.2">
      <c r="A27" s="65"/>
      <c r="B27" s="81"/>
      <c r="C27" s="76"/>
      <c r="D27" s="66"/>
      <c r="E27" s="77"/>
      <c r="F27" s="78"/>
      <c r="G27" s="79"/>
    </row>
    <row r="28" spans="1:7" x14ac:dyDescent="0.2">
      <c r="A28" s="65" t="s">
        <v>40</v>
      </c>
      <c r="B28" s="66"/>
      <c r="C28" s="76"/>
      <c r="D28" s="78" t="s">
        <v>41</v>
      </c>
      <c r="E28" s="76"/>
      <c r="F28" s="82" t="s">
        <v>41</v>
      </c>
      <c r="G28" s="79"/>
    </row>
    <row r="29" spans="1:7" ht="69" customHeight="1" x14ac:dyDescent="0.2">
      <c r="A29" s="65"/>
      <c r="B29" s="66"/>
      <c r="C29" s="83"/>
      <c r="D29" s="84"/>
      <c r="E29" s="83"/>
      <c r="F29" s="66"/>
      <c r="G29" s="79"/>
    </row>
    <row r="30" spans="1:7" x14ac:dyDescent="0.2">
      <c r="A30" s="85" t="s">
        <v>42</v>
      </c>
      <c r="B30" s="86"/>
      <c r="C30" s="87">
        <v>15</v>
      </c>
      <c r="D30" s="86" t="s">
        <v>43</v>
      </c>
      <c r="E30" s="88"/>
      <c r="F30" s="207">
        <f>C23-F32</f>
        <v>0</v>
      </c>
      <c r="G30" s="208"/>
    </row>
    <row r="31" spans="1:7" x14ac:dyDescent="0.2">
      <c r="A31" s="85" t="s">
        <v>44</v>
      </c>
      <c r="B31" s="86"/>
      <c r="C31" s="87">
        <f>SazbaDPH1</f>
        <v>15</v>
      </c>
      <c r="D31" s="86" t="s">
        <v>45</v>
      </c>
      <c r="E31" s="88"/>
      <c r="F31" s="207">
        <f>ROUND(PRODUCT(F30,C31/100),0)</f>
        <v>0</v>
      </c>
      <c r="G31" s="208"/>
    </row>
    <row r="32" spans="1:7" x14ac:dyDescent="0.2">
      <c r="A32" s="85" t="s">
        <v>42</v>
      </c>
      <c r="B32" s="86"/>
      <c r="C32" s="87">
        <v>0</v>
      </c>
      <c r="D32" s="86" t="s">
        <v>45</v>
      </c>
      <c r="E32" s="88"/>
      <c r="F32" s="207">
        <v>0</v>
      </c>
      <c r="G32" s="208"/>
    </row>
    <row r="33" spans="1:8" x14ac:dyDescent="0.2">
      <c r="A33" s="85" t="s">
        <v>44</v>
      </c>
      <c r="B33" s="89"/>
      <c r="C33" s="90">
        <f>SazbaDPH2</f>
        <v>0</v>
      </c>
      <c r="D33" s="86" t="s">
        <v>45</v>
      </c>
      <c r="E33" s="61"/>
      <c r="F33" s="207">
        <f>ROUND(PRODUCT(F32,C33/100),0)</f>
        <v>0</v>
      </c>
      <c r="G33" s="208"/>
    </row>
    <row r="34" spans="1:8" s="94" customFormat="1" ht="19.5" customHeight="1" thickBot="1" x14ac:dyDescent="0.3">
      <c r="A34" s="91" t="s">
        <v>46</v>
      </c>
      <c r="B34" s="92"/>
      <c r="C34" s="92"/>
      <c r="D34" s="92"/>
      <c r="E34" s="93"/>
      <c r="F34" s="209">
        <f>ROUND(SUM(F30:F33),0)</f>
        <v>0</v>
      </c>
      <c r="G34" s="210"/>
    </row>
    <row r="36" spans="1:8" x14ac:dyDescent="0.2">
      <c r="A36" s="95" t="s">
        <v>47</v>
      </c>
      <c r="B36" s="95"/>
      <c r="C36" s="95"/>
      <c r="D36" s="95"/>
      <c r="E36" s="95"/>
      <c r="F36" s="95"/>
      <c r="G36" s="95"/>
      <c r="H36" t="s">
        <v>5</v>
      </c>
    </row>
    <row r="37" spans="1:8" ht="14.25" customHeight="1" x14ac:dyDescent="0.2">
      <c r="A37" s="95"/>
      <c r="B37" s="211"/>
      <c r="C37" s="211"/>
      <c r="D37" s="211"/>
      <c r="E37" s="211"/>
      <c r="F37" s="211"/>
      <c r="G37" s="211"/>
      <c r="H37" t="s">
        <v>5</v>
      </c>
    </row>
    <row r="38" spans="1:8" ht="12.75" customHeight="1" x14ac:dyDescent="0.2">
      <c r="A38" s="96"/>
      <c r="B38" s="211"/>
      <c r="C38" s="211"/>
      <c r="D38" s="211"/>
      <c r="E38" s="211"/>
      <c r="F38" s="211"/>
      <c r="G38" s="211"/>
      <c r="H38" t="s">
        <v>5</v>
      </c>
    </row>
    <row r="39" spans="1:8" x14ac:dyDescent="0.2">
      <c r="A39" s="96"/>
      <c r="B39" s="211"/>
      <c r="C39" s="211"/>
      <c r="D39" s="211"/>
      <c r="E39" s="211"/>
      <c r="F39" s="211"/>
      <c r="G39" s="211"/>
      <c r="H39" t="s">
        <v>5</v>
      </c>
    </row>
    <row r="40" spans="1:8" x14ac:dyDescent="0.2">
      <c r="A40" s="96"/>
      <c r="B40" s="211"/>
      <c r="C40" s="211"/>
      <c r="D40" s="211"/>
      <c r="E40" s="211"/>
      <c r="F40" s="211"/>
      <c r="G40" s="211"/>
      <c r="H40" t="s">
        <v>5</v>
      </c>
    </row>
    <row r="41" spans="1:8" x14ac:dyDescent="0.2">
      <c r="A41" s="96"/>
      <c r="B41" s="211"/>
      <c r="C41" s="211"/>
      <c r="D41" s="211"/>
      <c r="E41" s="211"/>
      <c r="F41" s="211"/>
      <c r="G41" s="211"/>
      <c r="H41" t="s">
        <v>5</v>
      </c>
    </row>
    <row r="42" spans="1:8" x14ac:dyDescent="0.2">
      <c r="A42" s="96"/>
      <c r="B42" s="211"/>
      <c r="C42" s="211"/>
      <c r="D42" s="211"/>
      <c r="E42" s="211"/>
      <c r="F42" s="211"/>
      <c r="G42" s="211"/>
      <c r="H42" t="s">
        <v>5</v>
      </c>
    </row>
    <row r="43" spans="1:8" x14ac:dyDescent="0.2">
      <c r="A43" s="96"/>
      <c r="B43" s="211"/>
      <c r="C43" s="211"/>
      <c r="D43" s="211"/>
      <c r="E43" s="211"/>
      <c r="F43" s="211"/>
      <c r="G43" s="211"/>
      <c r="H43" t="s">
        <v>5</v>
      </c>
    </row>
    <row r="44" spans="1:8" x14ac:dyDescent="0.2">
      <c r="A44" s="96"/>
      <c r="B44" s="211"/>
      <c r="C44" s="211"/>
      <c r="D44" s="211"/>
      <c r="E44" s="211"/>
      <c r="F44" s="211"/>
      <c r="G44" s="211"/>
      <c r="H44" t="s">
        <v>5</v>
      </c>
    </row>
    <row r="45" spans="1:8" ht="0.75" customHeight="1" x14ac:dyDescent="0.2">
      <c r="A45" s="96"/>
      <c r="B45" s="211"/>
      <c r="C45" s="211"/>
      <c r="D45" s="211"/>
      <c r="E45" s="211"/>
      <c r="F45" s="211"/>
      <c r="G45" s="211"/>
      <c r="H45" t="s">
        <v>5</v>
      </c>
    </row>
    <row r="46" spans="1:8" x14ac:dyDescent="0.2">
      <c r="B46" s="206"/>
      <c r="C46" s="206"/>
      <c r="D46" s="206"/>
      <c r="E46" s="206"/>
      <c r="F46" s="206"/>
      <c r="G46" s="206"/>
    </row>
    <row r="47" spans="1:8" x14ac:dyDescent="0.2">
      <c r="B47" s="206"/>
      <c r="C47" s="206"/>
      <c r="D47" s="206"/>
      <c r="E47" s="206"/>
      <c r="F47" s="206"/>
      <c r="G47" s="206"/>
    </row>
    <row r="48" spans="1:8" x14ac:dyDescent="0.2">
      <c r="B48" s="206"/>
      <c r="C48" s="206"/>
      <c r="D48" s="206"/>
      <c r="E48" s="206"/>
      <c r="F48" s="206"/>
      <c r="G48" s="206"/>
    </row>
    <row r="49" spans="2:7" x14ac:dyDescent="0.2">
      <c r="B49" s="206"/>
      <c r="C49" s="206"/>
      <c r="D49" s="206"/>
      <c r="E49" s="206"/>
      <c r="F49" s="206"/>
      <c r="G49" s="206"/>
    </row>
    <row r="50" spans="2:7" x14ac:dyDescent="0.2">
      <c r="B50" s="206"/>
      <c r="C50" s="206"/>
      <c r="D50" s="206"/>
      <c r="E50" s="206"/>
      <c r="F50" s="206"/>
      <c r="G50" s="206"/>
    </row>
    <row r="51" spans="2:7" x14ac:dyDescent="0.2">
      <c r="B51" s="206"/>
      <c r="C51" s="206"/>
      <c r="D51" s="206"/>
      <c r="E51" s="206"/>
      <c r="F51" s="206"/>
      <c r="G51" s="206"/>
    </row>
    <row r="52" spans="2:7" x14ac:dyDescent="0.2">
      <c r="B52" s="206"/>
      <c r="C52" s="206"/>
      <c r="D52" s="206"/>
      <c r="E52" s="206"/>
      <c r="F52" s="206"/>
      <c r="G52" s="206"/>
    </row>
    <row r="53" spans="2:7" x14ac:dyDescent="0.2">
      <c r="B53" s="206"/>
      <c r="C53" s="206"/>
      <c r="D53" s="206"/>
      <c r="E53" s="206"/>
      <c r="F53" s="206"/>
      <c r="G53" s="206"/>
    </row>
    <row r="54" spans="2:7" x14ac:dyDescent="0.2">
      <c r="B54" s="206"/>
      <c r="C54" s="206"/>
      <c r="D54" s="206"/>
      <c r="E54" s="206"/>
      <c r="F54" s="206"/>
      <c r="G54" s="206"/>
    </row>
    <row r="55" spans="2:7" x14ac:dyDescent="0.2">
      <c r="B55" s="206"/>
      <c r="C55" s="206"/>
      <c r="D55" s="206"/>
      <c r="E55" s="206"/>
      <c r="F55" s="206"/>
      <c r="G55" s="206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6"/>
  <sheetViews>
    <sheetView workbookViewId="0">
      <selection activeCell="H25" sqref="H25:I25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 x14ac:dyDescent="0.2">
      <c r="A1" s="217" t="s">
        <v>48</v>
      </c>
      <c r="B1" s="218"/>
      <c r="C1" s="97" t="str">
        <f>CONCATENATE(cislostavby," ",nazevstavby)</f>
        <v>2018 Frýdl</v>
      </c>
      <c r="D1" s="98"/>
      <c r="E1" s="99"/>
      <c r="F1" s="98"/>
      <c r="G1" s="100" t="s">
        <v>49</v>
      </c>
      <c r="H1" s="101" t="s">
        <v>78</v>
      </c>
      <c r="I1" s="102"/>
    </row>
    <row r="2" spans="1:57" ht="13.5" thickBot="1" x14ac:dyDescent="0.25">
      <c r="A2" s="219" t="s">
        <v>50</v>
      </c>
      <c r="B2" s="220"/>
      <c r="C2" s="103" t="str">
        <f>CONCATENATE(cisloobjektu," ",nazevobjektu)</f>
        <v>6 Provozovna kadeřnictví</v>
      </c>
      <c r="D2" s="104"/>
      <c r="E2" s="105"/>
      <c r="F2" s="104"/>
      <c r="G2" s="221" t="s">
        <v>79</v>
      </c>
      <c r="H2" s="222"/>
      <c r="I2" s="223"/>
    </row>
    <row r="3" spans="1:57" ht="13.5" thickTop="1" x14ac:dyDescent="0.2">
      <c r="A3" s="77"/>
      <c r="B3" s="77"/>
      <c r="C3" s="77"/>
      <c r="D3" s="77"/>
      <c r="E3" s="77"/>
      <c r="F3" s="66"/>
      <c r="G3" s="77"/>
      <c r="H3" s="77"/>
      <c r="I3" s="77"/>
    </row>
    <row r="4" spans="1:57" ht="19.5" customHeight="1" x14ac:dyDescent="0.25">
      <c r="A4" s="106" t="s">
        <v>51</v>
      </c>
      <c r="B4" s="107"/>
      <c r="C4" s="107"/>
      <c r="D4" s="107"/>
      <c r="E4" s="108"/>
      <c r="F4" s="107"/>
      <c r="G4" s="107"/>
      <c r="H4" s="107"/>
      <c r="I4" s="107"/>
    </row>
    <row r="5" spans="1:57" ht="13.5" thickBot="1" x14ac:dyDescent="0.25">
      <c r="A5" s="77"/>
      <c r="B5" s="77"/>
      <c r="C5" s="77"/>
      <c r="D5" s="77"/>
      <c r="E5" s="77"/>
      <c r="F5" s="77"/>
      <c r="G5" s="77"/>
      <c r="H5" s="77"/>
      <c r="I5" s="77"/>
    </row>
    <row r="6" spans="1:57" s="35" customFormat="1" ht="13.5" thickBot="1" x14ac:dyDescent="0.25">
      <c r="A6" s="109"/>
      <c r="B6" s="110" t="s">
        <v>52</v>
      </c>
      <c r="C6" s="110"/>
      <c r="D6" s="111"/>
      <c r="E6" s="112" t="s">
        <v>53</v>
      </c>
      <c r="F6" s="113" t="s">
        <v>54</v>
      </c>
      <c r="G6" s="113" t="s">
        <v>55</v>
      </c>
      <c r="H6" s="113" t="s">
        <v>56</v>
      </c>
      <c r="I6" s="114" t="s">
        <v>30</v>
      </c>
    </row>
    <row r="7" spans="1:57" s="35" customFormat="1" x14ac:dyDescent="0.2">
      <c r="A7" s="201" t="str">
        <f>Položky!B7</f>
        <v>3</v>
      </c>
      <c r="B7" s="115" t="str">
        <f>Položky!C7</f>
        <v>Svislé a kompletní konstrukce</v>
      </c>
      <c r="C7" s="66"/>
      <c r="D7" s="116"/>
      <c r="E7" s="202">
        <f>Položky!BA10</f>
        <v>0</v>
      </c>
      <c r="F7" s="203">
        <f>Položky!BB10</f>
        <v>0</v>
      </c>
      <c r="G7" s="203">
        <f>Položky!BC10</f>
        <v>0</v>
      </c>
      <c r="H7" s="203">
        <f>Položky!BD10</f>
        <v>0</v>
      </c>
      <c r="I7" s="204">
        <f>Položky!BE10</f>
        <v>0</v>
      </c>
    </row>
    <row r="8" spans="1:57" s="35" customFormat="1" x14ac:dyDescent="0.2">
      <c r="A8" s="201" t="str">
        <f>Položky!B11</f>
        <v>61</v>
      </c>
      <c r="B8" s="115" t="str">
        <f>Položky!C11</f>
        <v>Upravy povrchů vnitřní</v>
      </c>
      <c r="C8" s="66"/>
      <c r="D8" s="116"/>
      <c r="E8" s="202">
        <f>Položky!BA17</f>
        <v>0</v>
      </c>
      <c r="F8" s="203">
        <f>Položky!BB17</f>
        <v>0</v>
      </c>
      <c r="G8" s="203">
        <f>Položky!BC17</f>
        <v>0</v>
      </c>
      <c r="H8" s="203">
        <f>Položky!BD17</f>
        <v>0</v>
      </c>
      <c r="I8" s="204">
        <f>Položky!BE17</f>
        <v>0</v>
      </c>
    </row>
    <row r="9" spans="1:57" s="35" customFormat="1" x14ac:dyDescent="0.2">
      <c r="A9" s="201" t="str">
        <f>Položky!B18</f>
        <v>97</v>
      </c>
      <c r="B9" s="115" t="str">
        <f>Položky!C18</f>
        <v>Prorážení otvorů</v>
      </c>
      <c r="C9" s="66"/>
      <c r="D9" s="116"/>
      <c r="E9" s="202">
        <f>Položky!BA33</f>
        <v>0</v>
      </c>
      <c r="F9" s="203">
        <f>Položky!BB33</f>
        <v>0</v>
      </c>
      <c r="G9" s="203">
        <f>Položky!BC33</f>
        <v>0</v>
      </c>
      <c r="H9" s="203">
        <f>Položky!BD33</f>
        <v>0</v>
      </c>
      <c r="I9" s="204">
        <f>Položky!BE33</f>
        <v>0</v>
      </c>
    </row>
    <row r="10" spans="1:57" s="35" customFormat="1" x14ac:dyDescent="0.2">
      <c r="A10" s="201" t="str">
        <f>Položky!B34</f>
        <v>784</v>
      </c>
      <c r="B10" s="115" t="str">
        <f>Položky!C34</f>
        <v>Malby</v>
      </c>
      <c r="C10" s="66"/>
      <c r="D10" s="116"/>
      <c r="E10" s="202">
        <f>Položky!BA49</f>
        <v>0</v>
      </c>
      <c r="F10" s="203">
        <f>Položky!BB49</f>
        <v>0</v>
      </c>
      <c r="G10" s="203">
        <f>Položky!BC49</f>
        <v>0</v>
      </c>
      <c r="H10" s="203">
        <f>Položky!BD49</f>
        <v>0</v>
      </c>
      <c r="I10" s="204">
        <f>Položky!BE49</f>
        <v>0</v>
      </c>
    </row>
    <row r="11" spans="1:57" s="35" customFormat="1" ht="13.5" thickBot="1" x14ac:dyDescent="0.25">
      <c r="A11" s="201" t="str">
        <f>Položky!B50</f>
        <v>M21</v>
      </c>
      <c r="B11" s="115" t="str">
        <f>Položky!C50</f>
        <v>Elektromontáže</v>
      </c>
      <c r="C11" s="66"/>
      <c r="D11" s="116"/>
      <c r="E11" s="202">
        <f>Položky!BA172</f>
        <v>0</v>
      </c>
      <c r="F11" s="203">
        <f>Položky!BB172</f>
        <v>0</v>
      </c>
      <c r="G11" s="203">
        <f>Položky!BC172</f>
        <v>0</v>
      </c>
      <c r="H11" s="203">
        <f>Položky!BD172</f>
        <v>0</v>
      </c>
      <c r="I11" s="204">
        <f>Položky!BE172</f>
        <v>0</v>
      </c>
    </row>
    <row r="12" spans="1:57" s="123" customFormat="1" ht="13.5" thickBot="1" x14ac:dyDescent="0.25">
      <c r="A12" s="117"/>
      <c r="B12" s="118" t="s">
        <v>57</v>
      </c>
      <c r="C12" s="118"/>
      <c r="D12" s="119"/>
      <c r="E12" s="120">
        <f>SUM(E7:E11)</f>
        <v>0</v>
      </c>
      <c r="F12" s="121">
        <f>SUM(F7:F11)</f>
        <v>0</v>
      </c>
      <c r="G12" s="121">
        <f>SUM(G7:G11)</f>
        <v>0</v>
      </c>
      <c r="H12" s="121">
        <f>SUM(H7:H11)</f>
        <v>0</v>
      </c>
      <c r="I12" s="122">
        <f>SUM(I7:I11)</f>
        <v>0</v>
      </c>
    </row>
    <row r="13" spans="1:57" x14ac:dyDescent="0.2">
      <c r="A13" s="66"/>
      <c r="B13" s="66"/>
      <c r="C13" s="66"/>
      <c r="D13" s="66"/>
      <c r="E13" s="66"/>
      <c r="F13" s="66"/>
      <c r="G13" s="66"/>
      <c r="H13" s="66"/>
      <c r="I13" s="66"/>
    </row>
    <row r="14" spans="1:57" ht="19.5" customHeight="1" x14ac:dyDescent="0.25">
      <c r="A14" s="107" t="s">
        <v>58</v>
      </c>
      <c r="B14" s="107"/>
      <c r="C14" s="107"/>
      <c r="D14" s="107"/>
      <c r="E14" s="107"/>
      <c r="F14" s="107"/>
      <c r="G14" s="124"/>
      <c r="H14" s="107"/>
      <c r="I14" s="107"/>
      <c r="BA14" s="41"/>
      <c r="BB14" s="41"/>
      <c r="BC14" s="41"/>
      <c r="BD14" s="41"/>
      <c r="BE14" s="41"/>
    </row>
    <row r="15" spans="1:57" ht="13.5" thickBot="1" x14ac:dyDescent="0.25">
      <c r="A15" s="77"/>
      <c r="B15" s="77"/>
      <c r="C15" s="77"/>
      <c r="D15" s="77"/>
      <c r="E15" s="77"/>
      <c r="F15" s="77"/>
      <c r="G15" s="77"/>
      <c r="H15" s="77"/>
      <c r="I15" s="77"/>
    </row>
    <row r="16" spans="1:57" x14ac:dyDescent="0.2">
      <c r="A16" s="71" t="s">
        <v>59</v>
      </c>
      <c r="B16" s="72"/>
      <c r="C16" s="72"/>
      <c r="D16" s="125"/>
      <c r="E16" s="126" t="s">
        <v>60</v>
      </c>
      <c r="F16" s="127" t="s">
        <v>61</v>
      </c>
      <c r="G16" s="128" t="s">
        <v>62</v>
      </c>
      <c r="H16" s="129"/>
      <c r="I16" s="130" t="s">
        <v>60</v>
      </c>
    </row>
    <row r="17" spans="1:53" x14ac:dyDescent="0.2">
      <c r="A17" s="64" t="s">
        <v>304</v>
      </c>
      <c r="B17" s="55"/>
      <c r="C17" s="55"/>
      <c r="D17" s="131"/>
      <c r="E17" s="132"/>
      <c r="F17" s="133"/>
      <c r="G17" s="134">
        <f t="shared" ref="G17:G24" si="0">CHOOSE(BA17+1,HSV+PSV,HSV+PSV+Mont,HSV+PSV+Dodavka+Mont,HSV,PSV,Mont,Dodavka,Mont+Dodavka,0)</f>
        <v>0</v>
      </c>
      <c r="H17" s="135"/>
      <c r="I17" s="136">
        <f t="shared" ref="I17:I24" si="1">E17+F17*G17/100</f>
        <v>0</v>
      </c>
      <c r="BA17">
        <v>0</v>
      </c>
    </row>
    <row r="18" spans="1:53" x14ac:dyDescent="0.2">
      <c r="A18" s="64" t="s">
        <v>305</v>
      </c>
      <c r="B18" s="55"/>
      <c r="C18" s="55"/>
      <c r="D18" s="131"/>
      <c r="E18" s="132"/>
      <c r="F18" s="133"/>
      <c r="G18" s="134">
        <f t="shared" si="0"/>
        <v>0</v>
      </c>
      <c r="H18" s="135"/>
      <c r="I18" s="136">
        <f t="shared" si="1"/>
        <v>0</v>
      </c>
      <c r="BA18">
        <v>0</v>
      </c>
    </row>
    <row r="19" spans="1:53" x14ac:dyDescent="0.2">
      <c r="A19" s="64" t="s">
        <v>306</v>
      </c>
      <c r="B19" s="55"/>
      <c r="C19" s="55"/>
      <c r="D19" s="131"/>
      <c r="E19" s="132"/>
      <c r="F19" s="133"/>
      <c r="G19" s="134">
        <f t="shared" si="0"/>
        <v>0</v>
      </c>
      <c r="H19" s="135"/>
      <c r="I19" s="136">
        <f t="shared" si="1"/>
        <v>0</v>
      </c>
      <c r="BA19">
        <v>0</v>
      </c>
    </row>
    <row r="20" spans="1:53" x14ac:dyDescent="0.2">
      <c r="A20" s="64" t="s">
        <v>307</v>
      </c>
      <c r="B20" s="55"/>
      <c r="C20" s="55"/>
      <c r="D20" s="131"/>
      <c r="E20" s="132"/>
      <c r="F20" s="133"/>
      <c r="G20" s="134">
        <f t="shared" si="0"/>
        <v>0</v>
      </c>
      <c r="H20" s="135"/>
      <c r="I20" s="136">
        <f t="shared" si="1"/>
        <v>0</v>
      </c>
      <c r="BA20">
        <v>0</v>
      </c>
    </row>
    <row r="21" spans="1:53" x14ac:dyDescent="0.2">
      <c r="A21" s="64" t="s">
        <v>308</v>
      </c>
      <c r="B21" s="55"/>
      <c r="C21" s="55"/>
      <c r="D21" s="131"/>
      <c r="E21" s="132"/>
      <c r="F21" s="133"/>
      <c r="G21" s="134">
        <f t="shared" si="0"/>
        <v>0</v>
      </c>
      <c r="H21" s="135"/>
      <c r="I21" s="136">
        <f t="shared" si="1"/>
        <v>0</v>
      </c>
      <c r="BA21">
        <v>1</v>
      </c>
    </row>
    <row r="22" spans="1:53" x14ac:dyDescent="0.2">
      <c r="A22" s="64" t="s">
        <v>309</v>
      </c>
      <c r="B22" s="55"/>
      <c r="C22" s="55"/>
      <c r="D22" s="131"/>
      <c r="E22" s="132"/>
      <c r="F22" s="133"/>
      <c r="G22" s="134">
        <f t="shared" si="0"/>
        <v>0</v>
      </c>
      <c r="H22" s="135"/>
      <c r="I22" s="136">
        <f t="shared" si="1"/>
        <v>0</v>
      </c>
      <c r="BA22">
        <v>1</v>
      </c>
    </row>
    <row r="23" spans="1:53" x14ac:dyDescent="0.2">
      <c r="A23" s="64" t="s">
        <v>310</v>
      </c>
      <c r="B23" s="55"/>
      <c r="C23" s="55"/>
      <c r="D23" s="131"/>
      <c r="E23" s="132"/>
      <c r="F23" s="133"/>
      <c r="G23" s="134">
        <f t="shared" si="0"/>
        <v>0</v>
      </c>
      <c r="H23" s="135"/>
      <c r="I23" s="136">
        <f t="shared" si="1"/>
        <v>0</v>
      </c>
      <c r="BA23">
        <v>2</v>
      </c>
    </row>
    <row r="24" spans="1:53" x14ac:dyDescent="0.2">
      <c r="A24" s="64" t="s">
        <v>311</v>
      </c>
      <c r="B24" s="55"/>
      <c r="C24" s="55"/>
      <c r="D24" s="131"/>
      <c r="E24" s="132"/>
      <c r="F24" s="133"/>
      <c r="G24" s="134">
        <f t="shared" si="0"/>
        <v>0</v>
      </c>
      <c r="H24" s="135"/>
      <c r="I24" s="136">
        <f t="shared" si="1"/>
        <v>0</v>
      </c>
      <c r="BA24">
        <v>2</v>
      </c>
    </row>
    <row r="25" spans="1:53" ht="13.5" thickBot="1" x14ac:dyDescent="0.25">
      <c r="A25" s="137"/>
      <c r="B25" s="138" t="s">
        <v>63</v>
      </c>
      <c r="C25" s="139"/>
      <c r="D25" s="140"/>
      <c r="E25" s="141"/>
      <c r="F25" s="142"/>
      <c r="G25" s="142"/>
      <c r="H25" s="224">
        <f>SUM(I17:I24)</f>
        <v>0</v>
      </c>
      <c r="I25" s="225"/>
    </row>
    <row r="27" spans="1:53" x14ac:dyDescent="0.2">
      <c r="B27" s="123"/>
      <c r="F27" s="143"/>
      <c r="G27" s="144"/>
      <c r="H27" s="144"/>
      <c r="I27" s="145"/>
    </row>
    <row r="28" spans="1:53" x14ac:dyDescent="0.2">
      <c r="F28" s="143"/>
      <c r="G28" s="144"/>
      <c r="H28" s="144"/>
      <c r="I28" s="145"/>
    </row>
    <row r="29" spans="1:53" x14ac:dyDescent="0.2">
      <c r="F29" s="143"/>
      <c r="G29" s="144"/>
      <c r="H29" s="144"/>
      <c r="I29" s="145"/>
    </row>
    <row r="30" spans="1:53" x14ac:dyDescent="0.2">
      <c r="F30" s="143"/>
      <c r="G30" s="144"/>
      <c r="H30" s="144"/>
      <c r="I30" s="145"/>
    </row>
    <row r="31" spans="1:53" x14ac:dyDescent="0.2">
      <c r="F31" s="143"/>
      <c r="G31" s="144"/>
      <c r="H31" s="144"/>
      <c r="I31" s="145"/>
    </row>
    <row r="32" spans="1:53" x14ac:dyDescent="0.2">
      <c r="F32" s="143"/>
      <c r="G32" s="144"/>
      <c r="H32" s="144"/>
      <c r="I32" s="145"/>
    </row>
    <row r="33" spans="6:9" x14ac:dyDescent="0.2">
      <c r="F33" s="143"/>
      <c r="G33" s="144"/>
      <c r="H33" s="144"/>
      <c r="I33" s="145"/>
    </row>
    <row r="34" spans="6:9" x14ac:dyDescent="0.2">
      <c r="F34" s="143"/>
      <c r="G34" s="144"/>
      <c r="H34" s="144"/>
      <c r="I34" s="145"/>
    </row>
    <row r="35" spans="6:9" x14ac:dyDescent="0.2">
      <c r="F35" s="143"/>
      <c r="G35" s="144"/>
      <c r="H35" s="144"/>
      <c r="I35" s="145"/>
    </row>
    <row r="36" spans="6:9" x14ac:dyDescent="0.2">
      <c r="F36" s="143"/>
      <c r="G36" s="144"/>
      <c r="H36" s="144"/>
      <c r="I36" s="145"/>
    </row>
    <row r="37" spans="6:9" x14ac:dyDescent="0.2">
      <c r="F37" s="143"/>
      <c r="G37" s="144"/>
      <c r="H37" s="144"/>
      <c r="I37" s="145"/>
    </row>
    <row r="38" spans="6:9" x14ac:dyDescent="0.2">
      <c r="F38" s="143"/>
      <c r="G38" s="144"/>
      <c r="H38" s="144"/>
      <c r="I38" s="145"/>
    </row>
    <row r="39" spans="6:9" x14ac:dyDescent="0.2">
      <c r="F39" s="143"/>
      <c r="G39" s="144"/>
      <c r="H39" s="144"/>
      <c r="I39" s="145"/>
    </row>
    <row r="40" spans="6:9" x14ac:dyDescent="0.2">
      <c r="F40" s="143"/>
      <c r="G40" s="144"/>
      <c r="H40" s="144"/>
      <c r="I40" s="145"/>
    </row>
    <row r="41" spans="6:9" x14ac:dyDescent="0.2">
      <c r="F41" s="143"/>
      <c r="G41" s="144"/>
      <c r="H41" s="144"/>
      <c r="I41" s="145"/>
    </row>
    <row r="42" spans="6:9" x14ac:dyDescent="0.2">
      <c r="F42" s="143"/>
      <c r="G42" s="144"/>
      <c r="H42" s="144"/>
      <c r="I42" s="145"/>
    </row>
    <row r="43" spans="6:9" x14ac:dyDescent="0.2">
      <c r="F43" s="143"/>
      <c r="G43" s="144"/>
      <c r="H43" s="144"/>
      <c r="I43" s="145"/>
    </row>
    <row r="44" spans="6:9" x14ac:dyDescent="0.2">
      <c r="F44" s="143"/>
      <c r="G44" s="144"/>
      <c r="H44" s="144"/>
      <c r="I44" s="145"/>
    </row>
    <row r="45" spans="6:9" x14ac:dyDescent="0.2">
      <c r="F45" s="143"/>
      <c r="G45" s="144"/>
      <c r="H45" s="144"/>
      <c r="I45" s="145"/>
    </row>
    <row r="46" spans="6:9" x14ac:dyDescent="0.2">
      <c r="F46" s="143"/>
      <c r="G46" s="144"/>
      <c r="H46" s="144"/>
      <c r="I46" s="145"/>
    </row>
    <row r="47" spans="6:9" x14ac:dyDescent="0.2">
      <c r="F47" s="143"/>
      <c r="G47" s="144"/>
      <c r="H47" s="144"/>
      <c r="I47" s="145"/>
    </row>
    <row r="48" spans="6:9" x14ac:dyDescent="0.2">
      <c r="F48" s="143"/>
      <c r="G48" s="144"/>
      <c r="H48" s="144"/>
      <c r="I48" s="145"/>
    </row>
    <row r="49" spans="6:9" x14ac:dyDescent="0.2">
      <c r="F49" s="143"/>
      <c r="G49" s="144"/>
      <c r="H49" s="144"/>
      <c r="I49" s="145"/>
    </row>
    <row r="50" spans="6:9" x14ac:dyDescent="0.2">
      <c r="F50" s="143"/>
      <c r="G50" s="144"/>
      <c r="H50" s="144"/>
      <c r="I50" s="145"/>
    </row>
    <row r="51" spans="6:9" x14ac:dyDescent="0.2">
      <c r="F51" s="143"/>
      <c r="G51" s="144"/>
      <c r="H51" s="144"/>
      <c r="I51" s="145"/>
    </row>
    <row r="52" spans="6:9" x14ac:dyDescent="0.2">
      <c r="F52" s="143"/>
      <c r="G52" s="144"/>
      <c r="H52" s="144"/>
      <c r="I52" s="145"/>
    </row>
    <row r="53" spans="6:9" x14ac:dyDescent="0.2">
      <c r="F53" s="143"/>
      <c r="G53" s="144"/>
      <c r="H53" s="144"/>
      <c r="I53" s="145"/>
    </row>
    <row r="54" spans="6:9" x14ac:dyDescent="0.2">
      <c r="F54" s="143"/>
      <c r="G54" s="144"/>
      <c r="H54" s="144"/>
      <c r="I54" s="145"/>
    </row>
    <row r="55" spans="6:9" x14ac:dyDescent="0.2">
      <c r="F55" s="143"/>
      <c r="G55" s="144"/>
      <c r="H55" s="144"/>
      <c r="I55" s="145"/>
    </row>
    <row r="56" spans="6:9" x14ac:dyDescent="0.2">
      <c r="F56" s="143"/>
      <c r="G56" s="144"/>
      <c r="H56" s="144"/>
      <c r="I56" s="145"/>
    </row>
    <row r="57" spans="6:9" x14ac:dyDescent="0.2">
      <c r="F57" s="143"/>
      <c r="G57" s="144"/>
      <c r="H57" s="144"/>
      <c r="I57" s="145"/>
    </row>
    <row r="58" spans="6:9" x14ac:dyDescent="0.2">
      <c r="F58" s="143"/>
      <c r="G58" s="144"/>
      <c r="H58" s="144"/>
      <c r="I58" s="145"/>
    </row>
    <row r="59" spans="6:9" x14ac:dyDescent="0.2">
      <c r="F59" s="143"/>
      <c r="G59" s="144"/>
      <c r="H59" s="144"/>
      <c r="I59" s="145"/>
    </row>
    <row r="60" spans="6:9" x14ac:dyDescent="0.2">
      <c r="F60" s="143"/>
      <c r="G60" s="144"/>
      <c r="H60" s="144"/>
      <c r="I60" s="145"/>
    </row>
    <row r="61" spans="6:9" x14ac:dyDescent="0.2">
      <c r="F61" s="143"/>
      <c r="G61" s="144"/>
      <c r="H61" s="144"/>
      <c r="I61" s="145"/>
    </row>
    <row r="62" spans="6:9" x14ac:dyDescent="0.2">
      <c r="F62" s="143"/>
      <c r="G62" s="144"/>
      <c r="H62" s="144"/>
      <c r="I62" s="145"/>
    </row>
    <row r="63" spans="6:9" x14ac:dyDescent="0.2">
      <c r="F63" s="143"/>
      <c r="G63" s="144"/>
      <c r="H63" s="144"/>
      <c r="I63" s="145"/>
    </row>
    <row r="64" spans="6:9" x14ac:dyDescent="0.2">
      <c r="F64" s="143"/>
      <c r="G64" s="144"/>
      <c r="H64" s="144"/>
      <c r="I64" s="145"/>
    </row>
    <row r="65" spans="6:9" x14ac:dyDescent="0.2">
      <c r="F65" s="143"/>
      <c r="G65" s="144"/>
      <c r="H65" s="144"/>
      <c r="I65" s="145"/>
    </row>
    <row r="66" spans="6:9" x14ac:dyDescent="0.2">
      <c r="F66" s="143"/>
      <c r="G66" s="144"/>
      <c r="H66" s="144"/>
      <c r="I66" s="145"/>
    </row>
    <row r="67" spans="6:9" x14ac:dyDescent="0.2">
      <c r="F67" s="143"/>
      <c r="G67" s="144"/>
      <c r="H67" s="144"/>
      <c r="I67" s="145"/>
    </row>
    <row r="68" spans="6:9" x14ac:dyDescent="0.2">
      <c r="F68" s="143"/>
      <c r="G68" s="144"/>
      <c r="H68" s="144"/>
      <c r="I68" s="145"/>
    </row>
    <row r="69" spans="6:9" x14ac:dyDescent="0.2">
      <c r="F69" s="143"/>
      <c r="G69" s="144"/>
      <c r="H69" s="144"/>
      <c r="I69" s="145"/>
    </row>
    <row r="70" spans="6:9" x14ac:dyDescent="0.2">
      <c r="F70" s="143"/>
      <c r="G70" s="144"/>
      <c r="H70" s="144"/>
      <c r="I70" s="145"/>
    </row>
    <row r="71" spans="6:9" x14ac:dyDescent="0.2">
      <c r="F71" s="143"/>
      <c r="G71" s="144"/>
      <c r="H71" s="144"/>
      <c r="I71" s="145"/>
    </row>
    <row r="72" spans="6:9" x14ac:dyDescent="0.2">
      <c r="F72" s="143"/>
      <c r="G72" s="144"/>
      <c r="H72" s="144"/>
      <c r="I72" s="145"/>
    </row>
    <row r="73" spans="6:9" x14ac:dyDescent="0.2">
      <c r="F73" s="143"/>
      <c r="G73" s="144"/>
      <c r="H73" s="144"/>
      <c r="I73" s="145"/>
    </row>
    <row r="74" spans="6:9" x14ac:dyDescent="0.2">
      <c r="F74" s="143"/>
      <c r="G74" s="144"/>
      <c r="H74" s="144"/>
      <c r="I74" s="145"/>
    </row>
    <row r="75" spans="6:9" x14ac:dyDescent="0.2">
      <c r="F75" s="143"/>
      <c r="G75" s="144"/>
      <c r="H75" s="144"/>
      <c r="I75" s="145"/>
    </row>
    <row r="76" spans="6:9" x14ac:dyDescent="0.2">
      <c r="F76" s="143"/>
      <c r="G76" s="144"/>
      <c r="H76" s="144"/>
      <c r="I76" s="145"/>
    </row>
  </sheetData>
  <mergeCells count="4">
    <mergeCell ref="A1:B1"/>
    <mergeCell ref="A2:B2"/>
    <mergeCell ref="G2:I2"/>
    <mergeCell ref="H25:I25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245"/>
  <sheetViews>
    <sheetView showGridLines="0" showZeros="0" zoomScaleNormal="100" workbookViewId="0">
      <selection activeCell="A172" sqref="A172:IV174"/>
    </sheetView>
  </sheetViews>
  <sheetFormatPr defaultRowHeight="12.75" x14ac:dyDescent="0.2"/>
  <cols>
    <col min="1" max="1" width="4.42578125" style="146" customWidth="1"/>
    <col min="2" max="2" width="11.5703125" style="146" customWidth="1"/>
    <col min="3" max="3" width="40.42578125" style="146" customWidth="1"/>
    <col min="4" max="4" width="5.5703125" style="146" customWidth="1"/>
    <col min="5" max="5" width="8.5703125" style="195" customWidth="1"/>
    <col min="6" max="6" width="9.85546875" style="146" customWidth="1"/>
    <col min="7" max="7" width="13.85546875" style="146" customWidth="1"/>
    <col min="8" max="11" width="9.140625" style="146"/>
    <col min="12" max="12" width="75.42578125" style="146" customWidth="1"/>
    <col min="13" max="13" width="45.28515625" style="146" customWidth="1"/>
    <col min="14" max="16384" width="9.140625" style="146"/>
  </cols>
  <sheetData>
    <row r="1" spans="1:104" ht="15.75" x14ac:dyDescent="0.25">
      <c r="A1" s="231" t="s">
        <v>75</v>
      </c>
      <c r="B1" s="231"/>
      <c r="C1" s="231"/>
      <c r="D1" s="231"/>
      <c r="E1" s="231"/>
      <c r="F1" s="231"/>
      <c r="G1" s="231"/>
    </row>
    <row r="2" spans="1:104" ht="14.25" customHeight="1" thickBot="1" x14ac:dyDescent="0.25">
      <c r="A2" s="147"/>
      <c r="B2" s="148"/>
      <c r="C2" s="149"/>
      <c r="D2" s="149"/>
      <c r="E2" s="150"/>
      <c r="F2" s="149"/>
      <c r="G2" s="149"/>
    </row>
    <row r="3" spans="1:104" ht="13.5" thickTop="1" x14ac:dyDescent="0.2">
      <c r="A3" s="217" t="s">
        <v>48</v>
      </c>
      <c r="B3" s="218"/>
      <c r="C3" s="97" t="str">
        <f>CONCATENATE(cislostavby," ",nazevstavby)</f>
        <v>2018 Frýdl</v>
      </c>
      <c r="D3" s="151"/>
      <c r="E3" s="152" t="s">
        <v>64</v>
      </c>
      <c r="F3" s="153" t="str">
        <f>Rekapitulace!H1</f>
        <v>170318</v>
      </c>
      <c r="G3" s="154"/>
    </row>
    <row r="4" spans="1:104" ht="13.5" thickBot="1" x14ac:dyDescent="0.25">
      <c r="A4" s="232" t="s">
        <v>50</v>
      </c>
      <c r="B4" s="220"/>
      <c r="C4" s="103" t="str">
        <f>CONCATENATE(cisloobjektu," ",nazevobjektu)</f>
        <v>6 Provozovna kadeřnictví</v>
      </c>
      <c r="D4" s="155"/>
      <c r="E4" s="233" t="str">
        <f>Rekapitulace!G2</f>
        <v>Provozovna kadeřnictví parc.č.36/5, Krnov</v>
      </c>
      <c r="F4" s="234"/>
      <c r="G4" s="235"/>
    </row>
    <row r="5" spans="1:104" ht="13.5" thickTop="1" x14ac:dyDescent="0.2">
      <c r="A5" s="156"/>
      <c r="B5" s="147"/>
      <c r="C5" s="147"/>
      <c r="D5" s="147"/>
      <c r="E5" s="157"/>
      <c r="F5" s="147"/>
      <c r="G5" s="158"/>
    </row>
    <row r="6" spans="1:104" x14ac:dyDescent="0.2">
      <c r="A6" s="159" t="s">
        <v>65</v>
      </c>
      <c r="B6" s="160" t="s">
        <v>66</v>
      </c>
      <c r="C6" s="160" t="s">
        <v>67</v>
      </c>
      <c r="D6" s="160" t="s">
        <v>68</v>
      </c>
      <c r="E6" s="161" t="s">
        <v>69</v>
      </c>
      <c r="F6" s="160" t="s">
        <v>70</v>
      </c>
      <c r="G6" s="162" t="s">
        <v>71</v>
      </c>
    </row>
    <row r="7" spans="1:104" x14ac:dyDescent="0.2">
      <c r="A7" s="163" t="s">
        <v>72</v>
      </c>
      <c r="B7" s="164" t="s">
        <v>80</v>
      </c>
      <c r="C7" s="165" t="s">
        <v>81</v>
      </c>
      <c r="D7" s="166"/>
      <c r="E7" s="167"/>
      <c r="F7" s="167"/>
      <c r="G7" s="168"/>
      <c r="H7" s="169"/>
      <c r="I7" s="169"/>
      <c r="O7" s="170">
        <v>1</v>
      </c>
    </row>
    <row r="8" spans="1:104" ht="22.5" x14ac:dyDescent="0.2">
      <c r="A8" s="171">
        <v>1</v>
      </c>
      <c r="B8" s="172" t="s">
        <v>82</v>
      </c>
      <c r="C8" s="173" t="s">
        <v>83</v>
      </c>
      <c r="D8" s="174" t="s">
        <v>84</v>
      </c>
      <c r="E8" s="175">
        <v>2</v>
      </c>
      <c r="F8" s="175">
        <v>0</v>
      </c>
      <c r="G8" s="176">
        <f>E8*F8</f>
        <v>0</v>
      </c>
      <c r="O8" s="170">
        <v>2</v>
      </c>
      <c r="AA8" s="146">
        <v>1</v>
      </c>
      <c r="AB8" s="146">
        <v>1</v>
      </c>
      <c r="AC8" s="146">
        <v>1</v>
      </c>
      <c r="AZ8" s="146">
        <v>1</v>
      </c>
      <c r="BA8" s="146">
        <f>IF(AZ8=1,G8,0)</f>
        <v>0</v>
      </c>
      <c r="BB8" s="146">
        <f>IF(AZ8=2,G8,0)</f>
        <v>0</v>
      </c>
      <c r="BC8" s="146">
        <f>IF(AZ8=3,G8,0)</f>
        <v>0</v>
      </c>
      <c r="BD8" s="146">
        <f>IF(AZ8=4,G8,0)</f>
        <v>0</v>
      </c>
      <c r="BE8" s="146">
        <f>IF(AZ8=5,G8,0)</f>
        <v>0</v>
      </c>
      <c r="CA8" s="177">
        <v>1</v>
      </c>
      <c r="CB8" s="177">
        <v>1</v>
      </c>
      <c r="CZ8" s="146">
        <v>1.73916</v>
      </c>
    </row>
    <row r="9" spans="1:104" x14ac:dyDescent="0.2">
      <c r="A9" s="178"/>
      <c r="B9" s="179"/>
      <c r="C9" s="226" t="s">
        <v>85</v>
      </c>
      <c r="D9" s="227"/>
      <c r="E9" s="227"/>
      <c r="F9" s="227"/>
      <c r="G9" s="228"/>
      <c r="L9" s="180" t="s">
        <v>85</v>
      </c>
      <c r="O9" s="170">
        <v>3</v>
      </c>
    </row>
    <row r="10" spans="1:104" x14ac:dyDescent="0.2">
      <c r="A10" s="185"/>
      <c r="B10" s="186" t="s">
        <v>73</v>
      </c>
      <c r="C10" s="187" t="str">
        <f>CONCATENATE(B7," ",C7)</f>
        <v>3 Svislé a kompletní konstrukce</v>
      </c>
      <c r="D10" s="188"/>
      <c r="E10" s="189"/>
      <c r="F10" s="190"/>
      <c r="G10" s="191">
        <f>SUM(G7:G9)</f>
        <v>0</v>
      </c>
      <c r="O10" s="170">
        <v>4</v>
      </c>
      <c r="BA10" s="192">
        <f>SUM(BA7:BA9)</f>
        <v>0</v>
      </c>
      <c r="BB10" s="192">
        <f>SUM(BB7:BB9)</f>
        <v>0</v>
      </c>
      <c r="BC10" s="192">
        <f>SUM(BC7:BC9)</f>
        <v>0</v>
      </c>
      <c r="BD10" s="192">
        <f>SUM(BD7:BD9)</f>
        <v>0</v>
      </c>
      <c r="BE10" s="192">
        <f>SUM(BE7:BE9)</f>
        <v>0</v>
      </c>
    </row>
    <row r="11" spans="1:104" x14ac:dyDescent="0.2">
      <c r="A11" s="163" t="s">
        <v>72</v>
      </c>
      <c r="B11" s="164" t="s">
        <v>86</v>
      </c>
      <c r="C11" s="165" t="s">
        <v>87</v>
      </c>
      <c r="D11" s="166"/>
      <c r="E11" s="167"/>
      <c r="F11" s="167"/>
      <c r="G11" s="168"/>
      <c r="H11" s="169"/>
      <c r="I11" s="169"/>
      <c r="O11" s="170">
        <v>1</v>
      </c>
    </row>
    <row r="12" spans="1:104" x14ac:dyDescent="0.2">
      <c r="A12" s="171">
        <v>2</v>
      </c>
      <c r="B12" s="172" t="s">
        <v>88</v>
      </c>
      <c r="C12" s="173" t="s">
        <v>89</v>
      </c>
      <c r="D12" s="174" t="s">
        <v>90</v>
      </c>
      <c r="E12" s="175">
        <v>72</v>
      </c>
      <c r="F12" s="175">
        <v>0</v>
      </c>
      <c r="G12" s="176">
        <f>E12*F12</f>
        <v>0</v>
      </c>
      <c r="O12" s="170">
        <v>2</v>
      </c>
      <c r="AA12" s="146">
        <v>1</v>
      </c>
      <c r="AB12" s="146">
        <v>1</v>
      </c>
      <c r="AC12" s="146">
        <v>1</v>
      </c>
      <c r="AZ12" s="146">
        <v>1</v>
      </c>
      <c r="BA12" s="146">
        <f>IF(AZ12=1,G12,0)</f>
        <v>0</v>
      </c>
      <c r="BB12" s="146">
        <f>IF(AZ12=2,G12,0)</f>
        <v>0</v>
      </c>
      <c r="BC12" s="146">
        <f>IF(AZ12=3,G12,0)</f>
        <v>0</v>
      </c>
      <c r="BD12" s="146">
        <f>IF(AZ12=4,G12,0)</f>
        <v>0</v>
      </c>
      <c r="BE12" s="146">
        <f>IF(AZ12=5,G12,0)</f>
        <v>0</v>
      </c>
      <c r="CA12" s="177">
        <v>1</v>
      </c>
      <c r="CB12" s="177">
        <v>1</v>
      </c>
      <c r="CZ12" s="146">
        <v>1.205E-2</v>
      </c>
    </row>
    <row r="13" spans="1:104" x14ac:dyDescent="0.2">
      <c r="A13" s="178"/>
      <c r="B13" s="179"/>
      <c r="C13" s="226" t="s">
        <v>91</v>
      </c>
      <c r="D13" s="227"/>
      <c r="E13" s="227"/>
      <c r="F13" s="227"/>
      <c r="G13" s="228"/>
      <c r="L13" s="180" t="s">
        <v>91</v>
      </c>
      <c r="O13" s="170">
        <v>3</v>
      </c>
    </row>
    <row r="14" spans="1:104" x14ac:dyDescent="0.2">
      <c r="A14" s="178"/>
      <c r="B14" s="181"/>
      <c r="C14" s="229" t="s">
        <v>92</v>
      </c>
      <c r="D14" s="230"/>
      <c r="E14" s="182">
        <v>27</v>
      </c>
      <c r="F14" s="183"/>
      <c r="G14" s="184"/>
      <c r="M14" s="180" t="s">
        <v>92</v>
      </c>
      <c r="O14" s="170"/>
    </row>
    <row r="15" spans="1:104" x14ac:dyDescent="0.2">
      <c r="A15" s="178"/>
      <c r="B15" s="181"/>
      <c r="C15" s="229" t="s">
        <v>93</v>
      </c>
      <c r="D15" s="230"/>
      <c r="E15" s="182">
        <v>45</v>
      </c>
      <c r="F15" s="183"/>
      <c r="G15" s="184"/>
      <c r="M15" s="180" t="s">
        <v>93</v>
      </c>
      <c r="O15" s="170"/>
    </row>
    <row r="16" spans="1:104" x14ac:dyDescent="0.2">
      <c r="A16" s="171">
        <v>3</v>
      </c>
      <c r="B16" s="172" t="s">
        <v>94</v>
      </c>
      <c r="C16" s="173" t="s">
        <v>95</v>
      </c>
      <c r="D16" s="174" t="s">
        <v>96</v>
      </c>
      <c r="E16" s="175">
        <v>5</v>
      </c>
      <c r="F16" s="175">
        <v>0</v>
      </c>
      <c r="G16" s="176">
        <f>E16*F16</f>
        <v>0</v>
      </c>
      <c r="O16" s="170">
        <v>2</v>
      </c>
      <c r="AA16" s="146">
        <v>1</v>
      </c>
      <c r="AB16" s="146">
        <v>1</v>
      </c>
      <c r="AC16" s="146">
        <v>1</v>
      </c>
      <c r="AZ16" s="146">
        <v>1</v>
      </c>
      <c r="BA16" s="146">
        <f>IF(AZ16=1,G16,0)</f>
        <v>0</v>
      </c>
      <c r="BB16" s="146">
        <f>IF(AZ16=2,G16,0)</f>
        <v>0</v>
      </c>
      <c r="BC16" s="146">
        <f>IF(AZ16=3,G16,0)</f>
        <v>0</v>
      </c>
      <c r="BD16" s="146">
        <f>IF(AZ16=4,G16,0)</f>
        <v>0</v>
      </c>
      <c r="BE16" s="146">
        <f>IF(AZ16=5,G16,0)</f>
        <v>0</v>
      </c>
      <c r="CA16" s="177">
        <v>1</v>
      </c>
      <c r="CB16" s="177">
        <v>1</v>
      </c>
      <c r="CZ16" s="146">
        <v>0</v>
      </c>
    </row>
    <row r="17" spans="1:104" x14ac:dyDescent="0.2">
      <c r="A17" s="185"/>
      <c r="B17" s="186" t="s">
        <v>73</v>
      </c>
      <c r="C17" s="187" t="str">
        <f>CONCATENATE(B11," ",C11)</f>
        <v>61 Upravy povrchů vnitřní</v>
      </c>
      <c r="D17" s="188"/>
      <c r="E17" s="189"/>
      <c r="F17" s="190"/>
      <c r="G17" s="191">
        <f>SUM(G11:G16)</f>
        <v>0</v>
      </c>
      <c r="O17" s="170">
        <v>4</v>
      </c>
      <c r="BA17" s="192">
        <f>SUM(BA11:BA16)</f>
        <v>0</v>
      </c>
      <c r="BB17" s="192">
        <f>SUM(BB11:BB16)</f>
        <v>0</v>
      </c>
      <c r="BC17" s="192">
        <f>SUM(BC11:BC16)</f>
        <v>0</v>
      </c>
      <c r="BD17" s="192">
        <f>SUM(BD11:BD16)</f>
        <v>0</v>
      </c>
      <c r="BE17" s="192">
        <f>SUM(BE11:BE16)</f>
        <v>0</v>
      </c>
    </row>
    <row r="18" spans="1:104" x14ac:dyDescent="0.2">
      <c r="A18" s="163" t="s">
        <v>72</v>
      </c>
      <c r="B18" s="164" t="s">
        <v>97</v>
      </c>
      <c r="C18" s="165" t="s">
        <v>98</v>
      </c>
      <c r="D18" s="166"/>
      <c r="E18" s="167"/>
      <c r="F18" s="167"/>
      <c r="G18" s="168"/>
      <c r="H18" s="169"/>
      <c r="I18" s="169"/>
      <c r="O18" s="170">
        <v>1</v>
      </c>
    </row>
    <row r="19" spans="1:104" x14ac:dyDescent="0.2">
      <c r="A19" s="171">
        <v>4</v>
      </c>
      <c r="B19" s="172" t="s">
        <v>99</v>
      </c>
      <c r="C19" s="173" t="s">
        <v>100</v>
      </c>
      <c r="D19" s="174" t="s">
        <v>101</v>
      </c>
      <c r="E19" s="175">
        <v>3</v>
      </c>
      <c r="F19" s="175">
        <v>0</v>
      </c>
      <c r="G19" s="176">
        <f>E19*F19</f>
        <v>0</v>
      </c>
      <c r="O19" s="170">
        <v>2</v>
      </c>
      <c r="AA19" s="146">
        <v>1</v>
      </c>
      <c r="AB19" s="146">
        <v>1</v>
      </c>
      <c r="AC19" s="146">
        <v>1</v>
      </c>
      <c r="AZ19" s="146">
        <v>1</v>
      </c>
      <c r="BA19" s="146">
        <f>IF(AZ19=1,G19,0)</f>
        <v>0</v>
      </c>
      <c r="BB19" s="146">
        <f>IF(AZ19=2,G19,0)</f>
        <v>0</v>
      </c>
      <c r="BC19" s="146">
        <f>IF(AZ19=3,G19,0)</f>
        <v>0</v>
      </c>
      <c r="BD19" s="146">
        <f>IF(AZ19=4,G19,0)</f>
        <v>0</v>
      </c>
      <c r="BE19" s="146">
        <f>IF(AZ19=5,G19,0)</f>
        <v>0</v>
      </c>
      <c r="CA19" s="177">
        <v>1</v>
      </c>
      <c r="CB19" s="177">
        <v>1</v>
      </c>
      <c r="CZ19" s="146">
        <v>1.33E-3</v>
      </c>
    </row>
    <row r="20" spans="1:104" x14ac:dyDescent="0.2">
      <c r="A20" s="178"/>
      <c r="B20" s="179"/>
      <c r="C20" s="226" t="s">
        <v>102</v>
      </c>
      <c r="D20" s="227"/>
      <c r="E20" s="227"/>
      <c r="F20" s="227"/>
      <c r="G20" s="228"/>
      <c r="L20" s="180" t="s">
        <v>102</v>
      </c>
      <c r="O20" s="170">
        <v>3</v>
      </c>
    </row>
    <row r="21" spans="1:104" x14ac:dyDescent="0.2">
      <c r="A21" s="171">
        <v>5</v>
      </c>
      <c r="B21" s="172" t="s">
        <v>103</v>
      </c>
      <c r="C21" s="173" t="s">
        <v>104</v>
      </c>
      <c r="D21" s="174" t="s">
        <v>101</v>
      </c>
      <c r="E21" s="175">
        <v>56</v>
      </c>
      <c r="F21" s="175">
        <v>0</v>
      </c>
      <c r="G21" s="176">
        <f>E21*F21</f>
        <v>0</v>
      </c>
      <c r="O21" s="170">
        <v>2</v>
      </c>
      <c r="AA21" s="146">
        <v>1</v>
      </c>
      <c r="AB21" s="146">
        <v>1</v>
      </c>
      <c r="AC21" s="146">
        <v>1</v>
      </c>
      <c r="AZ21" s="146">
        <v>1</v>
      </c>
      <c r="BA21" s="146">
        <f>IF(AZ21=1,G21,0)</f>
        <v>0</v>
      </c>
      <c r="BB21" s="146">
        <f>IF(AZ21=2,G21,0)</f>
        <v>0</v>
      </c>
      <c r="BC21" s="146">
        <f>IF(AZ21=3,G21,0)</f>
        <v>0</v>
      </c>
      <c r="BD21" s="146">
        <f>IF(AZ21=4,G21,0)</f>
        <v>0</v>
      </c>
      <c r="BE21" s="146">
        <f>IF(AZ21=5,G21,0)</f>
        <v>0</v>
      </c>
      <c r="CA21" s="177">
        <v>1</v>
      </c>
      <c r="CB21" s="177">
        <v>1</v>
      </c>
      <c r="CZ21" s="146">
        <v>8.9999999999999998E-4</v>
      </c>
    </row>
    <row r="22" spans="1:104" x14ac:dyDescent="0.2">
      <c r="A22" s="178"/>
      <c r="B22" s="179"/>
      <c r="C22" s="226" t="s">
        <v>105</v>
      </c>
      <c r="D22" s="227"/>
      <c r="E22" s="227"/>
      <c r="F22" s="227"/>
      <c r="G22" s="228"/>
      <c r="L22" s="180" t="s">
        <v>105</v>
      </c>
      <c r="O22" s="170">
        <v>3</v>
      </c>
    </row>
    <row r="23" spans="1:104" x14ac:dyDescent="0.2">
      <c r="A23" s="178"/>
      <c r="B23" s="181"/>
      <c r="C23" s="229" t="s">
        <v>106</v>
      </c>
      <c r="D23" s="230"/>
      <c r="E23" s="182">
        <v>16</v>
      </c>
      <c r="F23" s="183"/>
      <c r="G23" s="184"/>
      <c r="M23" s="180" t="s">
        <v>106</v>
      </c>
      <c r="O23" s="170"/>
    </row>
    <row r="24" spans="1:104" x14ac:dyDescent="0.2">
      <c r="A24" s="178"/>
      <c r="B24" s="181"/>
      <c r="C24" s="229" t="s">
        <v>107</v>
      </c>
      <c r="D24" s="230"/>
      <c r="E24" s="182">
        <v>30</v>
      </c>
      <c r="F24" s="183"/>
      <c r="G24" s="184"/>
      <c r="M24" s="180" t="s">
        <v>107</v>
      </c>
      <c r="O24" s="170"/>
    </row>
    <row r="25" spans="1:104" x14ac:dyDescent="0.2">
      <c r="A25" s="178"/>
      <c r="B25" s="181"/>
      <c r="C25" s="229" t="s">
        <v>108</v>
      </c>
      <c r="D25" s="230"/>
      <c r="E25" s="182">
        <v>10</v>
      </c>
      <c r="F25" s="183"/>
      <c r="G25" s="184"/>
      <c r="M25" s="180" t="s">
        <v>108</v>
      </c>
      <c r="O25" s="170"/>
    </row>
    <row r="26" spans="1:104" x14ac:dyDescent="0.2">
      <c r="A26" s="171">
        <v>6</v>
      </c>
      <c r="B26" s="172" t="s">
        <v>109</v>
      </c>
      <c r="C26" s="173" t="s">
        <v>110</v>
      </c>
      <c r="D26" s="174" t="s">
        <v>90</v>
      </c>
      <c r="E26" s="175">
        <v>72</v>
      </c>
      <c r="F26" s="175">
        <v>0</v>
      </c>
      <c r="G26" s="176">
        <f>E26*F26</f>
        <v>0</v>
      </c>
      <c r="O26" s="170">
        <v>2</v>
      </c>
      <c r="AA26" s="146">
        <v>1</v>
      </c>
      <c r="AB26" s="146">
        <v>1</v>
      </c>
      <c r="AC26" s="146">
        <v>1</v>
      </c>
      <c r="AZ26" s="146">
        <v>1</v>
      </c>
      <c r="BA26" s="146">
        <f>IF(AZ26=1,G26,0)</f>
        <v>0</v>
      </c>
      <c r="BB26" s="146">
        <f>IF(AZ26=2,G26,0)</f>
        <v>0</v>
      </c>
      <c r="BC26" s="146">
        <f>IF(AZ26=3,G26,0)</f>
        <v>0</v>
      </c>
      <c r="BD26" s="146">
        <f>IF(AZ26=4,G26,0)</f>
        <v>0</v>
      </c>
      <c r="BE26" s="146">
        <f>IF(AZ26=5,G26,0)</f>
        <v>0</v>
      </c>
      <c r="CA26" s="177">
        <v>1</v>
      </c>
      <c r="CB26" s="177">
        <v>1</v>
      </c>
      <c r="CZ26" s="146">
        <v>4.8999999999999998E-4</v>
      </c>
    </row>
    <row r="27" spans="1:104" x14ac:dyDescent="0.2">
      <c r="A27" s="178"/>
      <c r="B27" s="179"/>
      <c r="C27" s="226" t="s">
        <v>111</v>
      </c>
      <c r="D27" s="227"/>
      <c r="E27" s="227"/>
      <c r="F27" s="227"/>
      <c r="G27" s="228"/>
      <c r="L27" s="180" t="s">
        <v>111</v>
      </c>
      <c r="O27" s="170">
        <v>3</v>
      </c>
    </row>
    <row r="28" spans="1:104" x14ac:dyDescent="0.2">
      <c r="A28" s="178"/>
      <c r="B28" s="181"/>
      <c r="C28" s="229" t="s">
        <v>112</v>
      </c>
      <c r="D28" s="230"/>
      <c r="E28" s="182">
        <v>27</v>
      </c>
      <c r="F28" s="183"/>
      <c r="G28" s="184"/>
      <c r="M28" s="180" t="s">
        <v>112</v>
      </c>
      <c r="O28" s="170"/>
    </row>
    <row r="29" spans="1:104" x14ac:dyDescent="0.2">
      <c r="A29" s="178"/>
      <c r="B29" s="181"/>
      <c r="C29" s="229" t="s">
        <v>113</v>
      </c>
      <c r="D29" s="230"/>
      <c r="E29" s="182">
        <v>45</v>
      </c>
      <c r="F29" s="183"/>
      <c r="G29" s="184"/>
      <c r="M29" s="180" t="s">
        <v>113</v>
      </c>
      <c r="O29" s="170"/>
    </row>
    <row r="30" spans="1:104" x14ac:dyDescent="0.2">
      <c r="A30" s="171">
        <v>7</v>
      </c>
      <c r="B30" s="172" t="s">
        <v>114</v>
      </c>
      <c r="C30" s="173" t="s">
        <v>115</v>
      </c>
      <c r="D30" s="174" t="s">
        <v>90</v>
      </c>
      <c r="E30" s="175">
        <v>20</v>
      </c>
      <c r="F30" s="175">
        <v>0</v>
      </c>
      <c r="G30" s="176">
        <f>E30*F30</f>
        <v>0</v>
      </c>
      <c r="O30" s="170">
        <v>2</v>
      </c>
      <c r="AA30" s="146">
        <v>1</v>
      </c>
      <c r="AB30" s="146">
        <v>1</v>
      </c>
      <c r="AC30" s="146">
        <v>1</v>
      </c>
      <c r="AZ30" s="146">
        <v>1</v>
      </c>
      <c r="BA30" s="146">
        <f>IF(AZ30=1,G30,0)</f>
        <v>0</v>
      </c>
      <c r="BB30" s="146">
        <f>IF(AZ30=2,G30,0)</f>
        <v>0</v>
      </c>
      <c r="BC30" s="146">
        <f>IF(AZ30=3,G30,0)</f>
        <v>0</v>
      </c>
      <c r="BD30" s="146">
        <f>IF(AZ30=4,G30,0)</f>
        <v>0</v>
      </c>
      <c r="BE30" s="146">
        <f>IF(AZ30=5,G30,0)</f>
        <v>0</v>
      </c>
      <c r="CA30" s="177">
        <v>1</v>
      </c>
      <c r="CB30" s="177">
        <v>1</v>
      </c>
      <c r="CZ30" s="146">
        <v>4.8999999999999998E-4</v>
      </c>
    </row>
    <row r="31" spans="1:104" ht="22.5" x14ac:dyDescent="0.2">
      <c r="A31" s="171">
        <v>8</v>
      </c>
      <c r="B31" s="172" t="s">
        <v>116</v>
      </c>
      <c r="C31" s="173" t="s">
        <v>117</v>
      </c>
      <c r="D31" s="174" t="s">
        <v>118</v>
      </c>
      <c r="E31" s="175">
        <v>1</v>
      </c>
      <c r="F31" s="175">
        <v>0</v>
      </c>
      <c r="G31" s="176">
        <f>E31*F31</f>
        <v>0</v>
      </c>
      <c r="O31" s="170">
        <v>2</v>
      </c>
      <c r="AA31" s="146">
        <v>1</v>
      </c>
      <c r="AB31" s="146">
        <v>3</v>
      </c>
      <c r="AC31" s="146">
        <v>3</v>
      </c>
      <c r="AZ31" s="146">
        <v>1</v>
      </c>
      <c r="BA31" s="146">
        <f>IF(AZ31=1,G31,0)</f>
        <v>0</v>
      </c>
      <c r="BB31" s="146">
        <f>IF(AZ31=2,G31,0)</f>
        <v>0</v>
      </c>
      <c r="BC31" s="146">
        <f>IF(AZ31=3,G31,0)</f>
        <v>0</v>
      </c>
      <c r="BD31" s="146">
        <f>IF(AZ31=4,G31,0)</f>
        <v>0</v>
      </c>
      <c r="BE31" s="146">
        <f>IF(AZ31=5,G31,0)</f>
        <v>0</v>
      </c>
      <c r="CA31" s="177">
        <v>1</v>
      </c>
      <c r="CB31" s="177">
        <v>3</v>
      </c>
      <c r="CZ31" s="146">
        <v>0</v>
      </c>
    </row>
    <row r="32" spans="1:104" x14ac:dyDescent="0.2">
      <c r="A32" s="171">
        <v>9</v>
      </c>
      <c r="B32" s="172" t="s">
        <v>119</v>
      </c>
      <c r="C32" s="173" t="s">
        <v>120</v>
      </c>
      <c r="D32" s="174" t="s">
        <v>121</v>
      </c>
      <c r="E32" s="175">
        <v>10</v>
      </c>
      <c r="F32" s="175">
        <v>0</v>
      </c>
      <c r="G32" s="176">
        <f>E32*F32</f>
        <v>0</v>
      </c>
      <c r="O32" s="170">
        <v>2</v>
      </c>
      <c r="AA32" s="146">
        <v>1</v>
      </c>
      <c r="AB32" s="146">
        <v>3</v>
      </c>
      <c r="AC32" s="146">
        <v>3</v>
      </c>
      <c r="AZ32" s="146">
        <v>1</v>
      </c>
      <c r="BA32" s="146">
        <f>IF(AZ32=1,G32,0)</f>
        <v>0</v>
      </c>
      <c r="BB32" s="146">
        <f>IF(AZ32=2,G32,0)</f>
        <v>0</v>
      </c>
      <c r="BC32" s="146">
        <f>IF(AZ32=3,G32,0)</f>
        <v>0</v>
      </c>
      <c r="BD32" s="146">
        <f>IF(AZ32=4,G32,0)</f>
        <v>0</v>
      </c>
      <c r="BE32" s="146">
        <f>IF(AZ32=5,G32,0)</f>
        <v>0</v>
      </c>
      <c r="CA32" s="177">
        <v>1</v>
      </c>
      <c r="CB32" s="177">
        <v>3</v>
      </c>
      <c r="CZ32" s="146">
        <v>0</v>
      </c>
    </row>
    <row r="33" spans="1:104" x14ac:dyDescent="0.2">
      <c r="A33" s="185"/>
      <c r="B33" s="186" t="s">
        <v>73</v>
      </c>
      <c r="C33" s="187" t="str">
        <f>CONCATENATE(B18," ",C18)</f>
        <v>97 Prorážení otvorů</v>
      </c>
      <c r="D33" s="188"/>
      <c r="E33" s="189"/>
      <c r="F33" s="190"/>
      <c r="G33" s="191">
        <f>SUM(G18:G32)</f>
        <v>0</v>
      </c>
      <c r="O33" s="170">
        <v>4</v>
      </c>
      <c r="BA33" s="192">
        <f>SUM(BA18:BA32)</f>
        <v>0</v>
      </c>
      <c r="BB33" s="192">
        <f>SUM(BB18:BB32)</f>
        <v>0</v>
      </c>
      <c r="BC33" s="192">
        <f>SUM(BC18:BC32)</f>
        <v>0</v>
      </c>
      <c r="BD33" s="192">
        <f>SUM(BD18:BD32)</f>
        <v>0</v>
      </c>
      <c r="BE33" s="192">
        <f>SUM(BE18:BE32)</f>
        <v>0</v>
      </c>
    </row>
    <row r="34" spans="1:104" x14ac:dyDescent="0.2">
      <c r="A34" s="163" t="s">
        <v>72</v>
      </c>
      <c r="B34" s="164" t="s">
        <v>122</v>
      </c>
      <c r="C34" s="165" t="s">
        <v>123</v>
      </c>
      <c r="D34" s="166"/>
      <c r="E34" s="167"/>
      <c r="F34" s="167"/>
      <c r="G34" s="168"/>
      <c r="H34" s="169"/>
      <c r="I34" s="169"/>
      <c r="O34" s="170">
        <v>1</v>
      </c>
    </row>
    <row r="35" spans="1:104" x14ac:dyDescent="0.2">
      <c r="A35" s="171">
        <v>10</v>
      </c>
      <c r="B35" s="172" t="s">
        <v>124</v>
      </c>
      <c r="C35" s="173" t="s">
        <v>125</v>
      </c>
      <c r="D35" s="174" t="s">
        <v>96</v>
      </c>
      <c r="E35" s="175">
        <v>30</v>
      </c>
      <c r="F35" s="175">
        <v>0</v>
      </c>
      <c r="G35" s="176">
        <f>E35*F35</f>
        <v>0</v>
      </c>
      <c r="O35" s="170">
        <v>2</v>
      </c>
      <c r="AA35" s="146">
        <v>1</v>
      </c>
      <c r="AB35" s="146">
        <v>7</v>
      </c>
      <c r="AC35" s="146">
        <v>7</v>
      </c>
      <c r="AZ35" s="146">
        <v>2</v>
      </c>
      <c r="BA35" s="146">
        <f>IF(AZ35=1,G35,0)</f>
        <v>0</v>
      </c>
      <c r="BB35" s="146">
        <f>IF(AZ35=2,G35,0)</f>
        <v>0</v>
      </c>
      <c r="BC35" s="146">
        <f>IF(AZ35=3,G35,0)</f>
        <v>0</v>
      </c>
      <c r="BD35" s="146">
        <f>IF(AZ35=4,G35,0)</f>
        <v>0</v>
      </c>
      <c r="BE35" s="146">
        <f>IF(AZ35=5,G35,0)</f>
        <v>0</v>
      </c>
      <c r="CA35" s="177">
        <v>1</v>
      </c>
      <c r="CB35" s="177">
        <v>7</v>
      </c>
      <c r="CZ35" s="146">
        <v>6.9999999999999994E-5</v>
      </c>
    </row>
    <row r="36" spans="1:104" x14ac:dyDescent="0.2">
      <c r="A36" s="171">
        <v>11</v>
      </c>
      <c r="B36" s="172" t="s">
        <v>126</v>
      </c>
      <c r="C36" s="173" t="s">
        <v>127</v>
      </c>
      <c r="D36" s="174" t="s">
        <v>96</v>
      </c>
      <c r="E36" s="175">
        <v>302</v>
      </c>
      <c r="F36" s="175">
        <v>0</v>
      </c>
      <c r="G36" s="176">
        <f>E36*F36</f>
        <v>0</v>
      </c>
      <c r="O36" s="170">
        <v>2</v>
      </c>
      <c r="AA36" s="146">
        <v>1</v>
      </c>
      <c r="AB36" s="146">
        <v>7</v>
      </c>
      <c r="AC36" s="146">
        <v>7</v>
      </c>
      <c r="AZ36" s="146">
        <v>2</v>
      </c>
      <c r="BA36" s="146">
        <f>IF(AZ36=1,G36,0)</f>
        <v>0</v>
      </c>
      <c r="BB36" s="146">
        <f>IF(AZ36=2,G36,0)</f>
        <v>0</v>
      </c>
      <c r="BC36" s="146">
        <f>IF(AZ36=3,G36,0)</f>
        <v>0</v>
      </c>
      <c r="BD36" s="146">
        <f>IF(AZ36=4,G36,0)</f>
        <v>0</v>
      </c>
      <c r="BE36" s="146">
        <f>IF(AZ36=5,G36,0)</f>
        <v>0</v>
      </c>
      <c r="CA36" s="177">
        <v>1</v>
      </c>
      <c r="CB36" s="177">
        <v>7</v>
      </c>
      <c r="CZ36" s="146">
        <v>1.3999999999999999E-4</v>
      </c>
    </row>
    <row r="37" spans="1:104" x14ac:dyDescent="0.2">
      <c r="A37" s="178"/>
      <c r="B37" s="181"/>
      <c r="C37" s="229" t="s">
        <v>128</v>
      </c>
      <c r="D37" s="230"/>
      <c r="E37" s="182">
        <v>96</v>
      </c>
      <c r="F37" s="183"/>
      <c r="G37" s="184"/>
      <c r="M37" s="180" t="s">
        <v>128</v>
      </c>
      <c r="O37" s="170"/>
    </row>
    <row r="38" spans="1:104" x14ac:dyDescent="0.2">
      <c r="A38" s="178"/>
      <c r="B38" s="181"/>
      <c r="C38" s="229" t="s">
        <v>129</v>
      </c>
      <c r="D38" s="230"/>
      <c r="E38" s="182">
        <v>72</v>
      </c>
      <c r="F38" s="183"/>
      <c r="G38" s="184"/>
      <c r="M38" s="180" t="s">
        <v>129</v>
      </c>
      <c r="O38" s="170"/>
    </row>
    <row r="39" spans="1:104" x14ac:dyDescent="0.2">
      <c r="A39" s="178"/>
      <c r="B39" s="181"/>
      <c r="C39" s="229" t="s">
        <v>130</v>
      </c>
      <c r="D39" s="230"/>
      <c r="E39" s="182">
        <v>56</v>
      </c>
      <c r="F39" s="183"/>
      <c r="G39" s="184"/>
      <c r="M39" s="205">
        <v>4.3305555555555557</v>
      </c>
      <c r="O39" s="170"/>
    </row>
    <row r="40" spans="1:104" x14ac:dyDescent="0.2">
      <c r="A40" s="178"/>
      <c r="B40" s="181"/>
      <c r="C40" s="229" t="s">
        <v>131</v>
      </c>
      <c r="D40" s="230"/>
      <c r="E40" s="182">
        <v>12</v>
      </c>
      <c r="F40" s="183"/>
      <c r="G40" s="184"/>
      <c r="M40" s="205">
        <v>4.3416666666666668</v>
      </c>
      <c r="O40" s="170"/>
    </row>
    <row r="41" spans="1:104" x14ac:dyDescent="0.2">
      <c r="A41" s="178"/>
      <c r="B41" s="181"/>
      <c r="C41" s="229" t="s">
        <v>132</v>
      </c>
      <c r="D41" s="230"/>
      <c r="E41" s="182">
        <v>24</v>
      </c>
      <c r="F41" s="183"/>
      <c r="G41" s="184"/>
      <c r="M41" s="205">
        <v>4.3916666666666666</v>
      </c>
      <c r="O41" s="170"/>
    </row>
    <row r="42" spans="1:104" x14ac:dyDescent="0.2">
      <c r="A42" s="178"/>
      <c r="B42" s="181"/>
      <c r="C42" s="229" t="s">
        <v>133</v>
      </c>
      <c r="D42" s="230"/>
      <c r="E42" s="182">
        <v>12</v>
      </c>
      <c r="F42" s="183"/>
      <c r="G42" s="184"/>
      <c r="M42" s="205">
        <v>4.4249999999999998</v>
      </c>
      <c r="O42" s="170"/>
    </row>
    <row r="43" spans="1:104" x14ac:dyDescent="0.2">
      <c r="A43" s="178"/>
      <c r="B43" s="181"/>
      <c r="C43" s="229" t="s">
        <v>134</v>
      </c>
      <c r="D43" s="230"/>
      <c r="E43" s="182">
        <v>30</v>
      </c>
      <c r="F43" s="183"/>
      <c r="G43" s="184"/>
      <c r="M43" s="205">
        <v>4.479166666666667</v>
      </c>
      <c r="O43" s="170"/>
    </row>
    <row r="44" spans="1:104" x14ac:dyDescent="0.2">
      <c r="A44" s="171">
        <v>12</v>
      </c>
      <c r="B44" s="172" t="s">
        <v>135</v>
      </c>
      <c r="C44" s="173" t="s">
        <v>136</v>
      </c>
      <c r="D44" s="174" t="s">
        <v>96</v>
      </c>
      <c r="E44" s="175">
        <v>300</v>
      </c>
      <c r="F44" s="175">
        <v>0</v>
      </c>
      <c r="G44" s="176">
        <f>E44*F44</f>
        <v>0</v>
      </c>
      <c r="O44" s="170">
        <v>2</v>
      </c>
      <c r="AA44" s="146">
        <v>1</v>
      </c>
      <c r="AB44" s="146">
        <v>7</v>
      </c>
      <c r="AC44" s="146">
        <v>7</v>
      </c>
      <c r="AZ44" s="146">
        <v>2</v>
      </c>
      <c r="BA44" s="146">
        <f>IF(AZ44=1,G44,0)</f>
        <v>0</v>
      </c>
      <c r="BB44" s="146">
        <f>IF(AZ44=2,G44,0)</f>
        <v>0</v>
      </c>
      <c r="BC44" s="146">
        <f>IF(AZ44=3,G44,0)</f>
        <v>0</v>
      </c>
      <c r="BD44" s="146">
        <f>IF(AZ44=4,G44,0)</f>
        <v>0</v>
      </c>
      <c r="BE44" s="146">
        <f>IF(AZ44=5,G44,0)</f>
        <v>0</v>
      </c>
      <c r="CA44" s="177">
        <v>1</v>
      </c>
      <c r="CB44" s="177">
        <v>7</v>
      </c>
      <c r="CZ44" s="146">
        <v>1.4999999999999999E-4</v>
      </c>
    </row>
    <row r="45" spans="1:104" x14ac:dyDescent="0.2">
      <c r="A45" s="171">
        <v>13</v>
      </c>
      <c r="B45" s="172" t="s">
        <v>137</v>
      </c>
      <c r="C45" s="173" t="s">
        <v>138</v>
      </c>
      <c r="D45" s="174" t="s">
        <v>139</v>
      </c>
      <c r="E45" s="175">
        <v>30</v>
      </c>
      <c r="F45" s="175">
        <v>0</v>
      </c>
      <c r="G45" s="176">
        <f>E45*F45</f>
        <v>0</v>
      </c>
      <c r="O45" s="170">
        <v>2</v>
      </c>
      <c r="AA45" s="146">
        <v>3</v>
      </c>
      <c r="AB45" s="146">
        <v>7</v>
      </c>
      <c r="AC45" s="146">
        <v>24662007</v>
      </c>
      <c r="AZ45" s="146">
        <v>2</v>
      </c>
      <c r="BA45" s="146">
        <f>IF(AZ45=1,G45,0)</f>
        <v>0</v>
      </c>
      <c r="BB45" s="146">
        <f>IF(AZ45=2,G45,0)</f>
        <v>0</v>
      </c>
      <c r="BC45" s="146">
        <f>IF(AZ45=3,G45,0)</f>
        <v>0</v>
      </c>
      <c r="BD45" s="146">
        <f>IF(AZ45=4,G45,0)</f>
        <v>0</v>
      </c>
      <c r="BE45" s="146">
        <f>IF(AZ45=5,G45,0)</f>
        <v>0</v>
      </c>
      <c r="CA45" s="177">
        <v>3</v>
      </c>
      <c r="CB45" s="177">
        <v>7</v>
      </c>
      <c r="CZ45" s="146">
        <v>1E-3</v>
      </c>
    </row>
    <row r="46" spans="1:104" x14ac:dyDescent="0.2">
      <c r="A46" s="171">
        <v>14</v>
      </c>
      <c r="B46" s="172" t="s">
        <v>140</v>
      </c>
      <c r="C46" s="173" t="s">
        <v>141</v>
      </c>
      <c r="D46" s="174" t="s">
        <v>139</v>
      </c>
      <c r="E46" s="175">
        <v>30</v>
      </c>
      <c r="F46" s="175">
        <v>0</v>
      </c>
      <c r="G46" s="176">
        <f>E46*F46</f>
        <v>0</v>
      </c>
      <c r="O46" s="170">
        <v>2</v>
      </c>
      <c r="AA46" s="146">
        <v>3</v>
      </c>
      <c r="AB46" s="146">
        <v>7</v>
      </c>
      <c r="AC46" s="146">
        <v>24662022</v>
      </c>
      <c r="AZ46" s="146">
        <v>2</v>
      </c>
      <c r="BA46" s="146">
        <f>IF(AZ46=1,G46,0)</f>
        <v>0</v>
      </c>
      <c r="BB46" s="146">
        <f>IF(AZ46=2,G46,0)</f>
        <v>0</v>
      </c>
      <c r="BC46" s="146">
        <f>IF(AZ46=3,G46,0)</f>
        <v>0</v>
      </c>
      <c r="BD46" s="146">
        <f>IF(AZ46=4,G46,0)</f>
        <v>0</v>
      </c>
      <c r="BE46" s="146">
        <f>IF(AZ46=5,G46,0)</f>
        <v>0</v>
      </c>
      <c r="CA46" s="177">
        <v>3</v>
      </c>
      <c r="CB46" s="177">
        <v>7</v>
      </c>
      <c r="CZ46" s="146">
        <v>1E-3</v>
      </c>
    </row>
    <row r="47" spans="1:104" x14ac:dyDescent="0.2">
      <c r="A47" s="171">
        <v>15</v>
      </c>
      <c r="B47" s="172" t="s">
        <v>142</v>
      </c>
      <c r="C47" s="173" t="s">
        <v>143</v>
      </c>
      <c r="D47" s="174" t="s">
        <v>144</v>
      </c>
      <c r="E47" s="175">
        <v>8</v>
      </c>
      <c r="F47" s="175">
        <v>0</v>
      </c>
      <c r="G47" s="176">
        <f>E47*F47</f>
        <v>0</v>
      </c>
      <c r="O47" s="170">
        <v>2</v>
      </c>
      <c r="AA47" s="146">
        <v>3</v>
      </c>
      <c r="AB47" s="146">
        <v>7</v>
      </c>
      <c r="AC47" s="146" t="s">
        <v>142</v>
      </c>
      <c r="AZ47" s="146">
        <v>2</v>
      </c>
      <c r="BA47" s="146">
        <f>IF(AZ47=1,G47,0)</f>
        <v>0</v>
      </c>
      <c r="BB47" s="146">
        <f>IF(AZ47=2,G47,0)</f>
        <v>0</v>
      </c>
      <c r="BC47" s="146">
        <f>IF(AZ47=3,G47,0)</f>
        <v>0</v>
      </c>
      <c r="BD47" s="146">
        <f>IF(AZ47=4,G47,0)</f>
        <v>0</v>
      </c>
      <c r="BE47" s="146">
        <f>IF(AZ47=5,G47,0)</f>
        <v>0</v>
      </c>
      <c r="CA47" s="177">
        <v>3</v>
      </c>
      <c r="CB47" s="177">
        <v>7</v>
      </c>
      <c r="CZ47" s="146">
        <v>1E-3</v>
      </c>
    </row>
    <row r="48" spans="1:104" x14ac:dyDescent="0.2">
      <c r="A48" s="178"/>
      <c r="B48" s="179"/>
      <c r="C48" s="226" t="s">
        <v>145</v>
      </c>
      <c r="D48" s="227"/>
      <c r="E48" s="227"/>
      <c r="F48" s="227"/>
      <c r="G48" s="228"/>
      <c r="L48" s="180" t="s">
        <v>145</v>
      </c>
      <c r="O48" s="170">
        <v>3</v>
      </c>
    </row>
    <row r="49" spans="1:104" x14ac:dyDescent="0.2">
      <c r="A49" s="185"/>
      <c r="B49" s="186" t="s">
        <v>73</v>
      </c>
      <c r="C49" s="187" t="str">
        <f>CONCATENATE(B34," ",C34)</f>
        <v>784 Malby</v>
      </c>
      <c r="D49" s="188"/>
      <c r="E49" s="189"/>
      <c r="F49" s="190"/>
      <c r="G49" s="191">
        <f>SUM(G34:G48)</f>
        <v>0</v>
      </c>
      <c r="O49" s="170">
        <v>4</v>
      </c>
      <c r="BA49" s="192">
        <f>SUM(BA34:BA48)</f>
        <v>0</v>
      </c>
      <c r="BB49" s="192">
        <f>SUM(BB34:BB48)</f>
        <v>0</v>
      </c>
      <c r="BC49" s="192">
        <f>SUM(BC34:BC48)</f>
        <v>0</v>
      </c>
      <c r="BD49" s="192">
        <f>SUM(BD34:BD48)</f>
        <v>0</v>
      </c>
      <c r="BE49" s="192">
        <f>SUM(BE34:BE48)</f>
        <v>0</v>
      </c>
    </row>
    <row r="50" spans="1:104" x14ac:dyDescent="0.2">
      <c r="A50" s="163" t="s">
        <v>72</v>
      </c>
      <c r="B50" s="164" t="s">
        <v>146</v>
      </c>
      <c r="C50" s="165" t="s">
        <v>147</v>
      </c>
      <c r="D50" s="166"/>
      <c r="E50" s="167"/>
      <c r="F50" s="167"/>
      <c r="G50" s="168"/>
      <c r="H50" s="169"/>
      <c r="I50" s="169"/>
      <c r="O50" s="170">
        <v>1</v>
      </c>
    </row>
    <row r="51" spans="1:104" ht="22.5" x14ac:dyDescent="0.2">
      <c r="A51" s="171">
        <v>16</v>
      </c>
      <c r="B51" s="172" t="s">
        <v>148</v>
      </c>
      <c r="C51" s="173" t="s">
        <v>149</v>
      </c>
      <c r="D51" s="174" t="s">
        <v>90</v>
      </c>
      <c r="E51" s="175">
        <v>20</v>
      </c>
      <c r="F51" s="175">
        <v>0</v>
      </c>
      <c r="G51" s="176">
        <f>E51*F51</f>
        <v>0</v>
      </c>
      <c r="O51" s="170">
        <v>2</v>
      </c>
      <c r="AA51" s="146">
        <v>1</v>
      </c>
      <c r="AB51" s="146">
        <v>9</v>
      </c>
      <c r="AC51" s="146">
        <v>9</v>
      </c>
      <c r="AZ51" s="146">
        <v>4</v>
      </c>
      <c r="BA51" s="146">
        <f>IF(AZ51=1,G51,0)</f>
        <v>0</v>
      </c>
      <c r="BB51" s="146">
        <f>IF(AZ51=2,G51,0)</f>
        <v>0</v>
      </c>
      <c r="BC51" s="146">
        <f>IF(AZ51=3,G51,0)</f>
        <v>0</v>
      </c>
      <c r="BD51" s="146">
        <f>IF(AZ51=4,G51,0)</f>
        <v>0</v>
      </c>
      <c r="BE51" s="146">
        <f>IF(AZ51=5,G51,0)</f>
        <v>0</v>
      </c>
      <c r="CA51" s="177">
        <v>1</v>
      </c>
      <c r="CB51" s="177">
        <v>9</v>
      </c>
      <c r="CZ51" s="146">
        <v>1.1E-4</v>
      </c>
    </row>
    <row r="52" spans="1:104" x14ac:dyDescent="0.2">
      <c r="A52" s="178"/>
      <c r="B52" s="179"/>
      <c r="C52" s="226" t="s">
        <v>150</v>
      </c>
      <c r="D52" s="227"/>
      <c r="E52" s="227"/>
      <c r="F52" s="227"/>
      <c r="G52" s="228"/>
      <c r="L52" s="180" t="s">
        <v>150</v>
      </c>
      <c r="O52" s="170">
        <v>3</v>
      </c>
    </row>
    <row r="53" spans="1:104" ht="22.5" x14ac:dyDescent="0.2">
      <c r="A53" s="171">
        <v>17</v>
      </c>
      <c r="B53" s="172" t="s">
        <v>151</v>
      </c>
      <c r="C53" s="173" t="s">
        <v>152</v>
      </c>
      <c r="D53" s="174" t="s">
        <v>101</v>
      </c>
      <c r="E53" s="175">
        <v>56</v>
      </c>
      <c r="F53" s="175">
        <v>0</v>
      </c>
      <c r="G53" s="176">
        <f>E53*F53</f>
        <v>0</v>
      </c>
      <c r="O53" s="170">
        <v>2</v>
      </c>
      <c r="AA53" s="146">
        <v>1</v>
      </c>
      <c r="AB53" s="146">
        <v>9</v>
      </c>
      <c r="AC53" s="146">
        <v>9</v>
      </c>
      <c r="AZ53" s="146">
        <v>4</v>
      </c>
      <c r="BA53" s="146">
        <f>IF(AZ53=1,G53,0)</f>
        <v>0</v>
      </c>
      <c r="BB53" s="146">
        <f>IF(AZ53=2,G53,0)</f>
        <v>0</v>
      </c>
      <c r="BC53" s="146">
        <f>IF(AZ53=3,G53,0)</f>
        <v>0</v>
      </c>
      <c r="BD53" s="146">
        <f>IF(AZ53=4,G53,0)</f>
        <v>0</v>
      </c>
      <c r="BE53" s="146">
        <f>IF(AZ53=5,G53,0)</f>
        <v>0</v>
      </c>
      <c r="CA53" s="177">
        <v>1</v>
      </c>
      <c r="CB53" s="177">
        <v>9</v>
      </c>
      <c r="CZ53" s="146">
        <v>2.0000000000000002E-5</v>
      </c>
    </row>
    <row r="54" spans="1:104" x14ac:dyDescent="0.2">
      <c r="A54" s="178"/>
      <c r="B54" s="181"/>
      <c r="C54" s="229" t="s">
        <v>106</v>
      </c>
      <c r="D54" s="230"/>
      <c r="E54" s="182">
        <v>16</v>
      </c>
      <c r="F54" s="183"/>
      <c r="G54" s="184"/>
      <c r="M54" s="180" t="s">
        <v>106</v>
      </c>
      <c r="O54" s="170"/>
    </row>
    <row r="55" spans="1:104" x14ac:dyDescent="0.2">
      <c r="A55" s="178"/>
      <c r="B55" s="181"/>
      <c r="C55" s="229" t="s">
        <v>107</v>
      </c>
      <c r="D55" s="230"/>
      <c r="E55" s="182">
        <v>30</v>
      </c>
      <c r="F55" s="183"/>
      <c r="G55" s="184"/>
      <c r="M55" s="180" t="s">
        <v>107</v>
      </c>
      <c r="O55" s="170"/>
    </row>
    <row r="56" spans="1:104" x14ac:dyDescent="0.2">
      <c r="A56" s="178"/>
      <c r="B56" s="181"/>
      <c r="C56" s="229" t="s">
        <v>108</v>
      </c>
      <c r="D56" s="230"/>
      <c r="E56" s="182">
        <v>10</v>
      </c>
      <c r="F56" s="183"/>
      <c r="G56" s="184"/>
      <c r="M56" s="180" t="s">
        <v>108</v>
      </c>
      <c r="O56" s="170"/>
    </row>
    <row r="57" spans="1:104" ht="22.5" x14ac:dyDescent="0.2">
      <c r="A57" s="171">
        <v>18</v>
      </c>
      <c r="B57" s="172" t="s">
        <v>153</v>
      </c>
      <c r="C57" s="173" t="s">
        <v>154</v>
      </c>
      <c r="D57" s="174" t="s">
        <v>101</v>
      </c>
      <c r="E57" s="175">
        <v>10</v>
      </c>
      <c r="F57" s="175">
        <v>0</v>
      </c>
      <c r="G57" s="176">
        <f>E57*F57</f>
        <v>0</v>
      </c>
      <c r="O57" s="170">
        <v>2</v>
      </c>
      <c r="AA57" s="146">
        <v>1</v>
      </c>
      <c r="AB57" s="146">
        <v>9</v>
      </c>
      <c r="AC57" s="146">
        <v>9</v>
      </c>
      <c r="AZ57" s="146">
        <v>4</v>
      </c>
      <c r="BA57" s="146">
        <f>IF(AZ57=1,G57,0)</f>
        <v>0</v>
      </c>
      <c r="BB57" s="146">
        <f>IF(AZ57=2,G57,0)</f>
        <v>0</v>
      </c>
      <c r="BC57" s="146">
        <f>IF(AZ57=3,G57,0)</f>
        <v>0</v>
      </c>
      <c r="BD57" s="146">
        <f>IF(AZ57=4,G57,0)</f>
        <v>0</v>
      </c>
      <c r="BE57" s="146">
        <f>IF(AZ57=5,G57,0)</f>
        <v>0</v>
      </c>
      <c r="CA57" s="177">
        <v>1</v>
      </c>
      <c r="CB57" s="177">
        <v>9</v>
      </c>
      <c r="CZ57" s="146">
        <v>4.0000000000000003E-5</v>
      </c>
    </row>
    <row r="58" spans="1:104" x14ac:dyDescent="0.2">
      <c r="A58" s="178"/>
      <c r="B58" s="179"/>
      <c r="C58" s="226" t="s">
        <v>155</v>
      </c>
      <c r="D58" s="227"/>
      <c r="E58" s="227"/>
      <c r="F58" s="227"/>
      <c r="G58" s="228"/>
      <c r="L58" s="180" t="s">
        <v>155</v>
      </c>
      <c r="O58" s="170">
        <v>3</v>
      </c>
    </row>
    <row r="59" spans="1:104" ht="22.5" x14ac:dyDescent="0.2">
      <c r="A59" s="171">
        <v>19</v>
      </c>
      <c r="B59" s="172" t="s">
        <v>156</v>
      </c>
      <c r="C59" s="173" t="s">
        <v>157</v>
      </c>
      <c r="D59" s="174" t="s">
        <v>101</v>
      </c>
      <c r="E59" s="175">
        <v>2</v>
      </c>
      <c r="F59" s="175">
        <v>0</v>
      </c>
      <c r="G59" s="176">
        <f>E59*F59</f>
        <v>0</v>
      </c>
      <c r="O59" s="170">
        <v>2</v>
      </c>
      <c r="AA59" s="146">
        <v>1</v>
      </c>
      <c r="AB59" s="146">
        <v>9</v>
      </c>
      <c r="AC59" s="146">
        <v>9</v>
      </c>
      <c r="AZ59" s="146">
        <v>4</v>
      </c>
      <c r="BA59" s="146">
        <f>IF(AZ59=1,G59,0)</f>
        <v>0</v>
      </c>
      <c r="BB59" s="146">
        <f>IF(AZ59=2,G59,0)</f>
        <v>0</v>
      </c>
      <c r="BC59" s="146">
        <f>IF(AZ59=3,G59,0)</f>
        <v>0</v>
      </c>
      <c r="BD59" s="146">
        <f>IF(AZ59=4,G59,0)</f>
        <v>0</v>
      </c>
      <c r="BE59" s="146">
        <f>IF(AZ59=5,G59,0)</f>
        <v>0</v>
      </c>
      <c r="CA59" s="177">
        <v>1</v>
      </c>
      <c r="CB59" s="177">
        <v>9</v>
      </c>
      <c r="CZ59" s="146">
        <v>3.0000000000000001E-5</v>
      </c>
    </row>
    <row r="60" spans="1:104" x14ac:dyDescent="0.2">
      <c r="A60" s="178"/>
      <c r="B60" s="179"/>
      <c r="C60" s="226" t="s">
        <v>158</v>
      </c>
      <c r="D60" s="227"/>
      <c r="E60" s="227"/>
      <c r="F60" s="227"/>
      <c r="G60" s="228"/>
      <c r="L60" s="180" t="s">
        <v>158</v>
      </c>
      <c r="O60" s="170">
        <v>3</v>
      </c>
    </row>
    <row r="61" spans="1:104" ht="22.5" x14ac:dyDescent="0.2">
      <c r="A61" s="171">
        <v>20</v>
      </c>
      <c r="B61" s="172" t="s">
        <v>159</v>
      </c>
      <c r="C61" s="173" t="s">
        <v>160</v>
      </c>
      <c r="D61" s="174" t="s">
        <v>101</v>
      </c>
      <c r="E61" s="175">
        <v>4</v>
      </c>
      <c r="F61" s="175">
        <v>0</v>
      </c>
      <c r="G61" s="176">
        <f>E61*F61</f>
        <v>0</v>
      </c>
      <c r="O61" s="170">
        <v>2</v>
      </c>
      <c r="AA61" s="146">
        <v>1</v>
      </c>
      <c r="AB61" s="146">
        <v>9</v>
      </c>
      <c r="AC61" s="146">
        <v>9</v>
      </c>
      <c r="AZ61" s="146">
        <v>4</v>
      </c>
      <c r="BA61" s="146">
        <f>IF(AZ61=1,G61,0)</f>
        <v>0</v>
      </c>
      <c r="BB61" s="146">
        <f>IF(AZ61=2,G61,0)</f>
        <v>0</v>
      </c>
      <c r="BC61" s="146">
        <f>IF(AZ61=3,G61,0)</f>
        <v>0</v>
      </c>
      <c r="BD61" s="146">
        <f>IF(AZ61=4,G61,0)</f>
        <v>0</v>
      </c>
      <c r="BE61" s="146">
        <f>IF(AZ61=5,G61,0)</f>
        <v>0</v>
      </c>
      <c r="CA61" s="177">
        <v>1</v>
      </c>
      <c r="CB61" s="177">
        <v>9</v>
      </c>
      <c r="CZ61" s="146">
        <v>3.2000000000000003E-4</v>
      </c>
    </row>
    <row r="62" spans="1:104" x14ac:dyDescent="0.2">
      <c r="A62" s="178"/>
      <c r="B62" s="179"/>
      <c r="C62" s="226" t="s">
        <v>161</v>
      </c>
      <c r="D62" s="227"/>
      <c r="E62" s="227"/>
      <c r="F62" s="227"/>
      <c r="G62" s="228"/>
      <c r="L62" s="180" t="s">
        <v>161</v>
      </c>
      <c r="O62" s="170">
        <v>3</v>
      </c>
    </row>
    <row r="63" spans="1:104" x14ac:dyDescent="0.2">
      <c r="A63" s="171">
        <v>21</v>
      </c>
      <c r="B63" s="172" t="s">
        <v>162</v>
      </c>
      <c r="C63" s="173" t="s">
        <v>163</v>
      </c>
      <c r="D63" s="174" t="s">
        <v>90</v>
      </c>
      <c r="E63" s="175">
        <v>15</v>
      </c>
      <c r="F63" s="175">
        <v>0</v>
      </c>
      <c r="G63" s="176">
        <f>E63*F63</f>
        <v>0</v>
      </c>
      <c r="O63" s="170">
        <v>2</v>
      </c>
      <c r="AA63" s="146">
        <v>1</v>
      </c>
      <c r="AB63" s="146">
        <v>9</v>
      </c>
      <c r="AC63" s="146">
        <v>9</v>
      </c>
      <c r="AZ63" s="146">
        <v>4</v>
      </c>
      <c r="BA63" s="146">
        <f>IF(AZ63=1,G63,0)</f>
        <v>0</v>
      </c>
      <c r="BB63" s="146">
        <f>IF(AZ63=2,G63,0)</f>
        <v>0</v>
      </c>
      <c r="BC63" s="146">
        <f>IF(AZ63=3,G63,0)</f>
        <v>0</v>
      </c>
      <c r="BD63" s="146">
        <f>IF(AZ63=4,G63,0)</f>
        <v>0</v>
      </c>
      <c r="BE63" s="146">
        <f>IF(AZ63=5,G63,0)</f>
        <v>0</v>
      </c>
      <c r="CA63" s="177">
        <v>1</v>
      </c>
      <c r="CB63" s="177">
        <v>9</v>
      </c>
      <c r="CZ63" s="146">
        <v>0</v>
      </c>
    </row>
    <row r="64" spans="1:104" x14ac:dyDescent="0.2">
      <c r="A64" s="178"/>
      <c r="B64" s="179"/>
      <c r="C64" s="226" t="s">
        <v>164</v>
      </c>
      <c r="D64" s="227"/>
      <c r="E64" s="227"/>
      <c r="F64" s="227"/>
      <c r="G64" s="228"/>
      <c r="L64" s="180" t="s">
        <v>164</v>
      </c>
      <c r="O64" s="170">
        <v>3</v>
      </c>
    </row>
    <row r="65" spans="1:104" x14ac:dyDescent="0.2">
      <c r="A65" s="171">
        <v>22</v>
      </c>
      <c r="B65" s="172" t="s">
        <v>165</v>
      </c>
      <c r="C65" s="173" t="s">
        <v>166</v>
      </c>
      <c r="D65" s="174" t="s">
        <v>101</v>
      </c>
      <c r="E65" s="175">
        <v>53</v>
      </c>
      <c r="F65" s="175">
        <v>0</v>
      </c>
      <c r="G65" s="176">
        <f>E65*F65</f>
        <v>0</v>
      </c>
      <c r="O65" s="170">
        <v>2</v>
      </c>
      <c r="AA65" s="146">
        <v>1</v>
      </c>
      <c r="AB65" s="146">
        <v>9</v>
      </c>
      <c r="AC65" s="146">
        <v>9</v>
      </c>
      <c r="AZ65" s="146">
        <v>4</v>
      </c>
      <c r="BA65" s="146">
        <f>IF(AZ65=1,G65,0)</f>
        <v>0</v>
      </c>
      <c r="BB65" s="146">
        <f>IF(AZ65=2,G65,0)</f>
        <v>0</v>
      </c>
      <c r="BC65" s="146">
        <f>IF(AZ65=3,G65,0)</f>
        <v>0</v>
      </c>
      <c r="BD65" s="146">
        <f>IF(AZ65=4,G65,0)</f>
        <v>0</v>
      </c>
      <c r="BE65" s="146">
        <f>IF(AZ65=5,G65,0)</f>
        <v>0</v>
      </c>
      <c r="CA65" s="177">
        <v>1</v>
      </c>
      <c r="CB65" s="177">
        <v>9</v>
      </c>
      <c r="CZ65" s="146">
        <v>0</v>
      </c>
    </row>
    <row r="66" spans="1:104" x14ac:dyDescent="0.2">
      <c r="A66" s="178"/>
      <c r="B66" s="181"/>
      <c r="C66" s="229" t="s">
        <v>167</v>
      </c>
      <c r="D66" s="230"/>
      <c r="E66" s="182">
        <v>6</v>
      </c>
      <c r="F66" s="183"/>
      <c r="G66" s="184"/>
      <c r="M66" s="180" t="s">
        <v>167</v>
      </c>
      <c r="O66" s="170"/>
    </row>
    <row r="67" spans="1:104" x14ac:dyDescent="0.2">
      <c r="A67" s="178"/>
      <c r="B67" s="181"/>
      <c r="C67" s="229" t="s">
        <v>168</v>
      </c>
      <c r="D67" s="230"/>
      <c r="E67" s="182">
        <v>47</v>
      </c>
      <c r="F67" s="183"/>
      <c r="G67" s="184"/>
      <c r="M67" s="180" t="s">
        <v>168</v>
      </c>
      <c r="O67" s="170"/>
    </row>
    <row r="68" spans="1:104" x14ac:dyDescent="0.2">
      <c r="A68" s="171">
        <v>23</v>
      </c>
      <c r="B68" s="172" t="s">
        <v>169</v>
      </c>
      <c r="C68" s="173" t="s">
        <v>170</v>
      </c>
      <c r="D68" s="174" t="s">
        <v>101</v>
      </c>
      <c r="E68" s="175">
        <v>9</v>
      </c>
      <c r="F68" s="175">
        <v>0</v>
      </c>
      <c r="G68" s="176">
        <f>E68*F68</f>
        <v>0</v>
      </c>
      <c r="O68" s="170">
        <v>2</v>
      </c>
      <c r="AA68" s="146">
        <v>1</v>
      </c>
      <c r="AB68" s="146">
        <v>9</v>
      </c>
      <c r="AC68" s="146">
        <v>9</v>
      </c>
      <c r="AZ68" s="146">
        <v>4</v>
      </c>
      <c r="BA68" s="146">
        <f>IF(AZ68=1,G68,0)</f>
        <v>0</v>
      </c>
      <c r="BB68" s="146">
        <f>IF(AZ68=2,G68,0)</f>
        <v>0</v>
      </c>
      <c r="BC68" s="146">
        <f>IF(AZ68=3,G68,0)</f>
        <v>0</v>
      </c>
      <c r="BD68" s="146">
        <f>IF(AZ68=4,G68,0)</f>
        <v>0</v>
      </c>
      <c r="BE68" s="146">
        <f>IF(AZ68=5,G68,0)</f>
        <v>0</v>
      </c>
      <c r="CA68" s="177">
        <v>1</v>
      </c>
      <c r="CB68" s="177">
        <v>9</v>
      </c>
      <c r="CZ68" s="146">
        <v>0</v>
      </c>
    </row>
    <row r="69" spans="1:104" x14ac:dyDescent="0.2">
      <c r="A69" s="178"/>
      <c r="B69" s="181"/>
      <c r="C69" s="229" t="s">
        <v>171</v>
      </c>
      <c r="D69" s="230"/>
      <c r="E69" s="182">
        <v>4</v>
      </c>
      <c r="F69" s="183"/>
      <c r="G69" s="184"/>
      <c r="M69" s="180" t="s">
        <v>171</v>
      </c>
      <c r="O69" s="170"/>
    </row>
    <row r="70" spans="1:104" x14ac:dyDescent="0.2">
      <c r="A70" s="178"/>
      <c r="B70" s="181"/>
      <c r="C70" s="229" t="s">
        <v>172</v>
      </c>
      <c r="D70" s="230"/>
      <c r="E70" s="182">
        <v>5</v>
      </c>
      <c r="F70" s="183"/>
      <c r="G70" s="184"/>
      <c r="M70" s="180" t="s">
        <v>172</v>
      </c>
      <c r="O70" s="170"/>
    </row>
    <row r="71" spans="1:104" x14ac:dyDescent="0.2">
      <c r="A71" s="171">
        <v>24</v>
      </c>
      <c r="B71" s="172" t="s">
        <v>173</v>
      </c>
      <c r="C71" s="173" t="s">
        <v>174</v>
      </c>
      <c r="D71" s="174" t="s">
        <v>101</v>
      </c>
      <c r="E71" s="175">
        <v>6</v>
      </c>
      <c r="F71" s="175">
        <v>0</v>
      </c>
      <c r="G71" s="176">
        <f>E71*F71</f>
        <v>0</v>
      </c>
      <c r="O71" s="170">
        <v>2</v>
      </c>
      <c r="AA71" s="146">
        <v>1</v>
      </c>
      <c r="AB71" s="146">
        <v>9</v>
      </c>
      <c r="AC71" s="146">
        <v>9</v>
      </c>
      <c r="AZ71" s="146">
        <v>4</v>
      </c>
      <c r="BA71" s="146">
        <f>IF(AZ71=1,G71,0)</f>
        <v>0</v>
      </c>
      <c r="BB71" s="146">
        <f>IF(AZ71=2,G71,0)</f>
        <v>0</v>
      </c>
      <c r="BC71" s="146">
        <f>IF(AZ71=3,G71,0)</f>
        <v>0</v>
      </c>
      <c r="BD71" s="146">
        <f>IF(AZ71=4,G71,0)</f>
        <v>0</v>
      </c>
      <c r="BE71" s="146">
        <f>IF(AZ71=5,G71,0)</f>
        <v>0</v>
      </c>
      <c r="CA71" s="177">
        <v>1</v>
      </c>
      <c r="CB71" s="177">
        <v>9</v>
      </c>
      <c r="CZ71" s="146">
        <v>0</v>
      </c>
    </row>
    <row r="72" spans="1:104" x14ac:dyDescent="0.2">
      <c r="A72" s="178"/>
      <c r="B72" s="179"/>
      <c r="C72" s="226" t="s">
        <v>175</v>
      </c>
      <c r="D72" s="227"/>
      <c r="E72" s="227"/>
      <c r="F72" s="227"/>
      <c r="G72" s="228"/>
      <c r="L72" s="180" t="s">
        <v>175</v>
      </c>
      <c r="O72" s="170">
        <v>3</v>
      </c>
    </row>
    <row r="73" spans="1:104" ht="22.5" x14ac:dyDescent="0.2">
      <c r="A73" s="171">
        <v>25</v>
      </c>
      <c r="B73" s="172" t="s">
        <v>176</v>
      </c>
      <c r="C73" s="173" t="s">
        <v>177</v>
      </c>
      <c r="D73" s="174" t="s">
        <v>101</v>
      </c>
      <c r="E73" s="175">
        <v>9</v>
      </c>
      <c r="F73" s="175">
        <v>0</v>
      </c>
      <c r="G73" s="176">
        <f>E73*F73</f>
        <v>0</v>
      </c>
      <c r="O73" s="170">
        <v>2</v>
      </c>
      <c r="AA73" s="146">
        <v>1</v>
      </c>
      <c r="AB73" s="146">
        <v>9</v>
      </c>
      <c r="AC73" s="146">
        <v>9</v>
      </c>
      <c r="AZ73" s="146">
        <v>4</v>
      </c>
      <c r="BA73" s="146">
        <f>IF(AZ73=1,G73,0)</f>
        <v>0</v>
      </c>
      <c r="BB73" s="146">
        <f>IF(AZ73=2,G73,0)</f>
        <v>0</v>
      </c>
      <c r="BC73" s="146">
        <f>IF(AZ73=3,G73,0)</f>
        <v>0</v>
      </c>
      <c r="BD73" s="146">
        <f>IF(AZ73=4,G73,0)</f>
        <v>0</v>
      </c>
      <c r="BE73" s="146">
        <f>IF(AZ73=5,G73,0)</f>
        <v>0</v>
      </c>
      <c r="CA73" s="177">
        <v>1</v>
      </c>
      <c r="CB73" s="177">
        <v>9</v>
      </c>
      <c r="CZ73" s="146">
        <v>1.0000000000000001E-5</v>
      </c>
    </row>
    <row r="74" spans="1:104" x14ac:dyDescent="0.2">
      <c r="A74" s="178"/>
      <c r="B74" s="179"/>
      <c r="C74" s="226" t="s">
        <v>178</v>
      </c>
      <c r="D74" s="227"/>
      <c r="E74" s="227"/>
      <c r="F74" s="227"/>
      <c r="G74" s="228"/>
      <c r="L74" s="180" t="s">
        <v>178</v>
      </c>
      <c r="O74" s="170">
        <v>3</v>
      </c>
    </row>
    <row r="75" spans="1:104" ht="22.5" x14ac:dyDescent="0.2">
      <c r="A75" s="171">
        <v>26</v>
      </c>
      <c r="B75" s="172" t="s">
        <v>179</v>
      </c>
      <c r="C75" s="173" t="s">
        <v>180</v>
      </c>
      <c r="D75" s="174" t="s">
        <v>101</v>
      </c>
      <c r="E75" s="175">
        <v>7</v>
      </c>
      <c r="F75" s="175">
        <v>0</v>
      </c>
      <c r="G75" s="176">
        <f>E75*F75</f>
        <v>0</v>
      </c>
      <c r="O75" s="170">
        <v>2</v>
      </c>
      <c r="AA75" s="146">
        <v>1</v>
      </c>
      <c r="AB75" s="146">
        <v>9</v>
      </c>
      <c r="AC75" s="146">
        <v>9</v>
      </c>
      <c r="AZ75" s="146">
        <v>4</v>
      </c>
      <c r="BA75" s="146">
        <f>IF(AZ75=1,G75,0)</f>
        <v>0</v>
      </c>
      <c r="BB75" s="146">
        <f>IF(AZ75=2,G75,0)</f>
        <v>0</v>
      </c>
      <c r="BC75" s="146">
        <f>IF(AZ75=3,G75,0)</f>
        <v>0</v>
      </c>
      <c r="BD75" s="146">
        <f>IF(AZ75=4,G75,0)</f>
        <v>0</v>
      </c>
      <c r="BE75" s="146">
        <f>IF(AZ75=5,G75,0)</f>
        <v>0</v>
      </c>
      <c r="CA75" s="177">
        <v>1</v>
      </c>
      <c r="CB75" s="177">
        <v>9</v>
      </c>
      <c r="CZ75" s="146">
        <v>4.0000000000000003E-5</v>
      </c>
    </row>
    <row r="76" spans="1:104" x14ac:dyDescent="0.2">
      <c r="A76" s="178"/>
      <c r="B76" s="179"/>
      <c r="C76" s="226" t="s">
        <v>178</v>
      </c>
      <c r="D76" s="227"/>
      <c r="E76" s="227"/>
      <c r="F76" s="227"/>
      <c r="G76" s="228"/>
      <c r="L76" s="180" t="s">
        <v>178</v>
      </c>
      <c r="O76" s="170">
        <v>3</v>
      </c>
    </row>
    <row r="77" spans="1:104" ht="22.5" x14ac:dyDescent="0.2">
      <c r="A77" s="171">
        <v>27</v>
      </c>
      <c r="B77" s="172" t="s">
        <v>181</v>
      </c>
      <c r="C77" s="173" t="s">
        <v>182</v>
      </c>
      <c r="D77" s="174" t="s">
        <v>101</v>
      </c>
      <c r="E77" s="175">
        <v>2</v>
      </c>
      <c r="F77" s="175">
        <v>0</v>
      </c>
      <c r="G77" s="176">
        <f>E77*F77</f>
        <v>0</v>
      </c>
      <c r="O77" s="170">
        <v>2</v>
      </c>
      <c r="AA77" s="146">
        <v>1</v>
      </c>
      <c r="AB77" s="146">
        <v>9</v>
      </c>
      <c r="AC77" s="146">
        <v>9</v>
      </c>
      <c r="AZ77" s="146">
        <v>4</v>
      </c>
      <c r="BA77" s="146">
        <f>IF(AZ77=1,G77,0)</f>
        <v>0</v>
      </c>
      <c r="BB77" s="146">
        <f>IF(AZ77=2,G77,0)</f>
        <v>0</v>
      </c>
      <c r="BC77" s="146">
        <f>IF(AZ77=3,G77,0)</f>
        <v>0</v>
      </c>
      <c r="BD77" s="146">
        <f>IF(AZ77=4,G77,0)</f>
        <v>0</v>
      </c>
      <c r="BE77" s="146">
        <f>IF(AZ77=5,G77,0)</f>
        <v>0</v>
      </c>
      <c r="CA77" s="177">
        <v>1</v>
      </c>
      <c r="CB77" s="177">
        <v>9</v>
      </c>
      <c r="CZ77" s="146">
        <v>2.5000000000000001E-4</v>
      </c>
    </row>
    <row r="78" spans="1:104" x14ac:dyDescent="0.2">
      <c r="A78" s="178"/>
      <c r="B78" s="179"/>
      <c r="C78" s="226" t="s">
        <v>183</v>
      </c>
      <c r="D78" s="227"/>
      <c r="E78" s="227"/>
      <c r="F78" s="227"/>
      <c r="G78" s="228"/>
      <c r="L78" s="180" t="s">
        <v>183</v>
      </c>
      <c r="O78" s="170">
        <v>3</v>
      </c>
    </row>
    <row r="79" spans="1:104" x14ac:dyDescent="0.2">
      <c r="A79" s="178"/>
      <c r="B79" s="181"/>
      <c r="C79" s="229" t="s">
        <v>184</v>
      </c>
      <c r="D79" s="230"/>
      <c r="E79" s="182">
        <v>1</v>
      </c>
      <c r="F79" s="183"/>
      <c r="G79" s="184"/>
      <c r="M79" s="180" t="s">
        <v>184</v>
      </c>
      <c r="O79" s="170"/>
    </row>
    <row r="80" spans="1:104" x14ac:dyDescent="0.2">
      <c r="A80" s="178"/>
      <c r="B80" s="181"/>
      <c r="C80" s="229" t="s">
        <v>185</v>
      </c>
      <c r="D80" s="230"/>
      <c r="E80" s="182">
        <v>1</v>
      </c>
      <c r="F80" s="183"/>
      <c r="G80" s="184"/>
      <c r="M80" s="180" t="s">
        <v>185</v>
      </c>
      <c r="O80" s="170"/>
    </row>
    <row r="81" spans="1:104" x14ac:dyDescent="0.2">
      <c r="A81" s="171">
        <v>28</v>
      </c>
      <c r="B81" s="172" t="s">
        <v>186</v>
      </c>
      <c r="C81" s="173" t="s">
        <v>187</v>
      </c>
      <c r="D81" s="174" t="s">
        <v>101</v>
      </c>
      <c r="E81" s="175">
        <v>3</v>
      </c>
      <c r="F81" s="175">
        <v>0</v>
      </c>
      <c r="G81" s="176">
        <f>E81*F81</f>
        <v>0</v>
      </c>
      <c r="O81" s="170">
        <v>2</v>
      </c>
      <c r="AA81" s="146">
        <v>1</v>
      </c>
      <c r="AB81" s="146">
        <v>9</v>
      </c>
      <c r="AC81" s="146">
        <v>9</v>
      </c>
      <c r="AZ81" s="146">
        <v>4</v>
      </c>
      <c r="BA81" s="146">
        <f>IF(AZ81=1,G81,0)</f>
        <v>0</v>
      </c>
      <c r="BB81" s="146">
        <f>IF(AZ81=2,G81,0)</f>
        <v>0</v>
      </c>
      <c r="BC81" s="146">
        <f>IF(AZ81=3,G81,0)</f>
        <v>0</v>
      </c>
      <c r="BD81" s="146">
        <f>IF(AZ81=4,G81,0)</f>
        <v>0</v>
      </c>
      <c r="BE81" s="146">
        <f>IF(AZ81=5,G81,0)</f>
        <v>0</v>
      </c>
      <c r="CA81" s="177">
        <v>1</v>
      </c>
      <c r="CB81" s="177">
        <v>9</v>
      </c>
      <c r="CZ81" s="146">
        <v>4.0000000000000003E-5</v>
      </c>
    </row>
    <row r="82" spans="1:104" x14ac:dyDescent="0.2">
      <c r="A82" s="178"/>
      <c r="B82" s="179"/>
      <c r="C82" s="226" t="s">
        <v>188</v>
      </c>
      <c r="D82" s="227"/>
      <c r="E82" s="227"/>
      <c r="F82" s="227"/>
      <c r="G82" s="228"/>
      <c r="L82" s="180" t="s">
        <v>188</v>
      </c>
      <c r="O82" s="170">
        <v>3</v>
      </c>
    </row>
    <row r="83" spans="1:104" x14ac:dyDescent="0.2">
      <c r="A83" s="171">
        <v>29</v>
      </c>
      <c r="B83" s="172" t="s">
        <v>189</v>
      </c>
      <c r="C83" s="173" t="s">
        <v>190</v>
      </c>
      <c r="D83" s="174" t="s">
        <v>101</v>
      </c>
      <c r="E83" s="175">
        <v>3</v>
      </c>
      <c r="F83" s="175">
        <v>0</v>
      </c>
      <c r="G83" s="176">
        <f>E83*F83</f>
        <v>0</v>
      </c>
      <c r="O83" s="170">
        <v>2</v>
      </c>
      <c r="AA83" s="146">
        <v>1</v>
      </c>
      <c r="AB83" s="146">
        <v>9</v>
      </c>
      <c r="AC83" s="146">
        <v>9</v>
      </c>
      <c r="AZ83" s="146">
        <v>4</v>
      </c>
      <c r="BA83" s="146">
        <f>IF(AZ83=1,G83,0)</f>
        <v>0</v>
      </c>
      <c r="BB83" s="146">
        <f>IF(AZ83=2,G83,0)</f>
        <v>0</v>
      </c>
      <c r="BC83" s="146">
        <f>IF(AZ83=3,G83,0)</f>
        <v>0</v>
      </c>
      <c r="BD83" s="146">
        <f>IF(AZ83=4,G83,0)</f>
        <v>0</v>
      </c>
      <c r="BE83" s="146">
        <f>IF(AZ83=5,G83,0)</f>
        <v>0</v>
      </c>
      <c r="CA83" s="177">
        <v>1</v>
      </c>
      <c r="CB83" s="177">
        <v>9</v>
      </c>
      <c r="CZ83" s="146">
        <v>0</v>
      </c>
    </row>
    <row r="84" spans="1:104" ht="22.5" x14ac:dyDescent="0.2">
      <c r="A84" s="171">
        <v>30</v>
      </c>
      <c r="B84" s="172" t="s">
        <v>191</v>
      </c>
      <c r="C84" s="173" t="s">
        <v>192</v>
      </c>
      <c r="D84" s="174" t="s">
        <v>101</v>
      </c>
      <c r="E84" s="175">
        <v>1</v>
      </c>
      <c r="F84" s="175">
        <v>0</v>
      </c>
      <c r="G84" s="176">
        <f>E84*F84</f>
        <v>0</v>
      </c>
      <c r="O84" s="170">
        <v>2</v>
      </c>
      <c r="AA84" s="146">
        <v>1</v>
      </c>
      <c r="AB84" s="146">
        <v>9</v>
      </c>
      <c r="AC84" s="146">
        <v>9</v>
      </c>
      <c r="AZ84" s="146">
        <v>4</v>
      </c>
      <c r="BA84" s="146">
        <f>IF(AZ84=1,G84,0)</f>
        <v>0</v>
      </c>
      <c r="BB84" s="146">
        <f>IF(AZ84=2,G84,0)</f>
        <v>0</v>
      </c>
      <c r="BC84" s="146">
        <f>IF(AZ84=3,G84,0)</f>
        <v>0</v>
      </c>
      <c r="BD84" s="146">
        <f>IF(AZ84=4,G84,0)</f>
        <v>0</v>
      </c>
      <c r="BE84" s="146">
        <f>IF(AZ84=5,G84,0)</f>
        <v>0</v>
      </c>
      <c r="CA84" s="177">
        <v>1</v>
      </c>
      <c r="CB84" s="177">
        <v>9</v>
      </c>
      <c r="CZ84" s="146">
        <v>2.4000000000000001E-4</v>
      </c>
    </row>
    <row r="85" spans="1:104" x14ac:dyDescent="0.2">
      <c r="A85" s="171">
        <v>31</v>
      </c>
      <c r="B85" s="172" t="s">
        <v>193</v>
      </c>
      <c r="C85" s="173" t="s">
        <v>194</v>
      </c>
      <c r="D85" s="174" t="s">
        <v>101</v>
      </c>
      <c r="E85" s="175">
        <v>1</v>
      </c>
      <c r="F85" s="175">
        <v>0</v>
      </c>
      <c r="G85" s="176">
        <f>E85*F85</f>
        <v>0</v>
      </c>
      <c r="O85" s="170">
        <v>2</v>
      </c>
      <c r="AA85" s="146">
        <v>1</v>
      </c>
      <c r="AB85" s="146">
        <v>9</v>
      </c>
      <c r="AC85" s="146">
        <v>9</v>
      </c>
      <c r="AZ85" s="146">
        <v>4</v>
      </c>
      <c r="BA85" s="146">
        <f>IF(AZ85=1,G85,0)</f>
        <v>0</v>
      </c>
      <c r="BB85" s="146">
        <f>IF(AZ85=2,G85,0)</f>
        <v>0</v>
      </c>
      <c r="BC85" s="146">
        <f>IF(AZ85=3,G85,0)</f>
        <v>0</v>
      </c>
      <c r="BD85" s="146">
        <f>IF(AZ85=4,G85,0)</f>
        <v>0</v>
      </c>
      <c r="BE85" s="146">
        <f>IF(AZ85=5,G85,0)</f>
        <v>0</v>
      </c>
      <c r="CA85" s="177">
        <v>1</v>
      </c>
      <c r="CB85" s="177">
        <v>9</v>
      </c>
      <c r="CZ85" s="146">
        <v>0</v>
      </c>
    </row>
    <row r="86" spans="1:104" x14ac:dyDescent="0.2">
      <c r="A86" s="178"/>
      <c r="B86" s="179"/>
      <c r="C86" s="226" t="s">
        <v>195</v>
      </c>
      <c r="D86" s="227"/>
      <c r="E86" s="227"/>
      <c r="F86" s="227"/>
      <c r="G86" s="228"/>
      <c r="L86" s="180" t="s">
        <v>195</v>
      </c>
      <c r="O86" s="170">
        <v>3</v>
      </c>
    </row>
    <row r="87" spans="1:104" ht="22.5" x14ac:dyDescent="0.2">
      <c r="A87" s="171">
        <v>32</v>
      </c>
      <c r="B87" s="172" t="s">
        <v>196</v>
      </c>
      <c r="C87" s="173" t="s">
        <v>197</v>
      </c>
      <c r="D87" s="174" t="s">
        <v>101</v>
      </c>
      <c r="E87" s="175">
        <v>1</v>
      </c>
      <c r="F87" s="175">
        <v>0</v>
      </c>
      <c r="G87" s="176">
        <f>E87*F87</f>
        <v>0</v>
      </c>
      <c r="O87" s="170">
        <v>2</v>
      </c>
      <c r="AA87" s="146">
        <v>1</v>
      </c>
      <c r="AB87" s="146">
        <v>9</v>
      </c>
      <c r="AC87" s="146">
        <v>9</v>
      </c>
      <c r="AZ87" s="146">
        <v>4</v>
      </c>
      <c r="BA87" s="146">
        <f>IF(AZ87=1,G87,0)</f>
        <v>0</v>
      </c>
      <c r="BB87" s="146">
        <f>IF(AZ87=2,G87,0)</f>
        <v>0</v>
      </c>
      <c r="BC87" s="146">
        <f>IF(AZ87=3,G87,0)</f>
        <v>0</v>
      </c>
      <c r="BD87" s="146">
        <f>IF(AZ87=4,G87,0)</f>
        <v>0</v>
      </c>
      <c r="BE87" s="146">
        <f>IF(AZ87=5,G87,0)</f>
        <v>0</v>
      </c>
      <c r="CA87" s="177">
        <v>1</v>
      </c>
      <c r="CB87" s="177">
        <v>9</v>
      </c>
      <c r="CZ87" s="146">
        <v>0</v>
      </c>
    </row>
    <row r="88" spans="1:104" ht="22.5" x14ac:dyDescent="0.2">
      <c r="A88" s="171">
        <v>33</v>
      </c>
      <c r="B88" s="172" t="s">
        <v>198</v>
      </c>
      <c r="C88" s="173" t="s">
        <v>199</v>
      </c>
      <c r="D88" s="174" t="s">
        <v>101</v>
      </c>
      <c r="E88" s="175">
        <v>31</v>
      </c>
      <c r="F88" s="175">
        <v>0</v>
      </c>
      <c r="G88" s="176">
        <f>E88*F88</f>
        <v>0</v>
      </c>
      <c r="O88" s="170">
        <v>2</v>
      </c>
      <c r="AA88" s="146">
        <v>1</v>
      </c>
      <c r="AB88" s="146">
        <v>9</v>
      </c>
      <c r="AC88" s="146">
        <v>9</v>
      </c>
      <c r="AZ88" s="146">
        <v>4</v>
      </c>
      <c r="BA88" s="146">
        <f>IF(AZ88=1,G88,0)</f>
        <v>0</v>
      </c>
      <c r="BB88" s="146">
        <f>IF(AZ88=2,G88,0)</f>
        <v>0</v>
      </c>
      <c r="BC88" s="146">
        <f>IF(AZ88=3,G88,0)</f>
        <v>0</v>
      </c>
      <c r="BD88" s="146">
        <f>IF(AZ88=4,G88,0)</f>
        <v>0</v>
      </c>
      <c r="BE88" s="146">
        <f>IF(AZ88=5,G88,0)</f>
        <v>0</v>
      </c>
      <c r="CA88" s="177">
        <v>1</v>
      </c>
      <c r="CB88" s="177">
        <v>9</v>
      </c>
      <c r="CZ88" s="146">
        <v>9.0000000000000006E-5</v>
      </c>
    </row>
    <row r="89" spans="1:104" x14ac:dyDescent="0.2">
      <c r="A89" s="178"/>
      <c r="B89" s="181"/>
      <c r="C89" s="229" t="s">
        <v>200</v>
      </c>
      <c r="D89" s="230"/>
      <c r="E89" s="182">
        <v>29</v>
      </c>
      <c r="F89" s="183"/>
      <c r="G89" s="184"/>
      <c r="M89" s="180">
        <v>29</v>
      </c>
      <c r="O89" s="170"/>
    </row>
    <row r="90" spans="1:104" x14ac:dyDescent="0.2">
      <c r="A90" s="178"/>
      <c r="B90" s="181"/>
      <c r="C90" s="229" t="s">
        <v>201</v>
      </c>
      <c r="D90" s="230"/>
      <c r="E90" s="182">
        <v>2</v>
      </c>
      <c r="F90" s="183"/>
      <c r="G90" s="184"/>
      <c r="M90" s="180" t="s">
        <v>201</v>
      </c>
      <c r="O90" s="170"/>
    </row>
    <row r="91" spans="1:104" x14ac:dyDescent="0.2">
      <c r="A91" s="171">
        <v>34</v>
      </c>
      <c r="B91" s="172" t="s">
        <v>202</v>
      </c>
      <c r="C91" s="173" t="s">
        <v>203</v>
      </c>
      <c r="D91" s="174" t="s">
        <v>101</v>
      </c>
      <c r="E91" s="175">
        <v>1</v>
      </c>
      <c r="F91" s="175">
        <v>0</v>
      </c>
      <c r="G91" s="176">
        <f>E91*F91</f>
        <v>0</v>
      </c>
      <c r="O91" s="170">
        <v>2</v>
      </c>
      <c r="AA91" s="146">
        <v>1</v>
      </c>
      <c r="AB91" s="146">
        <v>9</v>
      </c>
      <c r="AC91" s="146">
        <v>9</v>
      </c>
      <c r="AZ91" s="146">
        <v>4</v>
      </c>
      <c r="BA91" s="146">
        <f>IF(AZ91=1,G91,0)</f>
        <v>0</v>
      </c>
      <c r="BB91" s="146">
        <f>IF(AZ91=2,G91,0)</f>
        <v>0</v>
      </c>
      <c r="BC91" s="146">
        <f>IF(AZ91=3,G91,0)</f>
        <v>0</v>
      </c>
      <c r="BD91" s="146">
        <f>IF(AZ91=4,G91,0)</f>
        <v>0</v>
      </c>
      <c r="BE91" s="146">
        <f>IF(AZ91=5,G91,0)</f>
        <v>0</v>
      </c>
      <c r="CA91" s="177">
        <v>1</v>
      </c>
      <c r="CB91" s="177">
        <v>9</v>
      </c>
      <c r="CZ91" s="146">
        <v>0</v>
      </c>
    </row>
    <row r="92" spans="1:104" x14ac:dyDescent="0.2">
      <c r="A92" s="178"/>
      <c r="B92" s="179"/>
      <c r="C92" s="226" t="s">
        <v>204</v>
      </c>
      <c r="D92" s="227"/>
      <c r="E92" s="227"/>
      <c r="F92" s="227"/>
      <c r="G92" s="228"/>
      <c r="L92" s="180" t="s">
        <v>204</v>
      </c>
      <c r="O92" s="170">
        <v>3</v>
      </c>
    </row>
    <row r="93" spans="1:104" x14ac:dyDescent="0.2">
      <c r="A93" s="171">
        <v>35</v>
      </c>
      <c r="B93" s="172" t="s">
        <v>205</v>
      </c>
      <c r="C93" s="173" t="s">
        <v>206</v>
      </c>
      <c r="D93" s="174" t="s">
        <v>101</v>
      </c>
      <c r="E93" s="175">
        <v>17</v>
      </c>
      <c r="F93" s="175">
        <v>0</v>
      </c>
      <c r="G93" s="176">
        <f>E93*F93</f>
        <v>0</v>
      </c>
      <c r="O93" s="170">
        <v>2</v>
      </c>
      <c r="AA93" s="146">
        <v>1</v>
      </c>
      <c r="AB93" s="146">
        <v>9</v>
      </c>
      <c r="AC93" s="146">
        <v>9</v>
      </c>
      <c r="AZ93" s="146">
        <v>4</v>
      </c>
      <c r="BA93" s="146">
        <f>IF(AZ93=1,G93,0)</f>
        <v>0</v>
      </c>
      <c r="BB93" s="146">
        <f>IF(AZ93=2,G93,0)</f>
        <v>0</v>
      </c>
      <c r="BC93" s="146">
        <f>IF(AZ93=3,G93,0)</f>
        <v>0</v>
      </c>
      <c r="BD93" s="146">
        <f>IF(AZ93=4,G93,0)</f>
        <v>0</v>
      </c>
      <c r="BE93" s="146">
        <f>IF(AZ93=5,G93,0)</f>
        <v>0</v>
      </c>
      <c r="CA93" s="177">
        <v>1</v>
      </c>
      <c r="CB93" s="177">
        <v>9</v>
      </c>
      <c r="CZ93" s="146">
        <v>0</v>
      </c>
    </row>
    <row r="94" spans="1:104" x14ac:dyDescent="0.2">
      <c r="A94" s="178"/>
      <c r="B94" s="181"/>
      <c r="C94" s="229" t="s">
        <v>207</v>
      </c>
      <c r="D94" s="230"/>
      <c r="E94" s="182">
        <v>3</v>
      </c>
      <c r="F94" s="183"/>
      <c r="G94" s="184"/>
      <c r="M94" s="180" t="s">
        <v>207</v>
      </c>
      <c r="O94" s="170"/>
    </row>
    <row r="95" spans="1:104" x14ac:dyDescent="0.2">
      <c r="A95" s="178"/>
      <c r="B95" s="181"/>
      <c r="C95" s="229" t="s">
        <v>208</v>
      </c>
      <c r="D95" s="230"/>
      <c r="E95" s="182">
        <v>2</v>
      </c>
      <c r="F95" s="183"/>
      <c r="G95" s="184"/>
      <c r="M95" s="180" t="s">
        <v>208</v>
      </c>
      <c r="O95" s="170"/>
    </row>
    <row r="96" spans="1:104" x14ac:dyDescent="0.2">
      <c r="A96" s="178"/>
      <c r="B96" s="181"/>
      <c r="C96" s="229" t="s">
        <v>209</v>
      </c>
      <c r="D96" s="230"/>
      <c r="E96" s="182">
        <v>11</v>
      </c>
      <c r="F96" s="183"/>
      <c r="G96" s="184"/>
      <c r="M96" s="180" t="s">
        <v>209</v>
      </c>
      <c r="O96" s="170"/>
    </row>
    <row r="97" spans="1:104" x14ac:dyDescent="0.2">
      <c r="A97" s="178"/>
      <c r="B97" s="181"/>
      <c r="C97" s="229" t="s">
        <v>210</v>
      </c>
      <c r="D97" s="230"/>
      <c r="E97" s="182">
        <v>1</v>
      </c>
      <c r="F97" s="183"/>
      <c r="G97" s="184"/>
      <c r="M97" s="180" t="s">
        <v>210</v>
      </c>
      <c r="O97" s="170"/>
    </row>
    <row r="98" spans="1:104" x14ac:dyDescent="0.2">
      <c r="A98" s="171">
        <v>36</v>
      </c>
      <c r="B98" s="172" t="s">
        <v>211</v>
      </c>
      <c r="C98" s="173" t="s">
        <v>212</v>
      </c>
      <c r="D98" s="174" t="s">
        <v>101</v>
      </c>
      <c r="E98" s="175">
        <v>5</v>
      </c>
      <c r="F98" s="175">
        <v>0</v>
      </c>
      <c r="G98" s="176">
        <f>E98*F98</f>
        <v>0</v>
      </c>
      <c r="O98" s="170">
        <v>2</v>
      </c>
      <c r="AA98" s="146">
        <v>1</v>
      </c>
      <c r="AB98" s="146">
        <v>9</v>
      </c>
      <c r="AC98" s="146">
        <v>9</v>
      </c>
      <c r="AZ98" s="146">
        <v>4</v>
      </c>
      <c r="BA98" s="146">
        <f>IF(AZ98=1,G98,0)</f>
        <v>0</v>
      </c>
      <c r="BB98" s="146">
        <f>IF(AZ98=2,G98,0)</f>
        <v>0</v>
      </c>
      <c r="BC98" s="146">
        <f>IF(AZ98=3,G98,0)</f>
        <v>0</v>
      </c>
      <c r="BD98" s="146">
        <f>IF(AZ98=4,G98,0)</f>
        <v>0</v>
      </c>
      <c r="BE98" s="146">
        <f>IF(AZ98=5,G98,0)</f>
        <v>0</v>
      </c>
      <c r="CA98" s="177">
        <v>1</v>
      </c>
      <c r="CB98" s="177">
        <v>9</v>
      </c>
      <c r="CZ98" s="146">
        <v>0</v>
      </c>
    </row>
    <row r="99" spans="1:104" x14ac:dyDescent="0.2">
      <c r="A99" s="178"/>
      <c r="B99" s="181"/>
      <c r="C99" s="229" t="s">
        <v>213</v>
      </c>
      <c r="D99" s="230"/>
      <c r="E99" s="182">
        <v>1</v>
      </c>
      <c r="F99" s="183"/>
      <c r="G99" s="184"/>
      <c r="M99" s="180" t="s">
        <v>213</v>
      </c>
      <c r="O99" s="170"/>
    </row>
    <row r="100" spans="1:104" x14ac:dyDescent="0.2">
      <c r="A100" s="178"/>
      <c r="B100" s="181"/>
      <c r="C100" s="229" t="s">
        <v>214</v>
      </c>
      <c r="D100" s="230"/>
      <c r="E100" s="182">
        <v>1</v>
      </c>
      <c r="F100" s="183"/>
      <c r="G100" s="184"/>
      <c r="M100" s="180" t="s">
        <v>214</v>
      </c>
      <c r="O100" s="170"/>
    </row>
    <row r="101" spans="1:104" x14ac:dyDescent="0.2">
      <c r="A101" s="178"/>
      <c r="B101" s="181"/>
      <c r="C101" s="229" t="s">
        <v>215</v>
      </c>
      <c r="D101" s="230"/>
      <c r="E101" s="182">
        <v>2</v>
      </c>
      <c r="F101" s="183"/>
      <c r="G101" s="184"/>
      <c r="M101" s="180" t="s">
        <v>215</v>
      </c>
      <c r="O101" s="170"/>
    </row>
    <row r="102" spans="1:104" x14ac:dyDescent="0.2">
      <c r="A102" s="178"/>
      <c r="B102" s="181"/>
      <c r="C102" s="229" t="s">
        <v>216</v>
      </c>
      <c r="D102" s="230"/>
      <c r="E102" s="182">
        <v>1</v>
      </c>
      <c r="F102" s="183"/>
      <c r="G102" s="184"/>
      <c r="M102" s="180" t="s">
        <v>216</v>
      </c>
      <c r="O102" s="170"/>
    </row>
    <row r="103" spans="1:104" x14ac:dyDescent="0.2">
      <c r="A103" s="171">
        <v>37</v>
      </c>
      <c r="B103" s="172" t="s">
        <v>217</v>
      </c>
      <c r="C103" s="173" t="s">
        <v>218</v>
      </c>
      <c r="D103" s="174" t="s">
        <v>101</v>
      </c>
      <c r="E103" s="175">
        <v>2</v>
      </c>
      <c r="F103" s="175">
        <v>0</v>
      </c>
      <c r="G103" s="176">
        <f>E103*F103</f>
        <v>0</v>
      </c>
      <c r="O103" s="170">
        <v>2</v>
      </c>
      <c r="AA103" s="146">
        <v>1</v>
      </c>
      <c r="AB103" s="146">
        <v>9</v>
      </c>
      <c r="AC103" s="146">
        <v>9</v>
      </c>
      <c r="AZ103" s="146">
        <v>4</v>
      </c>
      <c r="BA103" s="146">
        <f>IF(AZ103=1,G103,0)</f>
        <v>0</v>
      </c>
      <c r="BB103" s="146">
        <f>IF(AZ103=2,G103,0)</f>
        <v>0</v>
      </c>
      <c r="BC103" s="146">
        <f>IF(AZ103=3,G103,0)</f>
        <v>0</v>
      </c>
      <c r="BD103" s="146">
        <f>IF(AZ103=4,G103,0)</f>
        <v>0</v>
      </c>
      <c r="BE103" s="146">
        <f>IF(AZ103=5,G103,0)</f>
        <v>0</v>
      </c>
      <c r="CA103" s="177">
        <v>1</v>
      </c>
      <c r="CB103" s="177">
        <v>9</v>
      </c>
      <c r="CZ103" s="146">
        <v>0</v>
      </c>
    </row>
    <row r="104" spans="1:104" x14ac:dyDescent="0.2">
      <c r="A104" s="178"/>
      <c r="B104" s="181"/>
      <c r="C104" s="229" t="s">
        <v>184</v>
      </c>
      <c r="D104" s="230"/>
      <c r="E104" s="182">
        <v>1</v>
      </c>
      <c r="F104" s="183"/>
      <c r="G104" s="184"/>
      <c r="M104" s="180" t="s">
        <v>184</v>
      </c>
      <c r="O104" s="170"/>
    </row>
    <row r="105" spans="1:104" x14ac:dyDescent="0.2">
      <c r="A105" s="178"/>
      <c r="B105" s="181"/>
      <c r="C105" s="229" t="s">
        <v>219</v>
      </c>
      <c r="D105" s="230"/>
      <c r="E105" s="182">
        <v>1</v>
      </c>
      <c r="F105" s="183"/>
      <c r="G105" s="184"/>
      <c r="M105" s="180" t="s">
        <v>219</v>
      </c>
      <c r="O105" s="170"/>
    </row>
    <row r="106" spans="1:104" ht="22.5" x14ac:dyDescent="0.2">
      <c r="A106" s="171">
        <v>38</v>
      </c>
      <c r="B106" s="172" t="s">
        <v>220</v>
      </c>
      <c r="C106" s="173" t="s">
        <v>221</v>
      </c>
      <c r="D106" s="174" t="s">
        <v>101</v>
      </c>
      <c r="E106" s="175">
        <v>1</v>
      </c>
      <c r="F106" s="175">
        <v>0</v>
      </c>
      <c r="G106" s="176">
        <f>E106*F106</f>
        <v>0</v>
      </c>
      <c r="O106" s="170">
        <v>2</v>
      </c>
      <c r="AA106" s="146">
        <v>1</v>
      </c>
      <c r="AB106" s="146">
        <v>9</v>
      </c>
      <c r="AC106" s="146">
        <v>9</v>
      </c>
      <c r="AZ106" s="146">
        <v>4</v>
      </c>
      <c r="BA106" s="146">
        <f>IF(AZ106=1,G106,0)</f>
        <v>0</v>
      </c>
      <c r="BB106" s="146">
        <f>IF(AZ106=2,G106,0)</f>
        <v>0</v>
      </c>
      <c r="BC106" s="146">
        <f>IF(AZ106=3,G106,0)</f>
        <v>0</v>
      </c>
      <c r="BD106" s="146">
        <f>IF(AZ106=4,G106,0)</f>
        <v>0</v>
      </c>
      <c r="BE106" s="146">
        <f>IF(AZ106=5,G106,0)</f>
        <v>0</v>
      </c>
      <c r="CA106" s="177">
        <v>1</v>
      </c>
      <c r="CB106" s="177">
        <v>9</v>
      </c>
      <c r="CZ106" s="146">
        <v>0</v>
      </c>
    </row>
    <row r="107" spans="1:104" x14ac:dyDescent="0.2">
      <c r="A107" s="171">
        <v>39</v>
      </c>
      <c r="B107" s="172" t="s">
        <v>222</v>
      </c>
      <c r="C107" s="173" t="s">
        <v>223</v>
      </c>
      <c r="D107" s="174" t="s">
        <v>101</v>
      </c>
      <c r="E107" s="175">
        <v>32</v>
      </c>
      <c r="F107" s="175">
        <v>0</v>
      </c>
      <c r="G107" s="176">
        <f>E107*F107</f>
        <v>0</v>
      </c>
      <c r="O107" s="170">
        <v>2</v>
      </c>
      <c r="AA107" s="146">
        <v>1</v>
      </c>
      <c r="AB107" s="146">
        <v>9</v>
      </c>
      <c r="AC107" s="146">
        <v>9</v>
      </c>
      <c r="AZ107" s="146">
        <v>4</v>
      </c>
      <c r="BA107" s="146">
        <f>IF(AZ107=1,G107,0)</f>
        <v>0</v>
      </c>
      <c r="BB107" s="146">
        <f>IF(AZ107=2,G107,0)</f>
        <v>0</v>
      </c>
      <c r="BC107" s="146">
        <f>IF(AZ107=3,G107,0)</f>
        <v>0</v>
      </c>
      <c r="BD107" s="146">
        <f>IF(AZ107=4,G107,0)</f>
        <v>0</v>
      </c>
      <c r="BE107" s="146">
        <f>IF(AZ107=5,G107,0)</f>
        <v>0</v>
      </c>
      <c r="CA107" s="177">
        <v>1</v>
      </c>
      <c r="CB107" s="177">
        <v>9</v>
      </c>
      <c r="CZ107" s="146">
        <v>0</v>
      </c>
    </row>
    <row r="108" spans="1:104" x14ac:dyDescent="0.2">
      <c r="A108" s="178"/>
      <c r="B108" s="179"/>
      <c r="C108" s="226" t="s">
        <v>224</v>
      </c>
      <c r="D108" s="227"/>
      <c r="E108" s="227"/>
      <c r="F108" s="227"/>
      <c r="G108" s="228"/>
      <c r="L108" s="180" t="s">
        <v>224</v>
      </c>
      <c r="O108" s="170">
        <v>3</v>
      </c>
    </row>
    <row r="109" spans="1:104" x14ac:dyDescent="0.2">
      <c r="A109" s="178"/>
      <c r="B109" s="181"/>
      <c r="C109" s="229" t="s">
        <v>225</v>
      </c>
      <c r="D109" s="230"/>
      <c r="E109" s="182">
        <v>14</v>
      </c>
      <c r="F109" s="183"/>
      <c r="G109" s="184"/>
      <c r="M109" s="180" t="s">
        <v>225</v>
      </c>
      <c r="O109" s="170"/>
    </row>
    <row r="110" spans="1:104" x14ac:dyDescent="0.2">
      <c r="A110" s="178"/>
      <c r="B110" s="181"/>
      <c r="C110" s="229" t="s">
        <v>226</v>
      </c>
      <c r="D110" s="230"/>
      <c r="E110" s="182">
        <v>8</v>
      </c>
      <c r="F110" s="183"/>
      <c r="G110" s="184"/>
      <c r="M110" s="180" t="s">
        <v>226</v>
      </c>
      <c r="O110" s="170"/>
    </row>
    <row r="111" spans="1:104" x14ac:dyDescent="0.2">
      <c r="A111" s="178"/>
      <c r="B111" s="181"/>
      <c r="C111" s="229" t="s">
        <v>227</v>
      </c>
      <c r="D111" s="230"/>
      <c r="E111" s="182">
        <v>4</v>
      </c>
      <c r="F111" s="183"/>
      <c r="G111" s="184"/>
      <c r="M111" s="180" t="s">
        <v>227</v>
      </c>
      <c r="O111" s="170"/>
    </row>
    <row r="112" spans="1:104" x14ac:dyDescent="0.2">
      <c r="A112" s="178"/>
      <c r="B112" s="181"/>
      <c r="C112" s="229" t="s">
        <v>228</v>
      </c>
      <c r="D112" s="230"/>
      <c r="E112" s="182">
        <v>2</v>
      </c>
      <c r="F112" s="183"/>
      <c r="G112" s="184"/>
      <c r="M112" s="180" t="s">
        <v>228</v>
      </c>
      <c r="O112" s="170"/>
    </row>
    <row r="113" spans="1:104" x14ac:dyDescent="0.2">
      <c r="A113" s="178"/>
      <c r="B113" s="181"/>
      <c r="C113" s="229" t="s">
        <v>229</v>
      </c>
      <c r="D113" s="230"/>
      <c r="E113" s="182">
        <v>1</v>
      </c>
      <c r="F113" s="183"/>
      <c r="G113" s="184"/>
      <c r="M113" s="180" t="s">
        <v>229</v>
      </c>
      <c r="O113" s="170"/>
    </row>
    <row r="114" spans="1:104" x14ac:dyDescent="0.2">
      <c r="A114" s="178"/>
      <c r="B114" s="181"/>
      <c r="C114" s="229" t="s">
        <v>230</v>
      </c>
      <c r="D114" s="230"/>
      <c r="E114" s="182">
        <v>3</v>
      </c>
      <c r="F114" s="183"/>
      <c r="G114" s="184"/>
      <c r="M114" s="180" t="s">
        <v>230</v>
      </c>
      <c r="O114" s="170"/>
    </row>
    <row r="115" spans="1:104" x14ac:dyDescent="0.2">
      <c r="A115" s="178"/>
      <c r="B115" s="181"/>
      <c r="C115" s="229" t="s">
        <v>231</v>
      </c>
      <c r="D115" s="230"/>
      <c r="E115" s="182">
        <v>0</v>
      </c>
      <c r="F115" s="183"/>
      <c r="G115" s="184"/>
      <c r="M115" s="180">
        <v>0</v>
      </c>
      <c r="O115" s="170"/>
    </row>
    <row r="116" spans="1:104" x14ac:dyDescent="0.2">
      <c r="A116" s="178"/>
      <c r="B116" s="181"/>
      <c r="C116" s="229" t="s">
        <v>231</v>
      </c>
      <c r="D116" s="230"/>
      <c r="E116" s="182">
        <v>0</v>
      </c>
      <c r="F116" s="183"/>
      <c r="G116" s="184"/>
      <c r="M116" s="180">
        <v>0</v>
      </c>
      <c r="O116" s="170"/>
    </row>
    <row r="117" spans="1:104" ht="22.5" x14ac:dyDescent="0.2">
      <c r="A117" s="171">
        <v>40</v>
      </c>
      <c r="B117" s="172" t="s">
        <v>232</v>
      </c>
      <c r="C117" s="173" t="s">
        <v>233</v>
      </c>
      <c r="D117" s="174" t="s">
        <v>90</v>
      </c>
      <c r="E117" s="175">
        <v>30</v>
      </c>
      <c r="F117" s="175">
        <v>0</v>
      </c>
      <c r="G117" s="176">
        <f>E117*F117</f>
        <v>0</v>
      </c>
      <c r="O117" s="170">
        <v>2</v>
      </c>
      <c r="AA117" s="146">
        <v>1</v>
      </c>
      <c r="AB117" s="146">
        <v>9</v>
      </c>
      <c r="AC117" s="146">
        <v>9</v>
      </c>
      <c r="AZ117" s="146">
        <v>4</v>
      </c>
      <c r="BA117" s="146">
        <f>IF(AZ117=1,G117,0)</f>
        <v>0</v>
      </c>
      <c r="BB117" s="146">
        <f>IF(AZ117=2,G117,0)</f>
        <v>0</v>
      </c>
      <c r="BC117" s="146">
        <f>IF(AZ117=3,G117,0)</f>
        <v>0</v>
      </c>
      <c r="BD117" s="146">
        <f>IF(AZ117=4,G117,0)</f>
        <v>0</v>
      </c>
      <c r="BE117" s="146">
        <f>IF(AZ117=5,G117,0)</f>
        <v>0</v>
      </c>
      <c r="CA117" s="177">
        <v>1</v>
      </c>
      <c r="CB117" s="177">
        <v>9</v>
      </c>
      <c r="CZ117" s="146">
        <v>6.0000000000000002E-5</v>
      </c>
    </row>
    <row r="118" spans="1:104" x14ac:dyDescent="0.2">
      <c r="A118" s="178"/>
      <c r="B118" s="179"/>
      <c r="C118" s="226" t="s">
        <v>234</v>
      </c>
      <c r="D118" s="227"/>
      <c r="E118" s="227"/>
      <c r="F118" s="227"/>
      <c r="G118" s="228"/>
      <c r="L118" s="180" t="s">
        <v>234</v>
      </c>
      <c r="O118" s="170">
        <v>3</v>
      </c>
    </row>
    <row r="119" spans="1:104" ht="22.5" x14ac:dyDescent="0.2">
      <c r="A119" s="171">
        <v>41</v>
      </c>
      <c r="B119" s="172" t="s">
        <v>235</v>
      </c>
      <c r="C119" s="173" t="s">
        <v>236</v>
      </c>
      <c r="D119" s="174" t="s">
        <v>90</v>
      </c>
      <c r="E119" s="175">
        <v>30</v>
      </c>
      <c r="F119" s="175">
        <v>0</v>
      </c>
      <c r="G119" s="176">
        <f>E119*F119</f>
        <v>0</v>
      </c>
      <c r="O119" s="170">
        <v>2</v>
      </c>
      <c r="AA119" s="146">
        <v>1</v>
      </c>
      <c r="AB119" s="146">
        <v>9</v>
      </c>
      <c r="AC119" s="146">
        <v>9</v>
      </c>
      <c r="AZ119" s="146">
        <v>4</v>
      </c>
      <c r="BA119" s="146">
        <f>IF(AZ119=1,G119,0)</f>
        <v>0</v>
      </c>
      <c r="BB119" s="146">
        <f>IF(AZ119=2,G119,0)</f>
        <v>0</v>
      </c>
      <c r="BC119" s="146">
        <f>IF(AZ119=3,G119,0)</f>
        <v>0</v>
      </c>
      <c r="BD119" s="146">
        <f>IF(AZ119=4,G119,0)</f>
        <v>0</v>
      </c>
      <c r="BE119" s="146">
        <f>IF(AZ119=5,G119,0)</f>
        <v>0</v>
      </c>
      <c r="CA119" s="177">
        <v>1</v>
      </c>
      <c r="CB119" s="177">
        <v>9</v>
      </c>
      <c r="CZ119" s="146">
        <v>2.7999999999999998E-4</v>
      </c>
    </row>
    <row r="120" spans="1:104" ht="22.5" x14ac:dyDescent="0.2">
      <c r="A120" s="171">
        <v>42</v>
      </c>
      <c r="B120" s="172" t="s">
        <v>237</v>
      </c>
      <c r="C120" s="173" t="s">
        <v>238</v>
      </c>
      <c r="D120" s="174" t="s">
        <v>101</v>
      </c>
      <c r="E120" s="175">
        <v>9</v>
      </c>
      <c r="F120" s="175">
        <v>0</v>
      </c>
      <c r="G120" s="176">
        <f>E120*F120</f>
        <v>0</v>
      </c>
      <c r="O120" s="170">
        <v>2</v>
      </c>
      <c r="AA120" s="146">
        <v>1</v>
      </c>
      <c r="AB120" s="146">
        <v>9</v>
      </c>
      <c r="AC120" s="146">
        <v>9</v>
      </c>
      <c r="AZ120" s="146">
        <v>4</v>
      </c>
      <c r="BA120" s="146">
        <f>IF(AZ120=1,G120,0)</f>
        <v>0</v>
      </c>
      <c r="BB120" s="146">
        <f>IF(AZ120=2,G120,0)</f>
        <v>0</v>
      </c>
      <c r="BC120" s="146">
        <f>IF(AZ120=3,G120,0)</f>
        <v>0</v>
      </c>
      <c r="BD120" s="146">
        <f>IF(AZ120=4,G120,0)</f>
        <v>0</v>
      </c>
      <c r="BE120" s="146">
        <f>IF(AZ120=5,G120,0)</f>
        <v>0</v>
      </c>
      <c r="CA120" s="177">
        <v>1</v>
      </c>
      <c r="CB120" s="177">
        <v>9</v>
      </c>
      <c r="CZ120" s="146">
        <v>2.5000000000000001E-4</v>
      </c>
    </row>
    <row r="121" spans="1:104" x14ac:dyDescent="0.2">
      <c r="A121" s="178"/>
      <c r="B121" s="179"/>
      <c r="C121" s="226" t="s">
        <v>239</v>
      </c>
      <c r="D121" s="227"/>
      <c r="E121" s="227"/>
      <c r="F121" s="227"/>
      <c r="G121" s="228"/>
      <c r="L121" s="180" t="s">
        <v>239</v>
      </c>
      <c r="O121" s="170">
        <v>3</v>
      </c>
    </row>
    <row r="122" spans="1:104" x14ac:dyDescent="0.2">
      <c r="A122" s="171">
        <v>43</v>
      </c>
      <c r="B122" s="172" t="s">
        <v>240</v>
      </c>
      <c r="C122" s="173" t="s">
        <v>241</v>
      </c>
      <c r="D122" s="174" t="s">
        <v>101</v>
      </c>
      <c r="E122" s="175">
        <v>1</v>
      </c>
      <c r="F122" s="175">
        <v>0</v>
      </c>
      <c r="G122" s="176">
        <f>E122*F122</f>
        <v>0</v>
      </c>
      <c r="O122" s="170">
        <v>2</v>
      </c>
      <c r="AA122" s="146">
        <v>1</v>
      </c>
      <c r="AB122" s="146">
        <v>9</v>
      </c>
      <c r="AC122" s="146">
        <v>9</v>
      </c>
      <c r="AZ122" s="146">
        <v>4</v>
      </c>
      <c r="BA122" s="146">
        <f>IF(AZ122=1,G122,0)</f>
        <v>0</v>
      </c>
      <c r="BB122" s="146">
        <f>IF(AZ122=2,G122,0)</f>
        <v>0</v>
      </c>
      <c r="BC122" s="146">
        <f>IF(AZ122=3,G122,0)</f>
        <v>0</v>
      </c>
      <c r="BD122" s="146">
        <f>IF(AZ122=4,G122,0)</f>
        <v>0</v>
      </c>
      <c r="BE122" s="146">
        <f>IF(AZ122=5,G122,0)</f>
        <v>0</v>
      </c>
      <c r="CA122" s="177">
        <v>1</v>
      </c>
      <c r="CB122" s="177">
        <v>9</v>
      </c>
      <c r="CZ122" s="146">
        <v>0</v>
      </c>
    </row>
    <row r="123" spans="1:104" x14ac:dyDescent="0.2">
      <c r="A123" s="178"/>
      <c r="B123" s="179"/>
      <c r="C123" s="226" t="s">
        <v>242</v>
      </c>
      <c r="D123" s="227"/>
      <c r="E123" s="227"/>
      <c r="F123" s="227"/>
      <c r="G123" s="228"/>
      <c r="L123" s="180" t="s">
        <v>242</v>
      </c>
      <c r="O123" s="170">
        <v>3</v>
      </c>
    </row>
    <row r="124" spans="1:104" x14ac:dyDescent="0.2">
      <c r="A124" s="171">
        <v>44</v>
      </c>
      <c r="B124" s="172" t="s">
        <v>243</v>
      </c>
      <c r="C124" s="173" t="s">
        <v>244</v>
      </c>
      <c r="D124" s="174" t="s">
        <v>101</v>
      </c>
      <c r="E124" s="175">
        <v>1</v>
      </c>
      <c r="F124" s="175">
        <v>0</v>
      </c>
      <c r="G124" s="176">
        <f>E124*F124</f>
        <v>0</v>
      </c>
      <c r="O124" s="170">
        <v>2</v>
      </c>
      <c r="AA124" s="146">
        <v>1</v>
      </c>
      <c r="AB124" s="146">
        <v>9</v>
      </c>
      <c r="AC124" s="146">
        <v>9</v>
      </c>
      <c r="AZ124" s="146">
        <v>4</v>
      </c>
      <c r="BA124" s="146">
        <f>IF(AZ124=1,G124,0)</f>
        <v>0</v>
      </c>
      <c r="BB124" s="146">
        <f>IF(AZ124=2,G124,0)</f>
        <v>0</v>
      </c>
      <c r="BC124" s="146">
        <f>IF(AZ124=3,G124,0)</f>
        <v>0</v>
      </c>
      <c r="BD124" s="146">
        <f>IF(AZ124=4,G124,0)</f>
        <v>0</v>
      </c>
      <c r="BE124" s="146">
        <f>IF(AZ124=5,G124,0)</f>
        <v>0</v>
      </c>
      <c r="CA124" s="177">
        <v>1</v>
      </c>
      <c r="CB124" s="177">
        <v>9</v>
      </c>
      <c r="CZ124" s="146">
        <v>0</v>
      </c>
    </row>
    <row r="125" spans="1:104" ht="22.5" x14ac:dyDescent="0.2">
      <c r="A125" s="178"/>
      <c r="B125" s="179"/>
      <c r="C125" s="226" t="s">
        <v>245</v>
      </c>
      <c r="D125" s="227"/>
      <c r="E125" s="227"/>
      <c r="F125" s="227"/>
      <c r="G125" s="228"/>
      <c r="L125" s="180" t="s">
        <v>245</v>
      </c>
      <c r="O125" s="170">
        <v>3</v>
      </c>
    </row>
    <row r="126" spans="1:104" ht="22.5" x14ac:dyDescent="0.2">
      <c r="A126" s="171">
        <v>45</v>
      </c>
      <c r="B126" s="172" t="s">
        <v>246</v>
      </c>
      <c r="C126" s="173" t="s">
        <v>247</v>
      </c>
      <c r="D126" s="174" t="s">
        <v>90</v>
      </c>
      <c r="E126" s="175">
        <v>350</v>
      </c>
      <c r="F126" s="175">
        <v>0</v>
      </c>
      <c r="G126" s="176">
        <f>E126*F126</f>
        <v>0</v>
      </c>
      <c r="O126" s="170">
        <v>2</v>
      </c>
      <c r="AA126" s="146">
        <v>1</v>
      </c>
      <c r="AB126" s="146">
        <v>9</v>
      </c>
      <c r="AC126" s="146">
        <v>9</v>
      </c>
      <c r="AZ126" s="146">
        <v>4</v>
      </c>
      <c r="BA126" s="146">
        <f>IF(AZ126=1,G126,0)</f>
        <v>0</v>
      </c>
      <c r="BB126" s="146">
        <f>IF(AZ126=2,G126,0)</f>
        <v>0</v>
      </c>
      <c r="BC126" s="146">
        <f>IF(AZ126=3,G126,0)</f>
        <v>0</v>
      </c>
      <c r="BD126" s="146">
        <f>IF(AZ126=4,G126,0)</f>
        <v>0</v>
      </c>
      <c r="BE126" s="146">
        <f>IF(AZ126=5,G126,0)</f>
        <v>0</v>
      </c>
      <c r="CA126" s="177">
        <v>1</v>
      </c>
      <c r="CB126" s="177">
        <v>9</v>
      </c>
      <c r="CZ126" s="146">
        <v>1.7000000000000001E-4</v>
      </c>
    </row>
    <row r="127" spans="1:104" x14ac:dyDescent="0.2">
      <c r="A127" s="178"/>
      <c r="B127" s="181"/>
      <c r="C127" s="229" t="s">
        <v>248</v>
      </c>
      <c r="D127" s="230"/>
      <c r="E127" s="182">
        <v>140</v>
      </c>
      <c r="F127" s="183"/>
      <c r="G127" s="184"/>
      <c r="M127" s="180" t="s">
        <v>248</v>
      </c>
      <c r="O127" s="170"/>
    </row>
    <row r="128" spans="1:104" x14ac:dyDescent="0.2">
      <c r="A128" s="178"/>
      <c r="B128" s="181"/>
      <c r="C128" s="229" t="s">
        <v>249</v>
      </c>
      <c r="D128" s="230"/>
      <c r="E128" s="182">
        <v>180</v>
      </c>
      <c r="F128" s="183"/>
      <c r="G128" s="184"/>
      <c r="M128" s="180" t="s">
        <v>249</v>
      </c>
      <c r="O128" s="170"/>
    </row>
    <row r="129" spans="1:104" x14ac:dyDescent="0.2">
      <c r="A129" s="178"/>
      <c r="B129" s="181"/>
      <c r="C129" s="229" t="s">
        <v>250</v>
      </c>
      <c r="D129" s="230"/>
      <c r="E129" s="182">
        <v>30</v>
      </c>
      <c r="F129" s="183"/>
      <c r="G129" s="184"/>
      <c r="M129" s="180" t="s">
        <v>250</v>
      </c>
      <c r="O129" s="170"/>
    </row>
    <row r="130" spans="1:104" x14ac:dyDescent="0.2">
      <c r="A130" s="178"/>
      <c r="B130" s="181"/>
      <c r="C130" s="229" t="s">
        <v>231</v>
      </c>
      <c r="D130" s="230"/>
      <c r="E130" s="182">
        <v>0</v>
      </c>
      <c r="F130" s="183"/>
      <c r="G130" s="184"/>
      <c r="M130" s="180">
        <v>0</v>
      </c>
      <c r="O130" s="170"/>
    </row>
    <row r="131" spans="1:104" x14ac:dyDescent="0.2">
      <c r="A131" s="178"/>
      <c r="B131" s="181"/>
      <c r="C131" s="229" t="s">
        <v>231</v>
      </c>
      <c r="D131" s="230"/>
      <c r="E131" s="182">
        <v>0</v>
      </c>
      <c r="F131" s="183"/>
      <c r="G131" s="184"/>
      <c r="M131" s="180">
        <v>0</v>
      </c>
      <c r="O131" s="170"/>
    </row>
    <row r="132" spans="1:104" x14ac:dyDescent="0.2">
      <c r="A132" s="178"/>
      <c r="B132" s="181"/>
      <c r="C132" s="229" t="s">
        <v>231</v>
      </c>
      <c r="D132" s="230"/>
      <c r="E132" s="182">
        <v>0</v>
      </c>
      <c r="F132" s="183"/>
      <c r="G132" s="184"/>
      <c r="M132" s="180">
        <v>0</v>
      </c>
      <c r="O132" s="170"/>
    </row>
    <row r="133" spans="1:104" x14ac:dyDescent="0.2">
      <c r="A133" s="178"/>
      <c r="B133" s="181"/>
      <c r="C133" s="229" t="s">
        <v>231</v>
      </c>
      <c r="D133" s="230"/>
      <c r="E133" s="182">
        <v>0</v>
      </c>
      <c r="F133" s="183"/>
      <c r="G133" s="184"/>
      <c r="M133" s="180">
        <v>0</v>
      </c>
      <c r="O133" s="170"/>
    </row>
    <row r="134" spans="1:104" ht="22.5" x14ac:dyDescent="0.2">
      <c r="A134" s="171">
        <v>46</v>
      </c>
      <c r="B134" s="172" t="s">
        <v>251</v>
      </c>
      <c r="C134" s="173" t="s">
        <v>252</v>
      </c>
      <c r="D134" s="174" t="s">
        <v>90</v>
      </c>
      <c r="E134" s="175">
        <v>280</v>
      </c>
      <c r="F134" s="175">
        <v>0</v>
      </c>
      <c r="G134" s="176">
        <f>E134*F134</f>
        <v>0</v>
      </c>
      <c r="O134" s="170">
        <v>2</v>
      </c>
      <c r="AA134" s="146">
        <v>1</v>
      </c>
      <c r="AB134" s="146">
        <v>9</v>
      </c>
      <c r="AC134" s="146">
        <v>9</v>
      </c>
      <c r="AZ134" s="146">
        <v>4</v>
      </c>
      <c r="BA134" s="146">
        <f>IF(AZ134=1,G134,0)</f>
        <v>0</v>
      </c>
      <c r="BB134" s="146">
        <f>IF(AZ134=2,G134,0)</f>
        <v>0</v>
      </c>
      <c r="BC134" s="146">
        <f>IF(AZ134=3,G134,0)</f>
        <v>0</v>
      </c>
      <c r="BD134" s="146">
        <f>IF(AZ134=4,G134,0)</f>
        <v>0</v>
      </c>
      <c r="BE134" s="146">
        <f>IF(AZ134=5,G134,0)</f>
        <v>0</v>
      </c>
      <c r="CA134" s="177">
        <v>1</v>
      </c>
      <c r="CB134" s="177">
        <v>9</v>
      </c>
      <c r="CZ134" s="146">
        <v>2.3000000000000001E-4</v>
      </c>
    </row>
    <row r="135" spans="1:104" x14ac:dyDescent="0.2">
      <c r="A135" s="178"/>
      <c r="B135" s="181"/>
      <c r="C135" s="229" t="s">
        <v>253</v>
      </c>
      <c r="D135" s="230"/>
      <c r="E135" s="182">
        <v>7</v>
      </c>
      <c r="F135" s="183"/>
      <c r="G135" s="184"/>
      <c r="M135" s="180" t="s">
        <v>253</v>
      </c>
      <c r="O135" s="170"/>
    </row>
    <row r="136" spans="1:104" x14ac:dyDescent="0.2">
      <c r="A136" s="178"/>
      <c r="B136" s="181"/>
      <c r="C136" s="229" t="s">
        <v>254</v>
      </c>
      <c r="D136" s="230"/>
      <c r="E136" s="182">
        <v>8</v>
      </c>
      <c r="F136" s="183"/>
      <c r="G136" s="184"/>
      <c r="M136" s="180" t="s">
        <v>254</v>
      </c>
      <c r="O136" s="170"/>
    </row>
    <row r="137" spans="1:104" x14ac:dyDescent="0.2">
      <c r="A137" s="178"/>
      <c r="B137" s="181"/>
      <c r="C137" s="229" t="s">
        <v>255</v>
      </c>
      <c r="D137" s="230"/>
      <c r="E137" s="182">
        <v>12</v>
      </c>
      <c r="F137" s="183"/>
      <c r="G137" s="184"/>
      <c r="M137" s="180" t="s">
        <v>255</v>
      </c>
      <c r="O137" s="170"/>
    </row>
    <row r="138" spans="1:104" x14ac:dyDescent="0.2">
      <c r="A138" s="178"/>
      <c r="B138" s="181"/>
      <c r="C138" s="229" t="s">
        <v>256</v>
      </c>
      <c r="D138" s="230"/>
      <c r="E138" s="182">
        <v>20</v>
      </c>
      <c r="F138" s="183"/>
      <c r="G138" s="184"/>
      <c r="M138" s="180" t="s">
        <v>256</v>
      </c>
      <c r="O138" s="170"/>
    </row>
    <row r="139" spans="1:104" x14ac:dyDescent="0.2">
      <c r="A139" s="178"/>
      <c r="B139" s="181"/>
      <c r="C139" s="229" t="s">
        <v>257</v>
      </c>
      <c r="D139" s="230"/>
      <c r="E139" s="182">
        <v>28</v>
      </c>
      <c r="F139" s="183"/>
      <c r="G139" s="184"/>
      <c r="M139" s="180" t="s">
        <v>257</v>
      </c>
      <c r="O139" s="170"/>
    </row>
    <row r="140" spans="1:104" x14ac:dyDescent="0.2">
      <c r="A140" s="178"/>
      <c r="B140" s="181"/>
      <c r="C140" s="229" t="s">
        <v>258</v>
      </c>
      <c r="D140" s="230"/>
      <c r="E140" s="182">
        <v>20</v>
      </c>
      <c r="F140" s="183"/>
      <c r="G140" s="184"/>
      <c r="M140" s="180" t="s">
        <v>258</v>
      </c>
      <c r="O140" s="170"/>
    </row>
    <row r="141" spans="1:104" x14ac:dyDescent="0.2">
      <c r="A141" s="178"/>
      <c r="B141" s="181"/>
      <c r="C141" s="229" t="s">
        <v>259</v>
      </c>
      <c r="D141" s="230"/>
      <c r="E141" s="182">
        <v>30</v>
      </c>
      <c r="F141" s="183"/>
      <c r="G141" s="184"/>
      <c r="M141" s="180" t="s">
        <v>259</v>
      </c>
      <c r="O141" s="170"/>
    </row>
    <row r="142" spans="1:104" x14ac:dyDescent="0.2">
      <c r="A142" s="178"/>
      <c r="B142" s="181"/>
      <c r="C142" s="229" t="s">
        <v>260</v>
      </c>
      <c r="D142" s="230"/>
      <c r="E142" s="182">
        <v>25</v>
      </c>
      <c r="F142" s="183"/>
      <c r="G142" s="184"/>
      <c r="M142" s="180" t="s">
        <v>260</v>
      </c>
      <c r="O142" s="170"/>
    </row>
    <row r="143" spans="1:104" x14ac:dyDescent="0.2">
      <c r="A143" s="178"/>
      <c r="B143" s="181"/>
      <c r="C143" s="229" t="s">
        <v>261</v>
      </c>
      <c r="D143" s="230"/>
      <c r="E143" s="182">
        <v>25</v>
      </c>
      <c r="F143" s="183"/>
      <c r="G143" s="184"/>
      <c r="M143" s="180" t="s">
        <v>261</v>
      </c>
      <c r="O143" s="170"/>
    </row>
    <row r="144" spans="1:104" x14ac:dyDescent="0.2">
      <c r="A144" s="178"/>
      <c r="B144" s="181"/>
      <c r="C144" s="229" t="s">
        <v>262</v>
      </c>
      <c r="D144" s="230"/>
      <c r="E144" s="182">
        <v>10</v>
      </c>
      <c r="F144" s="183"/>
      <c r="G144" s="184"/>
      <c r="M144" s="180" t="s">
        <v>262</v>
      </c>
      <c r="O144" s="170"/>
    </row>
    <row r="145" spans="1:104" x14ac:dyDescent="0.2">
      <c r="A145" s="178"/>
      <c r="B145" s="181"/>
      <c r="C145" s="229" t="s">
        <v>263</v>
      </c>
      <c r="D145" s="230"/>
      <c r="E145" s="182">
        <v>15</v>
      </c>
      <c r="F145" s="183"/>
      <c r="G145" s="184"/>
      <c r="M145" s="180" t="s">
        <v>263</v>
      </c>
      <c r="O145" s="170"/>
    </row>
    <row r="146" spans="1:104" x14ac:dyDescent="0.2">
      <c r="A146" s="178"/>
      <c r="B146" s="181"/>
      <c r="C146" s="229" t="s">
        <v>264</v>
      </c>
      <c r="D146" s="230"/>
      <c r="E146" s="182">
        <v>50</v>
      </c>
      <c r="F146" s="183"/>
      <c r="G146" s="184"/>
      <c r="M146" s="180" t="s">
        <v>264</v>
      </c>
      <c r="O146" s="170"/>
    </row>
    <row r="147" spans="1:104" x14ac:dyDescent="0.2">
      <c r="A147" s="178"/>
      <c r="B147" s="181"/>
      <c r="C147" s="229" t="s">
        <v>250</v>
      </c>
      <c r="D147" s="230"/>
      <c r="E147" s="182">
        <v>30</v>
      </c>
      <c r="F147" s="183"/>
      <c r="G147" s="184"/>
      <c r="M147" s="180" t="s">
        <v>250</v>
      </c>
      <c r="O147" s="170"/>
    </row>
    <row r="148" spans="1:104" ht="22.5" x14ac:dyDescent="0.2">
      <c r="A148" s="171">
        <v>47</v>
      </c>
      <c r="B148" s="172" t="s">
        <v>265</v>
      </c>
      <c r="C148" s="173" t="s">
        <v>266</v>
      </c>
      <c r="D148" s="174" t="s">
        <v>90</v>
      </c>
      <c r="E148" s="175">
        <v>85</v>
      </c>
      <c r="F148" s="175">
        <v>0</v>
      </c>
      <c r="G148" s="176">
        <f>E148*F148</f>
        <v>0</v>
      </c>
      <c r="O148" s="170">
        <v>2</v>
      </c>
      <c r="AA148" s="146">
        <v>1</v>
      </c>
      <c r="AB148" s="146">
        <v>9</v>
      </c>
      <c r="AC148" s="146">
        <v>9</v>
      </c>
      <c r="AZ148" s="146">
        <v>4</v>
      </c>
      <c r="BA148" s="146">
        <f>IF(AZ148=1,G148,0)</f>
        <v>0</v>
      </c>
      <c r="BB148" s="146">
        <f>IF(AZ148=2,G148,0)</f>
        <v>0</v>
      </c>
      <c r="BC148" s="146">
        <f>IF(AZ148=3,G148,0)</f>
        <v>0</v>
      </c>
      <c r="BD148" s="146">
        <f>IF(AZ148=4,G148,0)</f>
        <v>0</v>
      </c>
      <c r="BE148" s="146">
        <f>IF(AZ148=5,G148,0)</f>
        <v>0</v>
      </c>
      <c r="CA148" s="177">
        <v>1</v>
      </c>
      <c r="CB148" s="177">
        <v>9</v>
      </c>
      <c r="CZ148" s="146">
        <v>2.2000000000000001E-4</v>
      </c>
    </row>
    <row r="149" spans="1:104" x14ac:dyDescent="0.2">
      <c r="A149" s="178"/>
      <c r="B149" s="181"/>
      <c r="C149" s="229" t="s">
        <v>267</v>
      </c>
      <c r="D149" s="230"/>
      <c r="E149" s="182">
        <v>50</v>
      </c>
      <c r="F149" s="183"/>
      <c r="G149" s="184"/>
      <c r="M149" s="180" t="s">
        <v>267</v>
      </c>
      <c r="O149" s="170"/>
    </row>
    <row r="150" spans="1:104" x14ac:dyDescent="0.2">
      <c r="A150" s="178"/>
      <c r="B150" s="181"/>
      <c r="C150" s="229" t="s">
        <v>268</v>
      </c>
      <c r="D150" s="230"/>
      <c r="E150" s="182">
        <v>35</v>
      </c>
      <c r="F150" s="183"/>
      <c r="G150" s="184"/>
      <c r="M150" s="180" t="s">
        <v>268</v>
      </c>
      <c r="O150" s="170"/>
    </row>
    <row r="151" spans="1:104" x14ac:dyDescent="0.2">
      <c r="A151" s="171">
        <v>48</v>
      </c>
      <c r="B151" s="172" t="s">
        <v>269</v>
      </c>
      <c r="C151" s="173" t="s">
        <v>270</v>
      </c>
      <c r="D151" s="174" t="s">
        <v>101</v>
      </c>
      <c r="E151" s="175">
        <v>1</v>
      </c>
      <c r="F151" s="175">
        <v>0</v>
      </c>
      <c r="G151" s="176">
        <f>E151*F151</f>
        <v>0</v>
      </c>
      <c r="O151" s="170">
        <v>2</v>
      </c>
      <c r="AA151" s="146">
        <v>1</v>
      </c>
      <c r="AB151" s="146">
        <v>7</v>
      </c>
      <c r="AC151" s="146">
        <v>7</v>
      </c>
      <c r="AZ151" s="146">
        <v>4</v>
      </c>
      <c r="BA151" s="146">
        <f>IF(AZ151=1,G151,0)</f>
        <v>0</v>
      </c>
      <c r="BB151" s="146">
        <f>IF(AZ151=2,G151,0)</f>
        <v>0</v>
      </c>
      <c r="BC151" s="146">
        <f>IF(AZ151=3,G151,0)</f>
        <v>0</v>
      </c>
      <c r="BD151" s="146">
        <f>IF(AZ151=4,G151,0)</f>
        <v>0</v>
      </c>
      <c r="BE151" s="146">
        <f>IF(AZ151=5,G151,0)</f>
        <v>0</v>
      </c>
      <c r="CA151" s="177">
        <v>1</v>
      </c>
      <c r="CB151" s="177">
        <v>7</v>
      </c>
      <c r="CZ151" s="146">
        <v>0</v>
      </c>
    </row>
    <row r="152" spans="1:104" x14ac:dyDescent="0.2">
      <c r="A152" s="171">
        <v>49</v>
      </c>
      <c r="B152" s="172" t="s">
        <v>271</v>
      </c>
      <c r="C152" s="173" t="s">
        <v>272</v>
      </c>
      <c r="D152" s="174" t="s">
        <v>90</v>
      </c>
      <c r="E152" s="175">
        <v>15</v>
      </c>
      <c r="F152" s="175">
        <v>0</v>
      </c>
      <c r="G152" s="176">
        <f>E152*F152</f>
        <v>0</v>
      </c>
      <c r="O152" s="170">
        <v>2</v>
      </c>
      <c r="AA152" s="146">
        <v>3</v>
      </c>
      <c r="AB152" s="146">
        <v>9</v>
      </c>
      <c r="AC152" s="146">
        <v>345709994060</v>
      </c>
      <c r="AZ152" s="146">
        <v>3</v>
      </c>
      <c r="BA152" s="146">
        <f>IF(AZ152=1,G152,0)</f>
        <v>0</v>
      </c>
      <c r="BB152" s="146">
        <f>IF(AZ152=2,G152,0)</f>
        <v>0</v>
      </c>
      <c r="BC152" s="146">
        <f>IF(AZ152=3,G152,0)</f>
        <v>0</v>
      </c>
      <c r="BD152" s="146">
        <f>IF(AZ152=4,G152,0)</f>
        <v>0</v>
      </c>
      <c r="BE152" s="146">
        <f>IF(AZ152=5,G152,0)</f>
        <v>0</v>
      </c>
      <c r="CA152" s="177">
        <v>3</v>
      </c>
      <c r="CB152" s="177">
        <v>9</v>
      </c>
      <c r="CZ152" s="146">
        <v>0</v>
      </c>
    </row>
    <row r="153" spans="1:104" x14ac:dyDescent="0.2">
      <c r="A153" s="178"/>
      <c r="B153" s="179"/>
      <c r="C153" s="226" t="s">
        <v>273</v>
      </c>
      <c r="D153" s="227"/>
      <c r="E153" s="227"/>
      <c r="F153" s="227"/>
      <c r="G153" s="228"/>
      <c r="L153" s="180" t="s">
        <v>273</v>
      </c>
      <c r="O153" s="170">
        <v>3</v>
      </c>
    </row>
    <row r="154" spans="1:104" x14ac:dyDescent="0.2">
      <c r="A154" s="171">
        <v>50</v>
      </c>
      <c r="B154" s="172" t="s">
        <v>274</v>
      </c>
      <c r="C154" s="173" t="s">
        <v>275</v>
      </c>
      <c r="D154" s="174" t="s">
        <v>101</v>
      </c>
      <c r="E154" s="175">
        <v>14</v>
      </c>
      <c r="F154" s="175">
        <v>0</v>
      </c>
      <c r="G154" s="176">
        <f t="shared" ref="G154:G160" si="0">E154*F154</f>
        <v>0</v>
      </c>
      <c r="O154" s="170">
        <v>2</v>
      </c>
      <c r="AA154" s="146">
        <v>3</v>
      </c>
      <c r="AB154" s="146">
        <v>9</v>
      </c>
      <c r="AC154" s="146" t="s">
        <v>274</v>
      </c>
      <c r="AZ154" s="146">
        <v>3</v>
      </c>
      <c r="BA154" s="146">
        <f t="shared" ref="BA154:BA160" si="1">IF(AZ154=1,G154,0)</f>
        <v>0</v>
      </c>
      <c r="BB154" s="146">
        <f t="shared" ref="BB154:BB160" si="2">IF(AZ154=2,G154,0)</f>
        <v>0</v>
      </c>
      <c r="BC154" s="146">
        <f t="shared" ref="BC154:BC160" si="3">IF(AZ154=3,G154,0)</f>
        <v>0</v>
      </c>
      <c r="BD154" s="146">
        <f t="shared" ref="BD154:BD160" si="4">IF(AZ154=4,G154,0)</f>
        <v>0</v>
      </c>
      <c r="BE154" s="146">
        <f t="shared" ref="BE154:BE160" si="5">IF(AZ154=5,G154,0)</f>
        <v>0</v>
      </c>
      <c r="CA154" s="177">
        <v>3</v>
      </c>
      <c r="CB154" s="177">
        <v>9</v>
      </c>
      <c r="CZ154" s="146">
        <v>0</v>
      </c>
    </row>
    <row r="155" spans="1:104" x14ac:dyDescent="0.2">
      <c r="A155" s="171">
        <v>51</v>
      </c>
      <c r="B155" s="172" t="s">
        <v>276</v>
      </c>
      <c r="C155" s="173" t="s">
        <v>277</v>
      </c>
      <c r="D155" s="174" t="s">
        <v>101</v>
      </c>
      <c r="E155" s="175">
        <v>8</v>
      </c>
      <c r="F155" s="175">
        <v>0</v>
      </c>
      <c r="G155" s="176">
        <f t="shared" si="0"/>
        <v>0</v>
      </c>
      <c r="O155" s="170">
        <v>2</v>
      </c>
      <c r="AA155" s="146">
        <v>3</v>
      </c>
      <c r="AB155" s="146">
        <v>9</v>
      </c>
      <c r="AC155" s="146" t="s">
        <v>276</v>
      </c>
      <c r="AZ155" s="146">
        <v>3</v>
      </c>
      <c r="BA155" s="146">
        <f t="shared" si="1"/>
        <v>0</v>
      </c>
      <c r="BB155" s="146">
        <f t="shared" si="2"/>
        <v>0</v>
      </c>
      <c r="BC155" s="146">
        <f t="shared" si="3"/>
        <v>0</v>
      </c>
      <c r="BD155" s="146">
        <f t="shared" si="4"/>
        <v>0</v>
      </c>
      <c r="BE155" s="146">
        <f t="shared" si="5"/>
        <v>0</v>
      </c>
      <c r="CA155" s="177">
        <v>3</v>
      </c>
      <c r="CB155" s="177">
        <v>9</v>
      </c>
      <c r="CZ155" s="146">
        <v>0</v>
      </c>
    </row>
    <row r="156" spans="1:104" x14ac:dyDescent="0.2">
      <c r="A156" s="171">
        <v>52</v>
      </c>
      <c r="B156" s="172" t="s">
        <v>278</v>
      </c>
      <c r="C156" s="173" t="s">
        <v>279</v>
      </c>
      <c r="D156" s="174" t="s">
        <v>101</v>
      </c>
      <c r="E156" s="175">
        <v>4</v>
      </c>
      <c r="F156" s="175">
        <v>0</v>
      </c>
      <c r="G156" s="176">
        <f t="shared" si="0"/>
        <v>0</v>
      </c>
      <c r="O156" s="170">
        <v>2</v>
      </c>
      <c r="AA156" s="146">
        <v>3</v>
      </c>
      <c r="AB156" s="146">
        <v>9</v>
      </c>
      <c r="AC156" s="146" t="s">
        <v>278</v>
      </c>
      <c r="AZ156" s="146">
        <v>3</v>
      </c>
      <c r="BA156" s="146">
        <f t="shared" si="1"/>
        <v>0</v>
      </c>
      <c r="BB156" s="146">
        <f t="shared" si="2"/>
        <v>0</v>
      </c>
      <c r="BC156" s="146">
        <f t="shared" si="3"/>
        <v>0</v>
      </c>
      <c r="BD156" s="146">
        <f t="shared" si="4"/>
        <v>0</v>
      </c>
      <c r="BE156" s="146">
        <f t="shared" si="5"/>
        <v>0</v>
      </c>
      <c r="CA156" s="177">
        <v>3</v>
      </c>
      <c r="CB156" s="177">
        <v>9</v>
      </c>
      <c r="CZ156" s="146">
        <v>0</v>
      </c>
    </row>
    <row r="157" spans="1:104" x14ac:dyDescent="0.2">
      <c r="A157" s="171">
        <v>53</v>
      </c>
      <c r="B157" s="172" t="s">
        <v>280</v>
      </c>
      <c r="C157" s="173" t="s">
        <v>281</v>
      </c>
      <c r="D157" s="174" t="s">
        <v>101</v>
      </c>
      <c r="E157" s="175">
        <v>2</v>
      </c>
      <c r="F157" s="175">
        <v>0</v>
      </c>
      <c r="G157" s="176">
        <f t="shared" si="0"/>
        <v>0</v>
      </c>
      <c r="O157" s="170">
        <v>2</v>
      </c>
      <c r="AA157" s="146">
        <v>3</v>
      </c>
      <c r="AB157" s="146">
        <v>9</v>
      </c>
      <c r="AC157" s="146" t="s">
        <v>280</v>
      </c>
      <c r="AZ157" s="146">
        <v>3</v>
      </c>
      <c r="BA157" s="146">
        <f t="shared" si="1"/>
        <v>0</v>
      </c>
      <c r="BB157" s="146">
        <f t="shared" si="2"/>
        <v>0</v>
      </c>
      <c r="BC157" s="146">
        <f t="shared" si="3"/>
        <v>0</v>
      </c>
      <c r="BD157" s="146">
        <f t="shared" si="4"/>
        <v>0</v>
      </c>
      <c r="BE157" s="146">
        <f t="shared" si="5"/>
        <v>0</v>
      </c>
      <c r="CA157" s="177">
        <v>3</v>
      </c>
      <c r="CB157" s="177">
        <v>9</v>
      </c>
      <c r="CZ157" s="146">
        <v>0</v>
      </c>
    </row>
    <row r="158" spans="1:104" x14ac:dyDescent="0.2">
      <c r="A158" s="171">
        <v>54</v>
      </c>
      <c r="B158" s="172" t="s">
        <v>282</v>
      </c>
      <c r="C158" s="173" t="s">
        <v>283</v>
      </c>
      <c r="D158" s="174" t="s">
        <v>101</v>
      </c>
      <c r="E158" s="175">
        <v>1</v>
      </c>
      <c r="F158" s="175">
        <v>0</v>
      </c>
      <c r="G158" s="176">
        <f t="shared" si="0"/>
        <v>0</v>
      </c>
      <c r="O158" s="170">
        <v>2</v>
      </c>
      <c r="AA158" s="146">
        <v>3</v>
      </c>
      <c r="AB158" s="146">
        <v>9</v>
      </c>
      <c r="AC158" s="146" t="s">
        <v>282</v>
      </c>
      <c r="AZ158" s="146">
        <v>3</v>
      </c>
      <c r="BA158" s="146">
        <f t="shared" si="1"/>
        <v>0</v>
      </c>
      <c r="BB158" s="146">
        <f t="shared" si="2"/>
        <v>0</v>
      </c>
      <c r="BC158" s="146">
        <f t="shared" si="3"/>
        <v>0</v>
      </c>
      <c r="BD158" s="146">
        <f t="shared" si="4"/>
        <v>0</v>
      </c>
      <c r="BE158" s="146">
        <f t="shared" si="5"/>
        <v>0</v>
      </c>
      <c r="CA158" s="177">
        <v>3</v>
      </c>
      <c r="CB158" s="177">
        <v>9</v>
      </c>
      <c r="CZ158" s="146">
        <v>0</v>
      </c>
    </row>
    <row r="159" spans="1:104" x14ac:dyDescent="0.2">
      <c r="A159" s="171">
        <v>55</v>
      </c>
      <c r="B159" s="172" t="s">
        <v>284</v>
      </c>
      <c r="C159" s="173" t="s">
        <v>285</v>
      </c>
      <c r="D159" s="174" t="s">
        <v>101</v>
      </c>
      <c r="E159" s="175">
        <v>3</v>
      </c>
      <c r="F159" s="175">
        <v>0</v>
      </c>
      <c r="G159" s="176">
        <f t="shared" si="0"/>
        <v>0</v>
      </c>
      <c r="O159" s="170">
        <v>2</v>
      </c>
      <c r="AA159" s="146">
        <v>3</v>
      </c>
      <c r="AB159" s="146">
        <v>9</v>
      </c>
      <c r="AC159" s="146" t="s">
        <v>284</v>
      </c>
      <c r="AZ159" s="146">
        <v>3</v>
      </c>
      <c r="BA159" s="146">
        <f t="shared" si="1"/>
        <v>0</v>
      </c>
      <c r="BB159" s="146">
        <f t="shared" si="2"/>
        <v>0</v>
      </c>
      <c r="BC159" s="146">
        <f t="shared" si="3"/>
        <v>0</v>
      </c>
      <c r="BD159" s="146">
        <f t="shared" si="4"/>
        <v>0</v>
      </c>
      <c r="BE159" s="146">
        <f t="shared" si="5"/>
        <v>0</v>
      </c>
      <c r="CA159" s="177">
        <v>3</v>
      </c>
      <c r="CB159" s="177">
        <v>9</v>
      </c>
      <c r="CZ159" s="146">
        <v>0</v>
      </c>
    </row>
    <row r="160" spans="1:104" x14ac:dyDescent="0.2">
      <c r="A160" s="171">
        <v>56</v>
      </c>
      <c r="B160" s="172" t="s">
        <v>286</v>
      </c>
      <c r="C160" s="173" t="s">
        <v>287</v>
      </c>
      <c r="D160" s="174" t="s">
        <v>101</v>
      </c>
      <c r="E160" s="175">
        <v>3</v>
      </c>
      <c r="F160" s="175">
        <v>0</v>
      </c>
      <c r="G160" s="176">
        <f t="shared" si="0"/>
        <v>0</v>
      </c>
      <c r="O160" s="170">
        <v>2</v>
      </c>
      <c r="AA160" s="146">
        <v>3</v>
      </c>
      <c r="AB160" s="146">
        <v>9</v>
      </c>
      <c r="AC160" s="146">
        <v>35822001012</v>
      </c>
      <c r="AZ160" s="146">
        <v>3</v>
      </c>
      <c r="BA160" s="146">
        <f t="shared" si="1"/>
        <v>0</v>
      </c>
      <c r="BB160" s="146">
        <f t="shared" si="2"/>
        <v>0</v>
      </c>
      <c r="BC160" s="146">
        <f t="shared" si="3"/>
        <v>0</v>
      </c>
      <c r="BD160" s="146">
        <f t="shared" si="4"/>
        <v>0</v>
      </c>
      <c r="BE160" s="146">
        <f t="shared" si="5"/>
        <v>0</v>
      </c>
      <c r="CA160" s="177">
        <v>3</v>
      </c>
      <c r="CB160" s="177">
        <v>9</v>
      </c>
      <c r="CZ160" s="146">
        <v>1.8000000000000001E-4</v>
      </c>
    </row>
    <row r="161" spans="1:104" x14ac:dyDescent="0.2">
      <c r="A161" s="178"/>
      <c r="B161" s="179"/>
      <c r="C161" s="226"/>
      <c r="D161" s="227"/>
      <c r="E161" s="227"/>
      <c r="F161" s="227"/>
      <c r="G161" s="228"/>
      <c r="L161" s="180"/>
      <c r="O161" s="170">
        <v>3</v>
      </c>
    </row>
    <row r="162" spans="1:104" x14ac:dyDescent="0.2">
      <c r="A162" s="171">
        <v>57</v>
      </c>
      <c r="B162" s="172" t="s">
        <v>288</v>
      </c>
      <c r="C162" s="173" t="s">
        <v>289</v>
      </c>
      <c r="D162" s="174" t="s">
        <v>101</v>
      </c>
      <c r="E162" s="175">
        <v>2</v>
      </c>
      <c r="F162" s="175">
        <v>0</v>
      </c>
      <c r="G162" s="176">
        <f>E162*F162</f>
        <v>0</v>
      </c>
      <c r="O162" s="170">
        <v>2</v>
      </c>
      <c r="AA162" s="146">
        <v>3</v>
      </c>
      <c r="AB162" s="146">
        <v>9</v>
      </c>
      <c r="AC162" s="146">
        <v>35822001013</v>
      </c>
      <c r="AZ162" s="146">
        <v>3</v>
      </c>
      <c r="BA162" s="146">
        <f>IF(AZ162=1,G162,0)</f>
        <v>0</v>
      </c>
      <c r="BB162" s="146">
        <f>IF(AZ162=2,G162,0)</f>
        <v>0</v>
      </c>
      <c r="BC162" s="146">
        <f>IF(AZ162=3,G162,0)</f>
        <v>0</v>
      </c>
      <c r="BD162" s="146">
        <f>IF(AZ162=4,G162,0)</f>
        <v>0</v>
      </c>
      <c r="BE162" s="146">
        <f>IF(AZ162=5,G162,0)</f>
        <v>0</v>
      </c>
      <c r="CA162" s="177">
        <v>3</v>
      </c>
      <c r="CB162" s="177">
        <v>9</v>
      </c>
      <c r="CZ162" s="146">
        <v>1.8000000000000001E-4</v>
      </c>
    </row>
    <row r="163" spans="1:104" x14ac:dyDescent="0.2">
      <c r="A163" s="171">
        <v>58</v>
      </c>
      <c r="B163" s="172" t="s">
        <v>290</v>
      </c>
      <c r="C163" s="173" t="s">
        <v>291</v>
      </c>
      <c r="D163" s="174" t="s">
        <v>101</v>
      </c>
      <c r="E163" s="175">
        <v>11</v>
      </c>
      <c r="F163" s="175">
        <v>0</v>
      </c>
      <c r="G163" s="176">
        <f>E163*F163</f>
        <v>0</v>
      </c>
      <c r="O163" s="170">
        <v>2</v>
      </c>
      <c r="AA163" s="146">
        <v>3</v>
      </c>
      <c r="AB163" s="146">
        <v>9</v>
      </c>
      <c r="AC163" s="146">
        <v>35822001015</v>
      </c>
      <c r="AZ163" s="146">
        <v>3</v>
      </c>
      <c r="BA163" s="146">
        <f>IF(AZ163=1,G163,0)</f>
        <v>0</v>
      </c>
      <c r="BB163" s="146">
        <f>IF(AZ163=2,G163,0)</f>
        <v>0</v>
      </c>
      <c r="BC163" s="146">
        <f>IF(AZ163=3,G163,0)</f>
        <v>0</v>
      </c>
      <c r="BD163" s="146">
        <f>IF(AZ163=4,G163,0)</f>
        <v>0</v>
      </c>
      <c r="BE163" s="146">
        <f>IF(AZ163=5,G163,0)</f>
        <v>0</v>
      </c>
      <c r="CA163" s="177">
        <v>3</v>
      </c>
      <c r="CB163" s="177">
        <v>9</v>
      </c>
      <c r="CZ163" s="146">
        <v>1.8000000000000001E-4</v>
      </c>
    </row>
    <row r="164" spans="1:104" x14ac:dyDescent="0.2">
      <c r="A164" s="171">
        <v>59</v>
      </c>
      <c r="B164" s="172" t="s">
        <v>292</v>
      </c>
      <c r="C164" s="173" t="s">
        <v>293</v>
      </c>
      <c r="D164" s="174" t="s">
        <v>101</v>
      </c>
      <c r="E164" s="175">
        <v>1</v>
      </c>
      <c r="F164" s="175">
        <v>0</v>
      </c>
      <c r="G164" s="176">
        <f>E164*F164</f>
        <v>0</v>
      </c>
      <c r="O164" s="170">
        <v>2</v>
      </c>
      <c r="AA164" s="146">
        <v>3</v>
      </c>
      <c r="AB164" s="146">
        <v>9</v>
      </c>
      <c r="AC164" s="146">
        <v>35822002314</v>
      </c>
      <c r="AZ164" s="146">
        <v>3</v>
      </c>
      <c r="BA164" s="146">
        <f>IF(AZ164=1,G164,0)</f>
        <v>0</v>
      </c>
      <c r="BB164" s="146">
        <f>IF(AZ164=2,G164,0)</f>
        <v>0</v>
      </c>
      <c r="BC164" s="146">
        <f>IF(AZ164=3,G164,0)</f>
        <v>0</v>
      </c>
      <c r="BD164" s="146">
        <f>IF(AZ164=4,G164,0)</f>
        <v>0</v>
      </c>
      <c r="BE164" s="146">
        <f>IF(AZ164=5,G164,0)</f>
        <v>0</v>
      </c>
      <c r="CA164" s="177">
        <v>3</v>
      </c>
      <c r="CB164" s="177">
        <v>9</v>
      </c>
      <c r="CZ164" s="146">
        <v>5.0000000000000001E-4</v>
      </c>
    </row>
    <row r="165" spans="1:104" x14ac:dyDescent="0.2">
      <c r="A165" s="171">
        <v>60</v>
      </c>
      <c r="B165" s="172" t="s">
        <v>294</v>
      </c>
      <c r="C165" s="173" t="s">
        <v>295</v>
      </c>
      <c r="D165" s="174" t="s">
        <v>101</v>
      </c>
      <c r="E165" s="175">
        <v>1</v>
      </c>
      <c r="F165" s="175">
        <v>0</v>
      </c>
      <c r="G165" s="176">
        <f>E165*F165</f>
        <v>0</v>
      </c>
      <c r="O165" s="170">
        <v>2</v>
      </c>
      <c r="AA165" s="146">
        <v>3</v>
      </c>
      <c r="AB165" s="146">
        <v>9</v>
      </c>
      <c r="AC165" s="146">
        <v>35822002315</v>
      </c>
      <c r="AZ165" s="146">
        <v>3</v>
      </c>
      <c r="BA165" s="146">
        <f>IF(AZ165=1,G165,0)</f>
        <v>0</v>
      </c>
      <c r="BB165" s="146">
        <f>IF(AZ165=2,G165,0)</f>
        <v>0</v>
      </c>
      <c r="BC165" s="146">
        <f>IF(AZ165=3,G165,0)</f>
        <v>0</v>
      </c>
      <c r="BD165" s="146">
        <f>IF(AZ165=4,G165,0)</f>
        <v>0</v>
      </c>
      <c r="BE165" s="146">
        <f>IF(AZ165=5,G165,0)</f>
        <v>0</v>
      </c>
      <c r="CA165" s="177">
        <v>3</v>
      </c>
      <c r="CB165" s="177">
        <v>9</v>
      </c>
      <c r="CZ165" s="146">
        <v>5.0000000000000001E-4</v>
      </c>
    </row>
    <row r="166" spans="1:104" x14ac:dyDescent="0.2">
      <c r="A166" s="178"/>
      <c r="B166" s="179"/>
      <c r="C166" s="226"/>
      <c r="D166" s="227"/>
      <c r="E166" s="227"/>
      <c r="F166" s="227"/>
      <c r="G166" s="228"/>
      <c r="L166" s="180"/>
      <c r="O166" s="170">
        <v>3</v>
      </c>
    </row>
    <row r="167" spans="1:104" x14ac:dyDescent="0.2">
      <c r="A167" s="171">
        <v>61</v>
      </c>
      <c r="B167" s="172" t="s">
        <v>296</v>
      </c>
      <c r="C167" s="173" t="s">
        <v>297</v>
      </c>
      <c r="D167" s="174" t="s">
        <v>101</v>
      </c>
      <c r="E167" s="175">
        <v>1</v>
      </c>
      <c r="F167" s="175">
        <v>0</v>
      </c>
      <c r="G167" s="176">
        <f>E167*F167</f>
        <v>0</v>
      </c>
      <c r="O167" s="170">
        <v>2</v>
      </c>
      <c r="AA167" s="146">
        <v>3</v>
      </c>
      <c r="AB167" s="146">
        <v>9</v>
      </c>
      <c r="AC167" s="146">
        <v>35864105</v>
      </c>
      <c r="AZ167" s="146">
        <v>3</v>
      </c>
      <c r="BA167" s="146">
        <f>IF(AZ167=1,G167,0)</f>
        <v>0</v>
      </c>
      <c r="BB167" s="146">
        <f>IF(AZ167=2,G167,0)</f>
        <v>0</v>
      </c>
      <c r="BC167" s="146">
        <f>IF(AZ167=3,G167,0)</f>
        <v>0</v>
      </c>
      <c r="BD167" s="146">
        <f>IF(AZ167=4,G167,0)</f>
        <v>0</v>
      </c>
      <c r="BE167" s="146">
        <f>IF(AZ167=5,G167,0)</f>
        <v>0</v>
      </c>
      <c r="CA167" s="177">
        <v>3</v>
      </c>
      <c r="CB167" s="177">
        <v>9</v>
      </c>
      <c r="CZ167" s="146">
        <v>2.1000000000000001E-4</v>
      </c>
    </row>
    <row r="168" spans="1:104" x14ac:dyDescent="0.2">
      <c r="A168" s="171">
        <v>62</v>
      </c>
      <c r="B168" s="172" t="s">
        <v>298</v>
      </c>
      <c r="C168" s="173" t="s">
        <v>299</v>
      </c>
      <c r="D168" s="174" t="s">
        <v>101</v>
      </c>
      <c r="E168" s="175">
        <v>2</v>
      </c>
      <c r="F168" s="175">
        <v>0</v>
      </c>
      <c r="G168" s="176">
        <f>E168*F168</f>
        <v>0</v>
      </c>
      <c r="O168" s="170">
        <v>2</v>
      </c>
      <c r="AA168" s="146">
        <v>3</v>
      </c>
      <c r="AB168" s="146">
        <v>9</v>
      </c>
      <c r="AC168" s="146" t="s">
        <v>298</v>
      </c>
      <c r="AZ168" s="146">
        <v>3</v>
      </c>
      <c r="BA168" s="146">
        <f>IF(AZ168=1,G168,0)</f>
        <v>0</v>
      </c>
      <c r="BB168" s="146">
        <f>IF(AZ168=2,G168,0)</f>
        <v>0</v>
      </c>
      <c r="BC168" s="146">
        <f>IF(AZ168=3,G168,0)</f>
        <v>0</v>
      </c>
      <c r="BD168" s="146">
        <f>IF(AZ168=4,G168,0)</f>
        <v>0</v>
      </c>
      <c r="BE168" s="146">
        <f>IF(AZ168=5,G168,0)</f>
        <v>0</v>
      </c>
      <c r="CA168" s="177">
        <v>3</v>
      </c>
      <c r="CB168" s="177">
        <v>9</v>
      </c>
      <c r="CZ168" s="146">
        <v>4.6000000000000001E-4</v>
      </c>
    </row>
    <row r="169" spans="1:104" x14ac:dyDescent="0.2">
      <c r="A169" s="171">
        <v>63</v>
      </c>
      <c r="B169" s="172" t="s">
        <v>300</v>
      </c>
      <c r="C169" s="173" t="s">
        <v>301</v>
      </c>
      <c r="D169" s="174" t="s">
        <v>101</v>
      </c>
      <c r="E169" s="175">
        <v>1</v>
      </c>
      <c r="F169" s="175">
        <v>0</v>
      </c>
      <c r="G169" s="176">
        <f>E169*F169</f>
        <v>0</v>
      </c>
      <c r="O169" s="170">
        <v>2</v>
      </c>
      <c r="AA169" s="146">
        <v>3</v>
      </c>
      <c r="AB169" s="146">
        <v>9</v>
      </c>
      <c r="AC169" s="146">
        <v>358891503</v>
      </c>
      <c r="AZ169" s="146">
        <v>3</v>
      </c>
      <c r="BA169" s="146">
        <f>IF(AZ169=1,G169,0)</f>
        <v>0</v>
      </c>
      <c r="BB169" s="146">
        <f>IF(AZ169=2,G169,0)</f>
        <v>0</v>
      </c>
      <c r="BC169" s="146">
        <f>IF(AZ169=3,G169,0)</f>
        <v>0</v>
      </c>
      <c r="BD169" s="146">
        <f>IF(AZ169=4,G169,0)</f>
        <v>0</v>
      </c>
      <c r="BE169" s="146">
        <f>IF(AZ169=5,G169,0)</f>
        <v>0</v>
      </c>
      <c r="CA169" s="177">
        <v>3</v>
      </c>
      <c r="CB169" s="177">
        <v>9</v>
      </c>
      <c r="CZ169" s="146">
        <v>2.7E-4</v>
      </c>
    </row>
    <row r="170" spans="1:104" x14ac:dyDescent="0.2">
      <c r="A170" s="171">
        <v>64</v>
      </c>
      <c r="B170" s="172" t="s">
        <v>302</v>
      </c>
      <c r="C170" s="173" t="s">
        <v>303</v>
      </c>
      <c r="D170" s="174" t="s">
        <v>101</v>
      </c>
      <c r="E170" s="175">
        <v>1</v>
      </c>
      <c r="F170" s="175">
        <v>0</v>
      </c>
      <c r="G170" s="176">
        <f>E170*F170</f>
        <v>0</v>
      </c>
      <c r="O170" s="170">
        <v>2</v>
      </c>
      <c r="AA170" s="146">
        <v>3</v>
      </c>
      <c r="AB170" s="146">
        <v>9</v>
      </c>
      <c r="AC170" s="146" t="s">
        <v>302</v>
      </c>
      <c r="AZ170" s="146">
        <v>3</v>
      </c>
      <c r="BA170" s="146">
        <f>IF(AZ170=1,G170,0)</f>
        <v>0</v>
      </c>
      <c r="BB170" s="146">
        <f>IF(AZ170=2,G170,0)</f>
        <v>0</v>
      </c>
      <c r="BC170" s="146">
        <f>IF(AZ170=3,G170,0)</f>
        <v>0</v>
      </c>
      <c r="BD170" s="146">
        <f>IF(AZ170=4,G170,0)</f>
        <v>0</v>
      </c>
      <c r="BE170" s="146">
        <f>IF(AZ170=5,G170,0)</f>
        <v>0</v>
      </c>
      <c r="CA170" s="177">
        <v>3</v>
      </c>
      <c r="CB170" s="177">
        <v>9</v>
      </c>
      <c r="CZ170" s="146">
        <v>7.0000000000000001E-3</v>
      </c>
    </row>
    <row r="171" spans="1:104" x14ac:dyDescent="0.2">
      <c r="A171" s="178"/>
      <c r="B171" s="179"/>
      <c r="C171" s="226"/>
      <c r="D171" s="227"/>
      <c r="E171" s="227"/>
      <c r="F171" s="227"/>
      <c r="G171" s="228"/>
      <c r="L171" s="180"/>
      <c r="O171" s="170">
        <v>3</v>
      </c>
    </row>
    <row r="172" spans="1:104" x14ac:dyDescent="0.2">
      <c r="A172" s="185"/>
      <c r="B172" s="186" t="s">
        <v>73</v>
      </c>
      <c r="C172" s="187" t="str">
        <f>CONCATENATE(B50," ",C50)</f>
        <v>M21 Elektromontáže</v>
      </c>
      <c r="D172" s="188"/>
      <c r="E172" s="189"/>
      <c r="F172" s="190"/>
      <c r="G172" s="191">
        <f>SUM(G50:G171)</f>
        <v>0</v>
      </c>
      <c r="O172" s="170">
        <v>4</v>
      </c>
      <c r="BA172" s="192">
        <f>SUM(BA50:BA171)</f>
        <v>0</v>
      </c>
      <c r="BB172" s="192">
        <f>SUM(BB50:BB171)</f>
        <v>0</v>
      </c>
      <c r="BC172" s="192">
        <f>SUM(BC50:BC171)</f>
        <v>0</v>
      </c>
      <c r="BD172" s="192">
        <f>SUM(BD50:BD171)</f>
        <v>0</v>
      </c>
      <c r="BE172" s="192">
        <f>SUM(BE50:BE171)</f>
        <v>0</v>
      </c>
    </row>
    <row r="173" spans="1:104" x14ac:dyDescent="0.2">
      <c r="E173" s="146"/>
    </row>
    <row r="174" spans="1:104" x14ac:dyDescent="0.2">
      <c r="E174" s="146"/>
    </row>
    <row r="175" spans="1:104" x14ac:dyDescent="0.2">
      <c r="E175" s="146"/>
    </row>
    <row r="176" spans="1:104" x14ac:dyDescent="0.2">
      <c r="E176" s="146"/>
    </row>
    <row r="177" spans="5:5" x14ac:dyDescent="0.2">
      <c r="E177" s="146"/>
    </row>
    <row r="178" spans="5:5" x14ac:dyDescent="0.2">
      <c r="E178" s="146"/>
    </row>
    <row r="179" spans="5:5" x14ac:dyDescent="0.2">
      <c r="E179" s="146"/>
    </row>
    <row r="180" spans="5:5" x14ac:dyDescent="0.2">
      <c r="E180" s="146"/>
    </row>
    <row r="181" spans="5:5" x14ac:dyDescent="0.2">
      <c r="E181" s="146"/>
    </row>
    <row r="182" spans="5:5" x14ac:dyDescent="0.2">
      <c r="E182" s="146"/>
    </row>
    <row r="183" spans="5:5" x14ac:dyDescent="0.2">
      <c r="E183" s="146"/>
    </row>
    <row r="184" spans="5:5" x14ac:dyDescent="0.2">
      <c r="E184" s="146"/>
    </row>
    <row r="185" spans="5:5" x14ac:dyDescent="0.2">
      <c r="E185" s="146"/>
    </row>
    <row r="186" spans="5:5" x14ac:dyDescent="0.2">
      <c r="E186" s="146"/>
    </row>
    <row r="187" spans="5:5" x14ac:dyDescent="0.2">
      <c r="E187" s="146"/>
    </row>
    <row r="188" spans="5:5" x14ac:dyDescent="0.2">
      <c r="E188" s="146"/>
    </row>
    <row r="189" spans="5:5" x14ac:dyDescent="0.2">
      <c r="E189" s="146"/>
    </row>
    <row r="190" spans="5:5" x14ac:dyDescent="0.2">
      <c r="E190" s="146"/>
    </row>
    <row r="191" spans="5:5" x14ac:dyDescent="0.2">
      <c r="E191" s="146"/>
    </row>
    <row r="192" spans="5:5" x14ac:dyDescent="0.2">
      <c r="E192" s="146"/>
    </row>
    <row r="193" spans="1:7" x14ac:dyDescent="0.2">
      <c r="E193" s="146"/>
    </row>
    <row r="194" spans="1:7" x14ac:dyDescent="0.2">
      <c r="E194" s="146"/>
    </row>
    <row r="195" spans="1:7" x14ac:dyDescent="0.2">
      <c r="E195" s="146"/>
    </row>
    <row r="196" spans="1:7" x14ac:dyDescent="0.2">
      <c r="A196" s="193"/>
      <c r="B196" s="193"/>
      <c r="C196" s="193"/>
      <c r="D196" s="193"/>
      <c r="E196" s="193"/>
      <c r="F196" s="193"/>
      <c r="G196" s="193"/>
    </row>
    <row r="197" spans="1:7" x14ac:dyDescent="0.2">
      <c r="A197" s="193"/>
      <c r="B197" s="193"/>
      <c r="C197" s="193"/>
      <c r="D197" s="193"/>
      <c r="E197" s="193"/>
      <c r="F197" s="193"/>
      <c r="G197" s="193"/>
    </row>
    <row r="198" spans="1:7" x14ac:dyDescent="0.2">
      <c r="A198" s="193"/>
      <c r="B198" s="193"/>
      <c r="C198" s="193"/>
      <c r="D198" s="193"/>
      <c r="E198" s="193"/>
      <c r="F198" s="193"/>
      <c r="G198" s="193"/>
    </row>
    <row r="199" spans="1:7" x14ac:dyDescent="0.2">
      <c r="A199" s="193"/>
      <c r="B199" s="193"/>
      <c r="C199" s="193"/>
      <c r="D199" s="193"/>
      <c r="E199" s="193"/>
      <c r="F199" s="193"/>
      <c r="G199" s="193"/>
    </row>
    <row r="200" spans="1:7" x14ac:dyDescent="0.2">
      <c r="E200" s="146"/>
    </row>
    <row r="201" spans="1:7" x14ac:dyDescent="0.2">
      <c r="E201" s="146"/>
    </row>
    <row r="202" spans="1:7" x14ac:dyDescent="0.2">
      <c r="E202" s="146"/>
    </row>
    <row r="203" spans="1:7" x14ac:dyDescent="0.2">
      <c r="E203" s="146"/>
    </row>
    <row r="204" spans="1:7" x14ac:dyDescent="0.2">
      <c r="E204" s="146"/>
    </row>
    <row r="205" spans="1:7" x14ac:dyDescent="0.2">
      <c r="E205" s="146"/>
    </row>
    <row r="206" spans="1:7" x14ac:dyDescent="0.2">
      <c r="E206" s="146"/>
    </row>
    <row r="207" spans="1:7" x14ac:dyDescent="0.2">
      <c r="E207" s="146"/>
    </row>
    <row r="208" spans="1:7" x14ac:dyDescent="0.2">
      <c r="E208" s="146"/>
    </row>
    <row r="209" spans="5:5" x14ac:dyDescent="0.2">
      <c r="E209" s="146"/>
    </row>
    <row r="210" spans="5:5" x14ac:dyDescent="0.2">
      <c r="E210" s="146"/>
    </row>
    <row r="211" spans="5:5" x14ac:dyDescent="0.2">
      <c r="E211" s="146"/>
    </row>
    <row r="212" spans="5:5" x14ac:dyDescent="0.2">
      <c r="E212" s="146"/>
    </row>
    <row r="213" spans="5:5" x14ac:dyDescent="0.2">
      <c r="E213" s="146"/>
    </row>
    <row r="214" spans="5:5" x14ac:dyDescent="0.2">
      <c r="E214" s="146"/>
    </row>
    <row r="215" spans="5:5" x14ac:dyDescent="0.2">
      <c r="E215" s="146"/>
    </row>
    <row r="216" spans="5:5" x14ac:dyDescent="0.2">
      <c r="E216" s="146"/>
    </row>
    <row r="217" spans="5:5" x14ac:dyDescent="0.2">
      <c r="E217" s="146"/>
    </row>
    <row r="218" spans="5:5" x14ac:dyDescent="0.2">
      <c r="E218" s="146"/>
    </row>
    <row r="219" spans="5:5" x14ac:dyDescent="0.2">
      <c r="E219" s="146"/>
    </row>
    <row r="220" spans="5:5" x14ac:dyDescent="0.2">
      <c r="E220" s="146"/>
    </row>
    <row r="221" spans="5:5" x14ac:dyDescent="0.2">
      <c r="E221" s="146"/>
    </row>
    <row r="222" spans="5:5" x14ac:dyDescent="0.2">
      <c r="E222" s="146"/>
    </row>
    <row r="223" spans="5:5" x14ac:dyDescent="0.2">
      <c r="E223" s="146"/>
    </row>
    <row r="224" spans="5:5" x14ac:dyDescent="0.2">
      <c r="E224" s="146"/>
    </row>
    <row r="225" spans="1:7" x14ac:dyDescent="0.2">
      <c r="E225" s="146"/>
    </row>
    <row r="226" spans="1:7" x14ac:dyDescent="0.2">
      <c r="E226" s="146"/>
    </row>
    <row r="227" spans="1:7" x14ac:dyDescent="0.2">
      <c r="E227" s="146"/>
    </row>
    <row r="228" spans="1:7" x14ac:dyDescent="0.2">
      <c r="E228" s="146"/>
    </row>
    <row r="229" spans="1:7" x14ac:dyDescent="0.2">
      <c r="E229" s="146"/>
    </row>
    <row r="230" spans="1:7" x14ac:dyDescent="0.2">
      <c r="E230" s="146"/>
    </row>
    <row r="231" spans="1:7" x14ac:dyDescent="0.2">
      <c r="A231" s="194"/>
      <c r="B231" s="194"/>
    </row>
    <row r="232" spans="1:7" x14ac:dyDescent="0.2">
      <c r="A232" s="193"/>
      <c r="B232" s="193"/>
      <c r="C232" s="196"/>
      <c r="D232" s="196"/>
      <c r="E232" s="197"/>
      <c r="F232" s="196"/>
      <c r="G232" s="198"/>
    </row>
    <row r="233" spans="1:7" x14ac:dyDescent="0.2">
      <c r="A233" s="199"/>
      <c r="B233" s="199"/>
      <c r="C233" s="193"/>
      <c r="D233" s="193"/>
      <c r="E233" s="200"/>
      <c r="F233" s="193"/>
      <c r="G233" s="193"/>
    </row>
    <row r="234" spans="1:7" x14ac:dyDescent="0.2">
      <c r="A234" s="193"/>
      <c r="B234" s="193"/>
      <c r="C234" s="193"/>
      <c r="D234" s="193"/>
      <c r="E234" s="200"/>
      <c r="F234" s="193"/>
      <c r="G234" s="193"/>
    </row>
    <row r="235" spans="1:7" x14ac:dyDescent="0.2">
      <c r="A235" s="193"/>
      <c r="B235" s="193"/>
      <c r="C235" s="193"/>
      <c r="D235" s="193"/>
      <c r="E235" s="200"/>
      <c r="F235" s="193"/>
      <c r="G235" s="193"/>
    </row>
    <row r="236" spans="1:7" x14ac:dyDescent="0.2">
      <c r="A236" s="193"/>
      <c r="B236" s="193"/>
      <c r="C236" s="193"/>
      <c r="D236" s="193"/>
      <c r="E236" s="200"/>
      <c r="F236" s="193"/>
      <c r="G236" s="193"/>
    </row>
    <row r="237" spans="1:7" x14ac:dyDescent="0.2">
      <c r="A237" s="193"/>
      <c r="B237" s="193"/>
      <c r="C237" s="193"/>
      <c r="D237" s="193"/>
      <c r="E237" s="200"/>
      <c r="F237" s="193"/>
      <c r="G237" s="193"/>
    </row>
    <row r="238" spans="1:7" x14ac:dyDescent="0.2">
      <c r="A238" s="193"/>
      <c r="B238" s="193"/>
      <c r="C238" s="193"/>
      <c r="D238" s="193"/>
      <c r="E238" s="200"/>
      <c r="F238" s="193"/>
      <c r="G238" s="193"/>
    </row>
    <row r="239" spans="1:7" x14ac:dyDescent="0.2">
      <c r="A239" s="193"/>
      <c r="B239" s="193"/>
      <c r="C239" s="193"/>
      <c r="D239" s="193"/>
      <c r="E239" s="200"/>
      <c r="F239" s="193"/>
      <c r="G239" s="193"/>
    </row>
    <row r="240" spans="1:7" x14ac:dyDescent="0.2">
      <c r="A240" s="193"/>
      <c r="B240" s="193"/>
      <c r="C240" s="193"/>
      <c r="D240" s="193"/>
      <c r="E240" s="200"/>
      <c r="F240" s="193"/>
      <c r="G240" s="193"/>
    </row>
    <row r="241" spans="1:7" x14ac:dyDescent="0.2">
      <c r="A241" s="193"/>
      <c r="B241" s="193"/>
      <c r="C241" s="193"/>
      <c r="D241" s="193"/>
      <c r="E241" s="200"/>
      <c r="F241" s="193"/>
      <c r="G241" s="193"/>
    </row>
    <row r="242" spans="1:7" x14ac:dyDescent="0.2">
      <c r="A242" s="193"/>
      <c r="B242" s="193"/>
      <c r="C242" s="193"/>
      <c r="D242" s="193"/>
      <c r="E242" s="200"/>
      <c r="F242" s="193"/>
      <c r="G242" s="193"/>
    </row>
    <row r="243" spans="1:7" x14ac:dyDescent="0.2">
      <c r="A243" s="193"/>
      <c r="B243" s="193"/>
      <c r="C243" s="193"/>
      <c r="D243" s="193"/>
      <c r="E243" s="200"/>
      <c r="F243" s="193"/>
      <c r="G243" s="193"/>
    </row>
    <row r="244" spans="1:7" x14ac:dyDescent="0.2">
      <c r="A244" s="193"/>
      <c r="B244" s="193"/>
      <c r="C244" s="193"/>
      <c r="D244" s="193"/>
      <c r="E244" s="200"/>
      <c r="F244" s="193"/>
      <c r="G244" s="193"/>
    </row>
    <row r="245" spans="1:7" x14ac:dyDescent="0.2">
      <c r="A245" s="193"/>
      <c r="B245" s="193"/>
      <c r="C245" s="193"/>
      <c r="D245" s="193"/>
      <c r="E245" s="200"/>
      <c r="F245" s="193"/>
      <c r="G245" s="193"/>
    </row>
  </sheetData>
  <mergeCells count="96">
    <mergeCell ref="C13:G13"/>
    <mergeCell ref="C14:D14"/>
    <mergeCell ref="C15:D15"/>
    <mergeCell ref="A1:G1"/>
    <mergeCell ref="A3:B3"/>
    <mergeCell ref="A4:B4"/>
    <mergeCell ref="E4:G4"/>
    <mergeCell ref="C9:G9"/>
    <mergeCell ref="C42:D42"/>
    <mergeCell ref="C43:D43"/>
    <mergeCell ref="C48:G48"/>
    <mergeCell ref="C20:G20"/>
    <mergeCell ref="C22:G22"/>
    <mergeCell ref="C23:D23"/>
    <mergeCell ref="C24:D24"/>
    <mergeCell ref="C25:D25"/>
    <mergeCell ref="C27:G27"/>
    <mergeCell ref="C28:D28"/>
    <mergeCell ref="C29:D29"/>
    <mergeCell ref="C37:D37"/>
    <mergeCell ref="C38:D38"/>
    <mergeCell ref="C39:D39"/>
    <mergeCell ref="C40:D40"/>
    <mergeCell ref="C41:D41"/>
    <mergeCell ref="C74:G74"/>
    <mergeCell ref="C52:G52"/>
    <mergeCell ref="C54:D54"/>
    <mergeCell ref="C55:D55"/>
    <mergeCell ref="C56:D56"/>
    <mergeCell ref="C58:G58"/>
    <mergeCell ref="C60:G60"/>
    <mergeCell ref="C62:G62"/>
    <mergeCell ref="C64:G64"/>
    <mergeCell ref="C66:D66"/>
    <mergeCell ref="C67:D67"/>
    <mergeCell ref="C69:D69"/>
    <mergeCell ref="C70:D70"/>
    <mergeCell ref="C72:G72"/>
    <mergeCell ref="C96:D96"/>
    <mergeCell ref="C76:G76"/>
    <mergeCell ref="C78:G78"/>
    <mergeCell ref="C79:D79"/>
    <mergeCell ref="C80:D80"/>
    <mergeCell ref="C82:G82"/>
    <mergeCell ref="C86:G86"/>
    <mergeCell ref="C89:D89"/>
    <mergeCell ref="C90:D90"/>
    <mergeCell ref="C92:G92"/>
    <mergeCell ref="C94:D94"/>
    <mergeCell ref="C95:D95"/>
    <mergeCell ref="C112:D112"/>
    <mergeCell ref="C97:D97"/>
    <mergeCell ref="C99:D99"/>
    <mergeCell ref="C100:D100"/>
    <mergeCell ref="C101:D101"/>
    <mergeCell ref="C102:D102"/>
    <mergeCell ref="C104:D104"/>
    <mergeCell ref="C105:D105"/>
    <mergeCell ref="C108:G108"/>
    <mergeCell ref="C109:D109"/>
    <mergeCell ref="C110:D110"/>
    <mergeCell ref="C111:D111"/>
    <mergeCell ref="C130:D130"/>
    <mergeCell ref="C113:D113"/>
    <mergeCell ref="C114:D114"/>
    <mergeCell ref="C115:D115"/>
    <mergeCell ref="C116:D116"/>
    <mergeCell ref="C118:G118"/>
    <mergeCell ref="C121:G121"/>
    <mergeCell ref="C123:G123"/>
    <mergeCell ref="C125:G125"/>
    <mergeCell ref="C127:D127"/>
    <mergeCell ref="C128:D128"/>
    <mergeCell ref="C129:D129"/>
    <mergeCell ref="C143:D143"/>
    <mergeCell ref="C131:D131"/>
    <mergeCell ref="C132:D132"/>
    <mergeCell ref="C133:D133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153:G153"/>
    <mergeCell ref="C161:G161"/>
    <mergeCell ref="C166:G166"/>
    <mergeCell ref="C171:G171"/>
    <mergeCell ref="C144:D144"/>
    <mergeCell ref="C145:D145"/>
    <mergeCell ref="C146:D146"/>
    <mergeCell ref="C147:D147"/>
    <mergeCell ref="C149:D149"/>
    <mergeCell ref="C150:D150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>Your Organization Name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AMD</cp:lastModifiedBy>
  <dcterms:created xsi:type="dcterms:W3CDTF">2018-03-18T10:32:59Z</dcterms:created>
  <dcterms:modified xsi:type="dcterms:W3CDTF">2018-03-18T10:35:43Z</dcterms:modified>
</cp:coreProperties>
</file>