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List" sheetId="1" r:id="rId1"/>
    <sheet name="Rozpočet" sheetId="2" r:id="rId2"/>
  </sheets>
  <definedNames>
    <definedName name="_xlnm.Print_Titles" localSheetId="1">'Rozpočet'!$2:$8</definedName>
    <definedName name="Excel_BuiltIn_Print_Titles_2_1">'Rozpočet'!$2:$5</definedName>
    <definedName name="__OradF__">'Rozpočet'!$A$12:$AB$12</definedName>
    <definedName name="__OoddF__">'Rozpočet'!$A$10:$AB$12</definedName>
    <definedName name="__OobjF__">'Rozpočet'!$A$8:$AB$26</definedName>
    <definedName name="__MAIN__">'Rozpočet'!$A$2:$AB$26</definedName>
    <definedName name="__MvymF__">'Rozpočet'!#REF!</definedName>
    <definedName name="__MAIN1__">'KrycíList'!$A$1:$O$50</definedName>
  </definedNames>
  <calcPr fullCalcOnLoad="1"/>
</workbook>
</file>

<file path=xl/sharedStrings.xml><?xml version="1.0" encoding="utf-8"?>
<sst xmlns="http://schemas.openxmlformats.org/spreadsheetml/2006/main" count="416" uniqueCount="242">
  <si>
    <t>%</t>
  </si>
  <si>
    <t>.</t>
  </si>
  <si>
    <t>B</t>
  </si>
  <si>
    <t>O</t>
  </si>
  <si>
    <t>P</t>
  </si>
  <si>
    <t>S</t>
  </si>
  <si>
    <t>V</t>
  </si>
  <si>
    <t>h</t>
  </si>
  <si>
    <t>m</t>
  </si>
  <si>
    <t>Ř</t>
  </si>
  <si>
    <t>Mj</t>
  </si>
  <si>
    <t>ks</t>
  </si>
  <si>
    <t>m2</t>
  </si>
  <si>
    <t>001</t>
  </si>
  <si>
    <t>002</t>
  </si>
  <si>
    <t>721</t>
  </si>
  <si>
    <t>722</t>
  </si>
  <si>
    <t>725</t>
  </si>
  <si>
    <t>735</t>
  </si>
  <si>
    <t>924</t>
  </si>
  <si>
    <t>999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</si>
  <si>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</si>
  <si>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</si>
  <si>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</si>
  <si>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</si>
  <si>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</si>
  <si>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</si>
  <si>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</si>
  <si>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</si>
  <si>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</si>
  <si>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7257</t>
  </si>
  <si>
    <t>7258</t>
  </si>
  <si>
    <t>7259</t>
  </si>
  <si>
    <t>Dne:</t>
  </si>
  <si>
    <t>Druh</t>
  </si>
  <si>
    <t>Prir</t>
  </si>
  <si>
    <t>% Dph</t>
  </si>
  <si>
    <t>72592</t>
  </si>
  <si>
    <t>72593</t>
  </si>
  <si>
    <t>72598</t>
  </si>
  <si>
    <t>Název</t>
  </si>
  <si>
    <t>Oddíl</t>
  </si>
  <si>
    <t>Sazba</t>
  </si>
  <si>
    <t>Daň</t>
  </si>
  <si>
    <t>722002</t>
  </si>
  <si>
    <t>725991</t>
  </si>
  <si>
    <t>725992</t>
  </si>
  <si>
    <t>725993</t>
  </si>
  <si>
    <t>725994</t>
  </si>
  <si>
    <t>924003</t>
  </si>
  <si>
    <t>924004</t>
  </si>
  <si>
    <t>924005</t>
  </si>
  <si>
    <t>924006</t>
  </si>
  <si>
    <t>924007</t>
  </si>
  <si>
    <t>924008</t>
  </si>
  <si>
    <t>924010</t>
  </si>
  <si>
    <t>Celkem</t>
  </si>
  <si>
    <t>NOV006</t>
  </si>
  <si>
    <t>Objekt</t>
  </si>
  <si>
    <t>Základ</t>
  </si>
  <si>
    <t>soubor</t>
  </si>
  <si>
    <t>7210001</t>
  </si>
  <si>
    <t>7210002</t>
  </si>
  <si>
    <t>7210003</t>
  </si>
  <si>
    <t>9240001</t>
  </si>
  <si>
    <t>9240002</t>
  </si>
  <si>
    <t>Datum :</t>
  </si>
  <si>
    <t>Dodávka</t>
  </si>
  <si>
    <t>Nhod/Mj</t>
  </si>
  <si>
    <t>objímky</t>
  </si>
  <si>
    <t>Název MJ</t>
  </si>
  <si>
    <t>Razítko:</t>
  </si>
  <si>
    <t>Sazba[%]</t>
  </si>
  <si>
    <t>Soubor :</t>
  </si>
  <si>
    <t>Základna</t>
  </si>
  <si>
    <t>721170905</t>
  </si>
  <si>
    <t>721170907</t>
  </si>
  <si>
    <t>721170909</t>
  </si>
  <si>
    <t>721170965</t>
  </si>
  <si>
    <t>721176103</t>
  </si>
  <si>
    <t>721176104</t>
  </si>
  <si>
    <t>721176105</t>
  </si>
  <si>
    <t>721194105</t>
  </si>
  <si>
    <t>721194109</t>
  </si>
  <si>
    <t>721226312</t>
  </si>
  <si>
    <t>721226412</t>
  </si>
  <si>
    <t>721290111</t>
  </si>
  <si>
    <t>722174002</t>
  </si>
  <si>
    <t>722174003</t>
  </si>
  <si>
    <t>722181211</t>
  </si>
  <si>
    <t>722181212</t>
  </si>
  <si>
    <t>722181231</t>
  </si>
  <si>
    <t>722181232</t>
  </si>
  <si>
    <t>722190221</t>
  </si>
  <si>
    <t>722190401</t>
  </si>
  <si>
    <t>722202213</t>
  </si>
  <si>
    <t>722231252</t>
  </si>
  <si>
    <t>722232044</t>
  </si>
  <si>
    <t>722232062</t>
  </si>
  <si>
    <t>722264111</t>
  </si>
  <si>
    <t>722280106</t>
  </si>
  <si>
    <t>722290234</t>
  </si>
  <si>
    <t>725119106</t>
  </si>
  <si>
    <t>725119305</t>
  </si>
  <si>
    <t>725219401</t>
  </si>
  <si>
    <t>725319101</t>
  </si>
  <si>
    <t>725532118</t>
  </si>
  <si>
    <t>725810401</t>
  </si>
  <si>
    <t>725829202</t>
  </si>
  <si>
    <t>725829301</t>
  </si>
  <si>
    <t>725831411</t>
  </si>
  <si>
    <t>783312120</t>
  </si>
  <si>
    <t>Faktura :</t>
  </si>
  <si>
    <t>Hm1[t]/Mj</t>
  </si>
  <si>
    <t>Hm2[t]/Mj</t>
  </si>
  <si>
    <t>Sazba DPH</t>
  </si>
  <si>
    <t>Zakázka :</t>
  </si>
  <si>
    <t>Řádek</t>
  </si>
  <si>
    <t>21/03/2018</t>
  </si>
  <si>
    <t>7211709091</t>
  </si>
  <si>
    <t>7251193051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</si>
  <si>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</si>
  <si>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</si>
  <si>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</si>
  <si>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</si>
  <si>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</si>
  <si>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</si>
  <si>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</si>
  <si>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</si>
  <si>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</si>
  <si>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</si>
  <si>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</si>
  <si>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</si>
  <si>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</si>
  <si>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</si>
  <si>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Deska WC mísy</t>
  </si>
  <si>
    <t>Název nákladu</t>
  </si>
  <si>
    <t>kompletace ZT</t>
  </si>
  <si>
    <t>Zdravotechnika</t>
  </si>
  <si>
    <t>Hmoty1[t] za Mj</t>
  </si>
  <si>
    <t>Hmoty2[t] za Mj</t>
  </si>
  <si>
    <t>Ostatní náklady</t>
  </si>
  <si>
    <t>vzduchotechnika</t>
  </si>
  <si>
    <t>Přirážky</t>
  </si>
  <si>
    <t>Počet MJ</t>
  </si>
  <si>
    <t>přirážky</t>
  </si>
  <si>
    <t>Krycí list zadání</t>
  </si>
  <si>
    <t>Dílčí DPH</t>
  </si>
  <si>
    <t>Číslo(SKP)</t>
  </si>
  <si>
    <t>Sazba [Kč]</t>
  </si>
  <si>
    <t>Umístění :</t>
  </si>
  <si>
    <t>Pomocné práce sekání</t>
  </si>
  <si>
    <t>kalich pro úkapy DN32</t>
  </si>
  <si>
    <t>Množství Mj</t>
  </si>
  <si>
    <t>Popis řádku</t>
  </si>
  <si>
    <t>Celkové ostatní náklady</t>
  </si>
  <si>
    <t>Cena vč. DPH</t>
  </si>
  <si>
    <t>Ventil rohový T 66 G 1/2</t>
  </si>
  <si>
    <t>Množství [Mj]</t>
  </si>
  <si>
    <t>otopná tělesa</t>
  </si>
  <si>
    <t>Montážní práce</t>
  </si>
  <si>
    <t>Baterie umyvadlová stojánková</t>
  </si>
  <si>
    <t>Dodatek číslo :</t>
  </si>
  <si>
    <t>Zakázka číslo :</t>
  </si>
  <si>
    <t>vodovod vnitřní</t>
  </si>
  <si>
    <t>Archivní číslo :</t>
  </si>
  <si>
    <t>Rozpočet číslo :</t>
  </si>
  <si>
    <t>Potr vod PPR PN16 svar polyfuz D 20</t>
  </si>
  <si>
    <t>Potr vod PPR PN16 svar polyfuz D 25</t>
  </si>
  <si>
    <t>Položkový rozpočet</t>
  </si>
  <si>
    <t>kanalizace vnitřní</t>
  </si>
  <si>
    <t>Potrubí z PVC propojení potrubí D 110</t>
  </si>
  <si>
    <t>čistící kus HTRE100</t>
  </si>
  <si>
    <t>Kadeřnický mycí box</t>
  </si>
  <si>
    <t>Mtž výlevky závěsné</t>
  </si>
  <si>
    <t>přechod PPR 25-3/4"</t>
  </si>
  <si>
    <t>Vyvedení odpadních výpustek D 50 x 1,8</t>
  </si>
  <si>
    <t>Vyvedení odpadních výpustek D 110 x 2,3</t>
  </si>
  <si>
    <t>WC keramické závěsné</t>
  </si>
  <si>
    <t>Mtž baterií umyv-dřez</t>
  </si>
  <si>
    <t>Mtž klozet dit komplet</t>
  </si>
  <si>
    <t>dřez nerezový zápustný</t>
  </si>
  <si>
    <t>Rozpočtové náklady [Kč]</t>
  </si>
  <si>
    <t>Stavební objekt číslo :</t>
  </si>
  <si>
    <t>Montáž dřezu jednoduchého</t>
  </si>
  <si>
    <t>Proplach a dezinfekce vodovodního potrubí do DN 80</t>
  </si>
  <si>
    <t>Baterie dřezová stojánková</t>
  </si>
  <si>
    <t>Seznam položek pro oddíl :</t>
  </si>
  <si>
    <t>Vytápění a vzduchotechnika</t>
  </si>
  <si>
    <t>Výlevka závěsná Kolo Boston</t>
  </si>
  <si>
    <t>Základní rozpočtové náklady</t>
  </si>
  <si>
    <t>Potrubí HT připojovací DN 75</t>
  </si>
  <si>
    <t>Tlačítko bílé duální ovládání</t>
  </si>
  <si>
    <t>nastavitelný odvodní stropní difuzor Multivac DC570T-315/594</t>
  </si>
  <si>
    <t>Doprava materiálu , přesun hmot</t>
  </si>
  <si>
    <t>Mtž spl nádrž+ventil nízkopolož</t>
  </si>
  <si>
    <t>plastový talířový ventil DAV100</t>
  </si>
  <si>
    <t>Účelové měrné jednotky (bez DPH)</t>
  </si>
  <si>
    <t>Mtž baterií umyv- stojánkové G1/2</t>
  </si>
  <si>
    <t>Nástěnka  PP-R INSTAPLAST 20xR1/2</t>
  </si>
  <si>
    <t>Potrubí z PVC vsazení odbočky D 50</t>
  </si>
  <si>
    <t>Potrubí z PVC vsazení odbočky D 75</t>
  </si>
  <si>
    <t>Vyvedení a upevnění výpustek DN 15</t>
  </si>
  <si>
    <t>Zápachová uzávěrka pro dřezy DN 50</t>
  </si>
  <si>
    <t>Celkové rozpočtové náklady (bezDPH)</t>
  </si>
  <si>
    <t>Potrubí z PVC vsazení odbočky D 110</t>
  </si>
  <si>
    <t>Zařizovací předměty keramika bílá :</t>
  </si>
  <si>
    <t>Předstěnové systémy pro zabudování :</t>
  </si>
  <si>
    <t>Vodoměr bytový SV maddalena , Qn 2,5</t>
  </si>
  <si>
    <t>pružná hadice SEMIVAC DN315 - 1000mm</t>
  </si>
  <si>
    <t>Potrubí HT připojovací DN 50 x 1,8 mm</t>
  </si>
  <si>
    <t>Zápachová uzávěrka pro umyvadla DN 40</t>
  </si>
  <si>
    <t>Potrubí HT připojovací DN 100 x 2,7 mm</t>
  </si>
  <si>
    <t>sifon ke kadeřnickému mycímu boxu DN50</t>
  </si>
  <si>
    <t>Montážní , závěsný , spojovací materiál</t>
  </si>
  <si>
    <t>Systém pro závěsné WC a výlevku  duofix</t>
  </si>
  <si>
    <t>Daň z přidané hodnoty (Rozpočet+Ostatní)</t>
  </si>
  <si>
    <t>Zkouška těsnosti kanalizace vodou DN 125</t>
  </si>
  <si>
    <t>Tlaková zkouška vodovodního potrubí DN 32</t>
  </si>
  <si>
    <t>Provozovna kadeřnictví , parc.č.36/5 Krnov</t>
  </si>
  <si>
    <t>Celkové náklady (Rozpočet +Ostatní) vč. DPH</t>
  </si>
  <si>
    <t>Baterie nástěnná vanová se sprchou k výlevce</t>
  </si>
  <si>
    <t>dveřní oboustranná mřížka 270x120mm, plastová</t>
  </si>
  <si>
    <t>přechod 200x400 na DN315 - klempířský výrobek</t>
  </si>
  <si>
    <t>Potrubí z PVC vsazení odbočky D 110 paneláková</t>
  </si>
  <si>
    <t>Montáž baterie vanové nástěnné G 1/2 ostatní typ</t>
  </si>
  <si>
    <t>Zápachová uzávěrka pro výlevky  DN 50  HL513-100G</t>
  </si>
  <si>
    <t>plastové potrubí - MULTI-PLAST pr.100 včetně tvarovek</t>
  </si>
  <si>
    <t>Kohout kulový přímý G 3/4 PN 42 do 185°C vnitřní závit</t>
  </si>
  <si>
    <t>Umyvadlo š=50 pro stojánkovou baterii (oblé) s polosloupem</t>
  </si>
  <si>
    <t>Přípojka vodovodní ocelová závitová pro pevné připojení DN 15</t>
  </si>
  <si>
    <t>Elektrický ohřívač zásobníkový akumulační závěsný svislý 120 l</t>
  </si>
  <si>
    <t>Kohout kulový přímý G 3/4 PN 42 do 185°C vnitřní závit s vypouštěním</t>
  </si>
  <si>
    <t>odvodní axiální potrubní ventilátor TUBO 100 ABS ( součást elektro )</t>
  </si>
  <si>
    <t>c:\RozpNz\LocalData\Data;NOV007;Provozovna kadeřnictví , parc.č.36/5 Krnov</t>
  </si>
  <si>
    <t>Montáž umyvadla se zápachovou uzávěrkou upevněný šrouby do zdiva ostatní typ</t>
  </si>
  <si>
    <t>Ventil pojistný mosazný G 3/4 PN 6 do 100°C k bojleru s vnitřním x vnějším závitem</t>
  </si>
  <si>
    <t>Nátěry olejové otopných těles ocelových radiátorů článkových jednonásobné a 1x email</t>
  </si>
  <si>
    <t>Ochrana vodovodního potrubí přilepenými tepelně izolačními trubicemi z PE tl do 6 mm DN do 22 mm</t>
  </si>
  <si>
    <t>Ochrana vodovodního potrubí přilepenými tepelně izolačními trubicemi z PE tl do 6 mm DN do 32 mm</t>
  </si>
  <si>
    <t>Ochrana vodovodního potrubí přilepenými tepelně izolačními trubicemi z PE tl do 15 mm DN do 22 mm</t>
  </si>
  <si>
    <t>Ochrana vodovodního potrubí přilepenými tepelně izolačními trubicemi z PE tl do 15 mm DN do 32 mm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</si>
</sst>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.00&quot; Kč&quot;;\-#,##0.00&quot; Kč&quot;"/>
    <numFmt numFmtId="167" formatCode="#,##0.00"/>
    <numFmt numFmtId="168" formatCode="#,##0.00;\-#,###,##0.00;&quot;&quot;"/>
    <numFmt numFmtId="169" formatCode="0&quot; %&quot;"/>
    <numFmt numFmtId="170" formatCode="#,##0.00&quot; Kč&quot;;\-#,##0.00&quot; Kč&quot;;&quot;&quot;"/>
    <numFmt numFmtId="171" formatCode="0.00"/>
    <numFmt numFmtId="172" formatCode="#,##0.00;;&quot;&quot;"/>
    <numFmt numFmtId="173" formatCode="#,##0.000"/>
    <numFmt numFmtId="174" formatCode="#,##0.00&quot; Kč&quot;;[RED]\-#,##0.00&quot; Kč&quot;"/>
    <numFmt numFmtId="175" formatCode="#,##0.00;\-#,##0.00;&quot;&quot;"/>
    <numFmt numFmtId="176" formatCode="#,##0.000;\-#,##0.000;&quot;&quot;"/>
    <numFmt numFmtId="177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;Lucida Sans Unicode;Tahoma;Luxi Sans;Interface User;WarpSans;Geneva;Tahoma;MS Sans Serif;Helv;Dialog;Albany;Lucida;Helvetica;Charcoal;Chicago;Arial;Helmet;Interface System;Sans Serif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6" fillId="2" borderId="3" xfId="0" applyFont="1" applyFill="1" applyBorder="1" applyAlignment="1">
      <alignment horizontal="left" vertical="center"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vertical="center"/>
    </xf>
    <xf numFmtId="164" fontId="8" fillId="4" borderId="5" xfId="0" applyFont="1" applyFill="1" applyBorder="1" applyAlignment="1">
      <alignment vertical="center"/>
    </xf>
    <xf numFmtId="164" fontId="0" fillId="2" borderId="3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9" fillId="2" borderId="6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10" fillId="2" borderId="6" xfId="0" applyFont="1" applyFill="1" applyBorder="1" applyAlignment="1">
      <alignment/>
    </xf>
    <xf numFmtId="164" fontId="11" fillId="3" borderId="4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4" fontId="11" fillId="4" borderId="6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/>
    </xf>
    <xf numFmtId="164" fontId="6" fillId="4" borderId="9" xfId="0" applyFont="1" applyFill="1" applyBorder="1" applyAlignment="1">
      <alignment horizontal="center" vertical="center"/>
    </xf>
    <xf numFmtId="168" fontId="0" fillId="2" borderId="6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164" fontId="12" fillId="2" borderId="6" xfId="0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6" fillId="4" borderId="8" xfId="0" applyFont="1" applyFill="1" applyBorder="1" applyAlignment="1">
      <alignment horizontal="center"/>
    </xf>
    <xf numFmtId="168" fontId="6" fillId="4" borderId="9" xfId="0" applyNumberFormat="1" applyFont="1" applyFill="1" applyBorder="1" applyAlignment="1">
      <alignment/>
    </xf>
    <xf numFmtId="168" fontId="6" fillId="4" borderId="9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9" xfId="0" applyFont="1" applyFill="1" applyBorder="1" applyAlignment="1">
      <alignment/>
    </xf>
    <xf numFmtId="170" fontId="13" fillId="2" borderId="12" xfId="0" applyNumberFormat="1" applyFont="1" applyFill="1" applyBorder="1" applyAlignment="1">
      <alignment horizontal="center"/>
    </xf>
    <xf numFmtId="164" fontId="6" fillId="2" borderId="9" xfId="0" applyFont="1" applyFill="1" applyBorder="1" applyAlignment="1">
      <alignment/>
    </xf>
    <xf numFmtId="170" fontId="6" fillId="2" borderId="13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 wrapText="1"/>
    </xf>
    <xf numFmtId="170" fontId="6" fillId="4" borderId="13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vertical="center"/>
    </xf>
    <xf numFmtId="170" fontId="6" fillId="4" borderId="6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/>
    </xf>
    <xf numFmtId="171" fontId="6" fillId="4" borderId="9" xfId="0" applyNumberFormat="1" applyFont="1" applyFill="1" applyBorder="1" applyAlignment="1">
      <alignment horizontal="center"/>
    </xf>
    <xf numFmtId="167" fontId="6" fillId="4" borderId="10" xfId="0" applyNumberFormat="1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70" fontId="9" fillId="2" borderId="6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/>
    </xf>
    <xf numFmtId="170" fontId="6" fillId="4" borderId="0" xfId="0" applyNumberFormat="1" applyFont="1" applyFill="1" applyBorder="1" applyAlignment="1">
      <alignment horizontal="center" vertical="center"/>
    </xf>
    <xf numFmtId="170" fontId="13" fillId="4" borderId="10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/>
    </xf>
    <xf numFmtId="172" fontId="6" fillId="4" borderId="6" xfId="0" applyNumberFormat="1" applyFont="1" applyFill="1" applyBorder="1" applyAlignment="1">
      <alignment horizontal="center" vertical="center"/>
    </xf>
    <xf numFmtId="164" fontId="14" fillId="3" borderId="4" xfId="0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horizontal="center"/>
    </xf>
    <xf numFmtId="170" fontId="15" fillId="4" borderId="2" xfId="0" applyNumberFormat="1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/>
    </xf>
    <xf numFmtId="164" fontId="6" fillId="4" borderId="16" xfId="0" applyFont="1" applyFill="1" applyBorder="1" applyAlignment="1">
      <alignment horizontal="center"/>
    </xf>
    <xf numFmtId="167" fontId="0" fillId="2" borderId="11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6" fillId="0" borderId="0" xfId="0" applyFont="1" applyFill="1" applyBorder="1" applyAlignment="1">
      <alignment/>
    </xf>
    <xf numFmtId="164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73" fontId="16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7" fillId="2" borderId="0" xfId="0" applyFont="1" applyFill="1" applyBorder="1" applyAlignment="1">
      <alignment/>
    </xf>
    <xf numFmtId="164" fontId="18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right"/>
    </xf>
    <xf numFmtId="164" fontId="19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/>
    </xf>
    <xf numFmtId="172" fontId="19" fillId="2" borderId="0" xfId="0" applyNumberFormat="1" applyFont="1" applyFill="1" applyBorder="1" applyAlignment="1">
      <alignment horizontal="center"/>
    </xf>
    <xf numFmtId="172" fontId="19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 horizontal="left"/>
    </xf>
    <xf numFmtId="164" fontId="0" fillId="2" borderId="0" xfId="0" applyFill="1" applyAlignment="1">
      <alignment/>
    </xf>
    <xf numFmtId="172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 horizontal="center"/>
    </xf>
    <xf numFmtId="174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 horizontal="right"/>
    </xf>
    <xf numFmtId="164" fontId="9" fillId="3" borderId="6" xfId="0" applyFont="1" applyFill="1" applyBorder="1" applyAlignment="1">
      <alignment horizontal="center"/>
    </xf>
    <xf numFmtId="172" fontId="9" fillId="3" borderId="6" xfId="0" applyNumberFormat="1" applyFont="1" applyFill="1" applyBorder="1" applyAlignment="1">
      <alignment horizontal="center"/>
    </xf>
    <xf numFmtId="172" fontId="23" fillId="3" borderId="6" xfId="0" applyNumberFormat="1" applyFont="1" applyFill="1" applyBorder="1" applyAlignment="1">
      <alignment horizontal="left"/>
    </xf>
    <xf numFmtId="164" fontId="24" fillId="3" borderId="6" xfId="0" applyFont="1" applyFill="1" applyBorder="1" applyAlignment="1">
      <alignment horizontal="center"/>
    </xf>
    <xf numFmtId="174" fontId="25" fillId="3" borderId="6" xfId="0" applyNumberFormat="1" applyFont="1" applyFill="1" applyBorder="1" applyAlignment="1">
      <alignment horizontal="center"/>
    </xf>
    <xf numFmtId="167" fontId="25" fillId="3" borderId="6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 wrapText="1"/>
    </xf>
    <xf numFmtId="167" fontId="16" fillId="3" borderId="9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9" fillId="2" borderId="9" xfId="0" applyFont="1" applyFill="1" applyBorder="1" applyAlignment="1">
      <alignment/>
    </xf>
    <xf numFmtId="172" fontId="13" fillId="2" borderId="9" xfId="0" applyNumberFormat="1" applyFont="1" applyFill="1" applyBorder="1" applyAlignment="1">
      <alignment horizontal="center"/>
    </xf>
    <xf numFmtId="172" fontId="26" fillId="2" borderId="9" xfId="0" applyNumberFormat="1" applyFont="1" applyFill="1" applyBorder="1" applyAlignment="1">
      <alignment/>
    </xf>
    <xf numFmtId="164" fontId="24" fillId="2" borderId="9" xfId="0" applyFont="1" applyFill="1" applyBorder="1" applyAlignment="1">
      <alignment/>
    </xf>
    <xf numFmtId="174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3" fillId="5" borderId="9" xfId="0" applyFont="1" applyFill="1" applyBorder="1" applyAlignment="1">
      <alignment horizontal="right" vertical="top"/>
    </xf>
    <xf numFmtId="164" fontId="27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horizontal="center" vertical="top"/>
    </xf>
    <xf numFmtId="164" fontId="13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vertical="top" wrapText="1"/>
    </xf>
    <xf numFmtId="174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vertical="top"/>
    </xf>
    <xf numFmtId="173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horizontal="right" vertical="top"/>
    </xf>
    <xf numFmtId="164" fontId="0" fillId="2" borderId="0" xfId="0" applyFont="1" applyFill="1" applyBorder="1" applyAlignment="1">
      <alignment vertical="top"/>
    </xf>
    <xf numFmtId="164" fontId="13" fillId="2" borderId="0" xfId="0" applyFont="1" applyFill="1" applyBorder="1" applyAlignment="1">
      <alignment vertical="top"/>
    </xf>
    <xf numFmtId="164" fontId="13" fillId="6" borderId="9" xfId="0" applyFont="1" applyFill="1" applyBorder="1" applyAlignment="1">
      <alignment horizontal="right" vertical="top"/>
    </xf>
    <xf numFmtId="164" fontId="13" fillId="6" borderId="9" xfId="0" applyFont="1" applyFill="1" applyBorder="1" applyAlignment="1">
      <alignment horizontal="center" vertical="top"/>
    </xf>
    <xf numFmtId="164" fontId="13" fillId="6" borderId="9" xfId="0" applyFont="1" applyFill="1" applyBorder="1" applyAlignment="1">
      <alignment vertical="top"/>
    </xf>
    <xf numFmtId="164" fontId="13" fillId="6" borderId="9" xfId="0" applyFont="1" applyFill="1" applyBorder="1" applyAlignment="1">
      <alignment vertical="top" wrapText="1"/>
    </xf>
    <xf numFmtId="166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vertical="top"/>
    </xf>
    <xf numFmtId="173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 vertical="top"/>
    </xf>
    <xf numFmtId="164" fontId="28" fillId="2" borderId="0" xfId="0" applyFont="1" applyFill="1" applyBorder="1" applyAlignment="1">
      <alignment vertical="top" wrapText="1"/>
    </xf>
    <xf numFmtId="164" fontId="16" fillId="2" borderId="0" xfId="0" applyFont="1" applyFill="1" applyBorder="1" applyAlignment="1">
      <alignment horizontal="center" vertical="top"/>
    </xf>
    <xf numFmtId="167" fontId="16" fillId="2" borderId="0" xfId="0" applyNumberFormat="1" applyFont="1" applyFill="1" applyBorder="1" applyAlignment="1">
      <alignment vertical="top"/>
    </xf>
    <xf numFmtId="173" fontId="16" fillId="2" borderId="0" xfId="0" applyNumberFormat="1" applyFont="1" applyFill="1" applyBorder="1" applyAlignment="1">
      <alignment vertical="top"/>
    </xf>
    <xf numFmtId="164" fontId="16" fillId="2" borderId="0" xfId="0" applyFont="1" applyFill="1" applyBorder="1" applyAlignment="1">
      <alignment horizontal="right" vertical="top"/>
    </xf>
    <xf numFmtId="164" fontId="16" fillId="0" borderId="0" xfId="0" applyFont="1" applyBorder="1" applyAlignment="1">
      <alignment vertical="top"/>
    </xf>
    <xf numFmtId="164" fontId="29" fillId="2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horizontal="right" vertical="top"/>
    </xf>
    <xf numFmtId="164" fontId="29" fillId="4" borderId="0" xfId="0" applyFont="1" applyFill="1" applyBorder="1" applyAlignment="1">
      <alignment horizontal="center" vertical="top"/>
    </xf>
    <xf numFmtId="164" fontId="5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 wrapText="1"/>
    </xf>
    <xf numFmtId="166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vertical="top"/>
    </xf>
    <xf numFmtId="173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horizontal="right" vertical="top"/>
    </xf>
    <xf numFmtId="164" fontId="9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vertical="top"/>
    </xf>
    <xf numFmtId="164" fontId="0" fillId="2" borderId="6" xfId="0" applyFont="1" applyFill="1" applyBorder="1" applyAlignment="1">
      <alignment vertical="top" wrapText="1"/>
    </xf>
    <xf numFmtId="173" fontId="0" fillId="2" borderId="6" xfId="0" applyNumberFormat="1" applyFont="1" applyFill="1" applyBorder="1" applyAlignment="1">
      <alignment vertical="top"/>
    </xf>
    <xf numFmtId="164" fontId="0" fillId="2" borderId="6" xfId="0" applyFont="1" applyFill="1" applyBorder="1" applyAlignment="1">
      <alignment horizontal="center" vertical="top"/>
    </xf>
    <xf numFmtId="167" fontId="0" fillId="2" borderId="6" xfId="0" applyNumberFormat="1" applyFont="1" applyFill="1" applyBorder="1" applyAlignment="1">
      <alignment vertical="top"/>
    </xf>
    <xf numFmtId="170" fontId="6" fillId="2" borderId="6" xfId="0" applyNumberFormat="1" applyFont="1" applyFill="1" applyBorder="1" applyAlignment="1">
      <alignment vertical="top"/>
    </xf>
    <xf numFmtId="175" fontId="9" fillId="2" borderId="6" xfId="0" applyNumberFormat="1" applyFont="1" applyFill="1" applyBorder="1" applyAlignment="1">
      <alignment vertical="top"/>
    </xf>
    <xf numFmtId="175" fontId="0" fillId="2" borderId="6" xfId="0" applyNumberFormat="1" applyFont="1" applyFill="1" applyBorder="1" applyAlignment="1">
      <alignment vertical="top"/>
    </xf>
    <xf numFmtId="176" fontId="0" fillId="2" borderId="6" xfId="0" applyNumberFormat="1" applyFont="1" applyFill="1" applyBorder="1" applyAlignment="1">
      <alignment vertical="top"/>
    </xf>
    <xf numFmtId="169" fontId="9" fillId="2" borderId="6" xfId="0" applyNumberFormat="1" applyFont="1" applyFill="1" applyBorder="1" applyAlignment="1">
      <alignment horizontal="right" vertical="top"/>
    </xf>
    <xf numFmtId="175" fontId="9" fillId="2" borderId="6" xfId="0" applyNumberFormat="1" applyFont="1" applyFill="1" applyBorder="1" applyAlignment="1">
      <alignment horizontal="right" vertical="top"/>
    </xf>
    <xf numFmtId="177" fontId="0" fillId="2" borderId="0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/>
    </xf>
    <xf numFmtId="164" fontId="30" fillId="2" borderId="0" xfId="0" applyFont="1" applyFill="1" applyBorder="1" applyAlignment="1">
      <alignment/>
    </xf>
    <xf numFmtId="173" fontId="30" fillId="2" borderId="0" xfId="0" applyNumberFormat="1" applyFont="1" applyFill="1" applyBorder="1" applyAlignment="1">
      <alignment horizontal="right"/>
    </xf>
    <xf numFmtId="164" fontId="30" fillId="2" borderId="0" xfId="0" applyFont="1" applyFill="1" applyBorder="1" applyAlignment="1">
      <alignment horizontal="center"/>
    </xf>
    <xf numFmtId="167" fontId="30" fillId="2" borderId="0" xfId="0" applyNumberFormat="1" applyFont="1" applyFill="1" applyBorder="1" applyAlignment="1">
      <alignment/>
    </xf>
    <xf numFmtId="164" fontId="30" fillId="2" borderId="0" xfId="0" applyFont="1" applyFill="1" applyBorder="1" applyAlignment="1">
      <alignment horizontal="right"/>
    </xf>
    <xf numFmtId="167" fontId="30" fillId="2" borderId="0" xfId="0" applyNumberFormat="1" applyFont="1" applyFill="1" applyBorder="1" applyAlignment="1">
      <alignment vertical="center"/>
    </xf>
    <xf numFmtId="164" fontId="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5" t="s">
        <v>146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</row>
    <row r="3" spans="1:15" ht="27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" customHeight="1">
      <c r="A4" s="6"/>
      <c r="B4" s="8" t="s">
        <v>116</v>
      </c>
      <c r="C4" s="9" t="s">
        <v>219</v>
      </c>
      <c r="D4" s="9"/>
      <c r="E4" s="9"/>
      <c r="F4" s="9"/>
      <c r="G4" s="9"/>
      <c r="H4" s="9"/>
      <c r="I4" s="10" t="s">
        <v>130</v>
      </c>
      <c r="J4" s="11"/>
      <c r="K4" s="11"/>
      <c r="L4" s="11"/>
      <c r="M4" s="11"/>
      <c r="N4" s="11"/>
      <c r="O4" s="12"/>
    </row>
    <row r="5" spans="1:15" ht="23.25" customHeight="1">
      <c r="A5" s="6"/>
      <c r="B5" s="13" t="s">
        <v>112</v>
      </c>
      <c r="C5" s="14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ht="15" customHeight="1">
      <c r="A6" s="6"/>
      <c r="B6" s="19" t="s">
        <v>163</v>
      </c>
      <c r="C6" s="19"/>
      <c r="D6" s="20" t="s">
        <v>57</v>
      </c>
      <c r="E6" s="20"/>
      <c r="F6" s="19" t="s">
        <v>150</v>
      </c>
      <c r="G6" s="19"/>
      <c r="H6" s="19"/>
      <c r="I6" s="19"/>
      <c r="J6" s="19"/>
      <c r="K6" s="19"/>
      <c r="L6" s="19"/>
      <c r="M6" s="19"/>
      <c r="N6" s="19"/>
      <c r="O6" s="18"/>
    </row>
    <row r="7" spans="1:15" ht="15" customHeight="1">
      <c r="A7" s="6"/>
      <c r="B7" s="19" t="s">
        <v>183</v>
      </c>
      <c r="C7" s="19"/>
      <c r="D7" s="20"/>
      <c r="E7" s="20"/>
      <c r="F7" s="19" t="s">
        <v>121</v>
      </c>
      <c r="G7" s="19"/>
      <c r="H7" s="19"/>
      <c r="I7" s="19"/>
      <c r="J7" s="19"/>
      <c r="K7" s="19"/>
      <c r="L7" s="19"/>
      <c r="M7" s="19"/>
      <c r="N7" s="19"/>
      <c r="O7" s="18"/>
    </row>
    <row r="8" spans="1:15" ht="15" customHeight="1">
      <c r="A8" s="6"/>
      <c r="B8" s="19" t="s">
        <v>166</v>
      </c>
      <c r="C8" s="19"/>
      <c r="D8" s="20" t="s">
        <v>234</v>
      </c>
      <c r="E8" s="20"/>
      <c r="F8" s="19" t="s">
        <v>123</v>
      </c>
      <c r="G8" s="21"/>
      <c r="H8" s="21"/>
      <c r="I8" s="21"/>
      <c r="J8" s="21"/>
      <c r="K8" s="21"/>
      <c r="L8" s="21"/>
      <c r="M8" s="21"/>
      <c r="N8" s="21"/>
      <c r="O8" s="18"/>
    </row>
    <row r="9" spans="1:15" ht="15" customHeight="1">
      <c r="A9" s="6"/>
      <c r="B9" s="19" t="s">
        <v>162</v>
      </c>
      <c r="C9" s="19"/>
      <c r="D9" s="20"/>
      <c r="E9" s="20"/>
      <c r="F9" s="19" t="s">
        <v>134</v>
      </c>
      <c r="G9" s="21"/>
      <c r="H9" s="21"/>
      <c r="I9" s="21"/>
      <c r="J9" s="21"/>
      <c r="K9" s="21"/>
      <c r="L9" s="21"/>
      <c r="M9" s="21"/>
      <c r="N9" s="21"/>
      <c r="O9" s="18"/>
    </row>
    <row r="10" spans="1:15" ht="15" customHeight="1">
      <c r="A10" s="6"/>
      <c r="B10" s="19" t="s">
        <v>165</v>
      </c>
      <c r="C10" s="19"/>
      <c r="D10" s="19"/>
      <c r="E10" s="19"/>
      <c r="F10" s="19" t="s">
        <v>129</v>
      </c>
      <c r="G10" s="21"/>
      <c r="H10" s="21"/>
      <c r="I10" s="21"/>
      <c r="J10" s="21"/>
      <c r="K10" s="21"/>
      <c r="L10" s="21"/>
      <c r="M10" s="21"/>
      <c r="N10" s="21"/>
      <c r="O10" s="18"/>
    </row>
    <row r="11" spans="1:15" ht="15" customHeight="1">
      <c r="A11" s="6"/>
      <c r="B11" s="19" t="s">
        <v>66</v>
      </c>
      <c r="C11" s="19"/>
      <c r="D11" s="22" t="s">
        <v>118</v>
      </c>
      <c r="E11" s="22"/>
      <c r="F11" s="19"/>
      <c r="G11" s="19"/>
      <c r="H11" s="19"/>
      <c r="I11" s="19"/>
      <c r="J11" s="19"/>
      <c r="K11" s="19"/>
      <c r="L11" s="19"/>
      <c r="M11" s="19"/>
      <c r="N11" s="19"/>
      <c r="O11" s="18"/>
    </row>
    <row r="12" spans="1:15" ht="15" customHeight="1">
      <c r="A12" s="6"/>
      <c r="B12" s="23"/>
      <c r="C12" s="23"/>
      <c r="D12" s="23"/>
      <c r="E12" s="23"/>
      <c r="F12" s="19" t="s">
        <v>73</v>
      </c>
      <c r="G12" s="19" t="s">
        <v>234</v>
      </c>
      <c r="H12" s="19"/>
      <c r="I12" s="19"/>
      <c r="J12" s="19"/>
      <c r="K12" s="19"/>
      <c r="L12" s="19"/>
      <c r="M12" s="19"/>
      <c r="N12" s="19"/>
      <c r="O12" s="18"/>
    </row>
    <row r="13" spans="1:15" ht="15" customHeight="1">
      <c r="A13" s="6"/>
      <c r="B13" s="24" t="s">
        <v>182</v>
      </c>
      <c r="C13" s="24"/>
      <c r="D13" s="24"/>
      <c r="E13" s="24"/>
      <c r="F13" s="24"/>
      <c r="G13" s="25" t="s">
        <v>141</v>
      </c>
      <c r="H13" s="25"/>
      <c r="I13" s="25"/>
      <c r="J13" s="25"/>
      <c r="K13" s="25"/>
      <c r="L13" s="26" t="s">
        <v>128</v>
      </c>
      <c r="M13" s="26"/>
      <c r="N13" s="26"/>
      <c r="O13" s="18"/>
    </row>
    <row r="14" spans="1:15" ht="15" customHeight="1">
      <c r="A14" s="6"/>
      <c r="B14" s="27" t="s">
        <v>124</v>
      </c>
      <c r="C14" s="28" t="s">
        <v>67</v>
      </c>
      <c r="D14" s="28" t="s">
        <v>132</v>
      </c>
      <c r="E14" s="29" t="s">
        <v>23</v>
      </c>
      <c r="F14" s="30" t="s">
        <v>143</v>
      </c>
      <c r="G14" s="31" t="s">
        <v>136</v>
      </c>
      <c r="H14" s="31"/>
      <c r="I14" s="31"/>
      <c r="J14" s="32" t="s">
        <v>131</v>
      </c>
      <c r="K14" s="33" t="s">
        <v>115</v>
      </c>
      <c r="L14" s="18"/>
      <c r="M14" s="3"/>
      <c r="N14" s="3"/>
      <c r="O14" s="18"/>
    </row>
    <row r="15" spans="1:15" ht="15" customHeight="1">
      <c r="A15" s="6"/>
      <c r="B15" s="34" t="s">
        <v>22</v>
      </c>
      <c r="C15" s="35" t="e">
        <f>SUMIF(Rozpočet!F9:F98,B15,Rozpočet!L9:L98)</f>
        <v>#NULL!</v>
      </c>
      <c r="D15" s="35" t="e">
        <f>SUMIF(Rozpočet!F9:F98,B15,Rozpočet!M9:M98)</f>
        <v>#NULL!</v>
      </c>
      <c r="E15" s="36" t="e">
        <f>SUMIF(Rozpočet!F9:F98,B15,Rozpočet!N9:N98)</f>
        <v>#NULL!</v>
      </c>
      <c r="F15" s="37" t="e">
        <f>SUMIF(Rozpočet!F9:F98,B15,Rozpočet!O9:O98)</f>
        <v>#NULL!</v>
      </c>
      <c r="G15" s="38"/>
      <c r="H15" s="38"/>
      <c r="I15" s="38"/>
      <c r="J15" s="39"/>
      <c r="K15" s="40"/>
      <c r="L15" s="18"/>
      <c r="M15" s="3"/>
      <c r="N15" s="3"/>
      <c r="O15" s="18"/>
    </row>
    <row r="16" spans="1:15" ht="15" customHeight="1">
      <c r="A16" s="6"/>
      <c r="B16" s="34" t="s">
        <v>26</v>
      </c>
      <c r="C16" s="35" t="e">
        <f>SUMIF(Rozpočet!F9:F98,B16,Rozpočet!L9:L98)</f>
        <v>#NULL!</v>
      </c>
      <c r="D16" s="35" t="e">
        <f>SUMIF(Rozpočet!F9:F98,B16,Rozpočet!M9:M98)</f>
        <v>#NULL!</v>
      </c>
      <c r="E16" s="36" t="e">
        <f>SUMIF(Rozpočet!F9:F98,B16,Rozpočet!N9:N98)</f>
        <v>#NULL!</v>
      </c>
      <c r="F16" s="37" t="e">
        <f>SUMIF(Rozpočet!F9:F98,B16,Rozpočet!O9:O98)</f>
        <v>#NULL!</v>
      </c>
      <c r="G16" s="38"/>
      <c r="H16" s="38"/>
      <c r="I16" s="38"/>
      <c r="J16" s="39"/>
      <c r="K16" s="40"/>
      <c r="L16" s="18"/>
      <c r="M16" s="3"/>
      <c r="N16" s="3"/>
      <c r="O16" s="18"/>
    </row>
    <row r="17" spans="1:15" ht="15" customHeight="1">
      <c r="A17" s="6"/>
      <c r="B17" s="34" t="s">
        <v>24</v>
      </c>
      <c r="C17" s="35" t="e">
        <f>SUMIF(Rozpočet!F9:F98,B17,Rozpočet!L9:L98)</f>
        <v>#NULL!</v>
      </c>
      <c r="D17" s="35" t="e">
        <f>SUMIF(Rozpočet!F9:F98,B17,Rozpočet!M9:M98)</f>
        <v>#NULL!</v>
      </c>
      <c r="E17" s="36" t="e">
        <f>SUMIF(Rozpočet!F9:F98,B17,Rozpočet!N9:N98)</f>
        <v>#NULL!</v>
      </c>
      <c r="F17" s="37" t="e">
        <f>SUMIF(Rozpočet!F9:F98,B17,Rozpočet!O9:O98)</f>
        <v>#NULL!</v>
      </c>
      <c r="G17" s="38"/>
      <c r="H17" s="38"/>
      <c r="I17" s="38"/>
      <c r="J17" s="39"/>
      <c r="K17" s="40"/>
      <c r="L17" s="18"/>
      <c r="M17" s="3"/>
      <c r="N17" s="3"/>
      <c r="O17" s="18"/>
    </row>
    <row r="18" spans="1:15" ht="15" customHeight="1">
      <c r="A18" s="6"/>
      <c r="B18" s="34" t="s">
        <v>27</v>
      </c>
      <c r="C18" s="35" t="e">
        <f>SUMIF(Rozpočet!F9:F98,B18,Rozpočet!L9:L98)</f>
        <v>#NULL!</v>
      </c>
      <c r="D18" s="35" t="e">
        <f>SUMIF(Rozpočet!F9:F98,B18,Rozpočet!M9:M98)</f>
        <v>#NULL!</v>
      </c>
      <c r="E18" s="36" t="e">
        <f>SUMIF(Rozpočet!F9:F98,B18,Rozpočet!N9:N98)</f>
        <v>#NULL!</v>
      </c>
      <c r="F18" s="37" t="e">
        <f>SUMIF(Rozpočet!F9:F98,B18,Rozpočet!O9:O98)</f>
        <v>#NULL!</v>
      </c>
      <c r="G18" s="38"/>
      <c r="H18" s="38"/>
      <c r="I18" s="38"/>
      <c r="J18" s="39"/>
      <c r="K18" s="40"/>
      <c r="L18" s="18"/>
      <c r="M18" s="3"/>
      <c r="N18" s="3"/>
      <c r="O18" s="18"/>
    </row>
    <row r="19" spans="1:15" ht="15" customHeight="1">
      <c r="A19" s="6"/>
      <c r="B19" s="34" t="s">
        <v>25</v>
      </c>
      <c r="C19" s="35" t="e">
        <f>Rozpočet!L7-SUM(C15:C18)</f>
        <v>#NULL!</v>
      </c>
      <c r="D19" s="35" t="e">
        <f>Rozpočet!M7-SUM(D15:D18)</f>
        <v>#NULL!</v>
      </c>
      <c r="E19" s="36" t="e">
        <f>Rozpočet!N7-SUM(E15:E18)</f>
        <v>#NULL!</v>
      </c>
      <c r="F19" s="37" t="e">
        <f>Rozpočet!O7-SUM(F15:F18)</f>
        <v>#NULL!</v>
      </c>
      <c r="G19" s="38"/>
      <c r="H19" s="38"/>
      <c r="I19" s="38"/>
      <c r="J19" s="39"/>
      <c r="K19" s="40"/>
      <c r="L19" s="41" t="s">
        <v>33</v>
      </c>
      <c r="M19" s="3"/>
      <c r="N19" s="3"/>
      <c r="O19" s="18"/>
    </row>
    <row r="20" spans="1:15" ht="15" customHeight="1">
      <c r="A20" s="6"/>
      <c r="B20" s="42" t="s">
        <v>56</v>
      </c>
      <c r="C20" s="43" t="e">
        <f>SUM(C15:C19)</f>
        <v>#NULL!</v>
      </c>
      <c r="D20" s="43" t="e">
        <f>SUM(D15:D19)</f>
        <v>#NULL!</v>
      </c>
      <c r="E20" s="44" t="e">
        <f>SUM(E15:E19)</f>
        <v>#NULL!</v>
      </c>
      <c r="F20" s="45" t="e">
        <f>SUM(F15:F19)</f>
        <v>#NULL!</v>
      </c>
      <c r="G20" s="38"/>
      <c r="H20" s="38"/>
      <c r="I20" s="38"/>
      <c r="J20" s="39"/>
      <c r="K20" s="40"/>
      <c r="L20" s="18"/>
      <c r="M20" s="46"/>
      <c r="N20" s="46"/>
      <c r="O20" s="18"/>
    </row>
    <row r="21" spans="1:15" ht="15" customHeight="1">
      <c r="A21" s="6"/>
      <c r="B21" s="47" t="s">
        <v>190</v>
      </c>
      <c r="C21" s="47"/>
      <c r="D21" s="47"/>
      <c r="E21" s="48" t="e">
        <f>SUM(C20:E20)</f>
        <v>#NULL!</v>
      </c>
      <c r="F21" s="48"/>
      <c r="G21" s="38"/>
      <c r="H21" s="38"/>
      <c r="I21" s="38"/>
      <c r="J21" s="39"/>
      <c r="K21" s="40"/>
      <c r="L21" s="26" t="s">
        <v>133</v>
      </c>
      <c r="M21" s="26"/>
      <c r="N21" s="26"/>
      <c r="O21" s="18"/>
    </row>
    <row r="22" spans="1:15" ht="15" customHeight="1">
      <c r="A22" s="6"/>
      <c r="B22" s="49" t="s">
        <v>143</v>
      </c>
      <c r="C22" s="49"/>
      <c r="D22" s="49"/>
      <c r="E22" s="50" t="e">
        <f>F20</f>
        <v>#NULL!</v>
      </c>
      <c r="F22" s="50"/>
      <c r="G22" s="38"/>
      <c r="H22" s="38"/>
      <c r="I22" s="38"/>
      <c r="J22" s="39"/>
      <c r="K22" s="40"/>
      <c r="L22" s="51"/>
      <c r="M22" s="3"/>
      <c r="N22" s="3"/>
      <c r="O22" s="18"/>
    </row>
    <row r="23" spans="1:15" ht="15" customHeight="1">
      <c r="A23" s="6"/>
      <c r="B23" s="52" t="s">
        <v>204</v>
      </c>
      <c r="C23" s="52"/>
      <c r="D23" s="52"/>
      <c r="E23" s="53" t="e">
        <f>E21+E22</f>
        <v>#NULL!</v>
      </c>
      <c r="F23" s="53"/>
      <c r="G23" s="54" t="s">
        <v>155</v>
      </c>
      <c r="H23" s="54"/>
      <c r="I23" s="54"/>
      <c r="J23" s="55" t="e">
        <f>SUM(J15:J22)</f>
        <v>#NULL!</v>
      </c>
      <c r="K23" s="55"/>
      <c r="L23" s="18"/>
      <c r="M23" s="3"/>
      <c r="N23" s="3"/>
      <c r="O23" s="18"/>
    </row>
    <row r="24" spans="1:15" ht="15" customHeight="1">
      <c r="A24" s="6"/>
      <c r="B24" s="52"/>
      <c r="C24" s="52"/>
      <c r="D24" s="52"/>
      <c r="E24" s="53"/>
      <c r="F24" s="53"/>
      <c r="G24" s="54"/>
      <c r="H24" s="54"/>
      <c r="I24" s="54"/>
      <c r="J24" s="55"/>
      <c r="K24" s="55"/>
      <c r="L24" s="18"/>
      <c r="M24" s="3"/>
      <c r="N24" s="3"/>
      <c r="O24" s="18"/>
    </row>
    <row r="25" spans="1:15" ht="15" customHeight="1">
      <c r="A25" s="6"/>
      <c r="B25" s="26" t="s">
        <v>216</v>
      </c>
      <c r="C25" s="26"/>
      <c r="D25" s="26"/>
      <c r="E25" s="26"/>
      <c r="F25" s="26"/>
      <c r="G25" s="56" t="s">
        <v>147</v>
      </c>
      <c r="H25" s="56"/>
      <c r="I25" s="56"/>
      <c r="J25" s="56"/>
      <c r="K25" s="56"/>
      <c r="L25" s="18"/>
      <c r="M25" s="3"/>
      <c r="N25" s="3"/>
      <c r="O25" s="18"/>
    </row>
    <row r="26" spans="1:15" ht="15" customHeight="1">
      <c r="A26" s="6"/>
      <c r="B26" s="42" t="s">
        <v>72</v>
      </c>
      <c r="C26" s="57" t="s">
        <v>59</v>
      </c>
      <c r="D26" s="57"/>
      <c r="E26" s="58" t="s">
        <v>43</v>
      </c>
      <c r="F26" s="58"/>
      <c r="G26" s="31"/>
      <c r="H26" s="31" t="s">
        <v>74</v>
      </c>
      <c r="I26" s="31"/>
      <c r="J26" s="59" t="s">
        <v>43</v>
      </c>
      <c r="K26" s="59"/>
      <c r="L26" s="18"/>
      <c r="M26" s="3"/>
      <c r="N26" s="3"/>
      <c r="O26" s="18"/>
    </row>
    <row r="27" spans="1:15" ht="15" customHeight="1">
      <c r="A27" s="6"/>
      <c r="B27" s="60">
        <v>21</v>
      </c>
      <c r="C27" s="61" t="e">
        <f>SUMIF(Rozpočet!S9:S98,B27,Rozpočet!K9:K98)+H27</f>
        <v>#NULL!</v>
      </c>
      <c r="D27" s="61"/>
      <c r="E27" s="62" t="e">
        <f>C27/100*B27</f>
        <v>#NULL!</v>
      </c>
      <c r="F27" s="62"/>
      <c r="G27" s="63"/>
      <c r="H27" s="64" t="e">
        <f>SUMIF(K15:K22,B27,J15:J22)</f>
        <v>#NULL!</v>
      </c>
      <c r="I27" s="64"/>
      <c r="J27" s="65" t="e">
        <f>H27*B27/100</f>
        <v>#NULL!</v>
      </c>
      <c r="K27" s="65"/>
      <c r="L27" s="41" t="s">
        <v>33</v>
      </c>
      <c r="M27" s="3"/>
      <c r="N27" s="3"/>
      <c r="O27" s="18"/>
    </row>
    <row r="28" spans="1:15" ht="15" customHeight="1">
      <c r="A28" s="6"/>
      <c r="B28" s="60">
        <v>15</v>
      </c>
      <c r="C28" s="61" t="e">
        <f>SUMIF(Rozpočet!S9:S98,B28,Rozpočet!K9:K98)+H28</f>
        <v>#NULL!</v>
      </c>
      <c r="D28" s="61"/>
      <c r="E28" s="62" t="e">
        <f>C28/100*B28</f>
        <v>#NULL!</v>
      </c>
      <c r="F28" s="62"/>
      <c r="G28" s="63"/>
      <c r="H28" s="65" t="e">
        <f>SUMIF(K15:K22,B28,J15:J22)</f>
        <v>#NULL!</v>
      </c>
      <c r="I28" s="65"/>
      <c r="J28" s="65" t="e">
        <f>H28*B28/100</f>
        <v>#NULL!</v>
      </c>
      <c r="K28" s="65"/>
      <c r="L28" s="18"/>
      <c r="M28" s="3"/>
      <c r="N28" s="3"/>
      <c r="O28" s="18"/>
    </row>
    <row r="29" spans="1:15" ht="15" customHeight="1">
      <c r="A29" s="6"/>
      <c r="B29" s="60">
        <v>0</v>
      </c>
      <c r="C29" s="61" t="e">
        <f>(E23+J23)-(C27+C28)</f>
        <v>#NULL!</v>
      </c>
      <c r="D29" s="61"/>
      <c r="E29" s="62" t="e">
        <f>C29/100*B29</f>
        <v>#NULL!</v>
      </c>
      <c r="F29" s="62"/>
      <c r="G29" s="63"/>
      <c r="H29" s="65" t="e">
        <f>J23-(H27+H28)</f>
        <v>#NULL!</v>
      </c>
      <c r="I29" s="65"/>
      <c r="J29" s="65" t="e">
        <f>H29*B29/100</f>
        <v>#NULL!</v>
      </c>
      <c r="K29" s="65"/>
      <c r="L29" s="26" t="s">
        <v>71</v>
      </c>
      <c r="M29" s="26"/>
      <c r="N29" s="26"/>
      <c r="O29" s="18"/>
    </row>
    <row r="30" spans="1:15" ht="15" customHeight="1">
      <c r="A30" s="6"/>
      <c r="B30" s="66"/>
      <c r="C30" s="67" t="e">
        <f>ROUNDUP(C27+C28+C29,1)</f>
        <v>#NULL!</v>
      </c>
      <c r="D30" s="67"/>
      <c r="E30" s="68" t="e">
        <f>ROUNDUP(E27+E28+E29,1)</f>
        <v>#NULL!</v>
      </c>
      <c r="F30" s="68"/>
      <c r="G30" s="69"/>
      <c r="H30" s="69"/>
      <c r="I30" s="69"/>
      <c r="J30" s="70" t="e">
        <f>J27+J28+J29</f>
        <v>#NULL!</v>
      </c>
      <c r="K30" s="70"/>
      <c r="L30" s="18"/>
      <c r="M30" s="3"/>
      <c r="N30" s="3"/>
      <c r="O30" s="18"/>
    </row>
    <row r="31" spans="1:15" ht="15" customHeight="1">
      <c r="A31" s="6"/>
      <c r="B31" s="66"/>
      <c r="C31" s="67"/>
      <c r="D31" s="67"/>
      <c r="E31" s="68"/>
      <c r="F31" s="68"/>
      <c r="G31" s="69"/>
      <c r="H31" s="69"/>
      <c r="I31" s="69"/>
      <c r="J31" s="70"/>
      <c r="K31" s="70"/>
      <c r="L31" s="18"/>
      <c r="M31" s="3"/>
      <c r="N31" s="3"/>
      <c r="O31" s="18"/>
    </row>
    <row r="32" spans="1:15" ht="15" customHeight="1">
      <c r="A32" s="6"/>
      <c r="B32" s="71" t="s">
        <v>220</v>
      </c>
      <c r="C32" s="71"/>
      <c r="D32" s="71"/>
      <c r="E32" s="71"/>
      <c r="F32" s="71"/>
      <c r="G32" s="72" t="s">
        <v>197</v>
      </c>
      <c r="H32" s="72"/>
      <c r="I32" s="72"/>
      <c r="J32" s="72"/>
      <c r="K32" s="72"/>
      <c r="L32" s="3"/>
      <c r="M32" s="3"/>
      <c r="N32" s="3"/>
      <c r="O32" s="18"/>
    </row>
    <row r="33" spans="1:15" ht="15" customHeight="1">
      <c r="A33" s="6"/>
      <c r="B33" s="73" t="e">
        <f>C30+E30</f>
        <v>#NULL!</v>
      </c>
      <c r="C33" s="73"/>
      <c r="D33" s="73"/>
      <c r="E33" s="73"/>
      <c r="F33" s="73"/>
      <c r="G33" s="74" t="s">
        <v>70</v>
      </c>
      <c r="H33" s="74"/>
      <c r="I33" s="74"/>
      <c r="J33" s="28" t="s">
        <v>144</v>
      </c>
      <c r="K33" s="75" t="s">
        <v>122</v>
      </c>
      <c r="L33" s="3"/>
      <c r="M33" s="3"/>
      <c r="N33" s="3"/>
      <c r="O33" s="18"/>
    </row>
    <row r="34" spans="1:15" ht="15" customHeight="1">
      <c r="A34" s="6"/>
      <c r="B34" s="73"/>
      <c r="C34" s="73"/>
      <c r="D34" s="73"/>
      <c r="E34" s="73"/>
      <c r="F34" s="73"/>
      <c r="G34" s="22"/>
      <c r="H34" s="22"/>
      <c r="I34" s="22"/>
      <c r="J34" s="19"/>
      <c r="K34" s="76" t="e">
        <f>IF(J34&gt;0,E23/J34,"")</f>
        <v>#NULL!</v>
      </c>
      <c r="L34" s="3"/>
      <c r="M34" s="3"/>
      <c r="N34" s="3"/>
      <c r="O34" s="18"/>
    </row>
    <row r="35" spans="1:15" ht="15" customHeight="1">
      <c r="A35" s="6"/>
      <c r="B35" s="73"/>
      <c r="C35" s="73"/>
      <c r="D35" s="73"/>
      <c r="E35" s="73"/>
      <c r="F35" s="73"/>
      <c r="G35" s="22"/>
      <c r="H35" s="22"/>
      <c r="I35" s="22"/>
      <c r="J35" s="19"/>
      <c r="K35" s="76" t="e">
        <f>IF(J35&gt;0,E23/J35,"")</f>
        <v>#NULL!</v>
      </c>
      <c r="L35" s="3"/>
      <c r="M35" s="3"/>
      <c r="N35" s="3"/>
      <c r="O35" s="18"/>
    </row>
    <row r="36" spans="1:15" ht="15" customHeight="1">
      <c r="A36" s="6"/>
      <c r="B36" s="73"/>
      <c r="C36" s="73"/>
      <c r="D36" s="73"/>
      <c r="E36" s="73"/>
      <c r="F36" s="73"/>
      <c r="G36" s="22"/>
      <c r="H36" s="22"/>
      <c r="I36" s="22"/>
      <c r="J36" s="19"/>
      <c r="K36" s="76" t="e">
        <f>IF(J36&gt;0,E23/J36,"")</f>
        <v>#NULL!</v>
      </c>
      <c r="L36" s="3"/>
      <c r="M36" s="3"/>
      <c r="N36" s="3"/>
      <c r="O36" s="18"/>
    </row>
    <row r="37" spans="1:15" ht="7.5" customHeight="1">
      <c r="A37" s="3"/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7"/>
      <c r="M37" s="77"/>
      <c r="N37" s="77"/>
      <c r="O37" s="3"/>
    </row>
  </sheetData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79" customWidth="1"/>
    <col min="10" max="10" width="11.7109375" style="2" customWidth="1"/>
    <col min="11" max="11" width="15.421875" style="2" customWidth="1"/>
    <col min="12" max="12" width="11.7109375" style="80" customWidth="1"/>
    <col min="13" max="15" width="11.57421875" style="80" customWidth="1"/>
    <col min="16" max="16" width="11.140625" style="81" customWidth="1"/>
    <col min="17" max="18" width="0" style="2" hidden="1" customWidth="1"/>
    <col min="19" max="19" width="11.7109375" style="82" customWidth="1"/>
    <col min="20" max="20" width="0" style="82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87" customFormat="1" ht="12.75" customHeight="1" hidden="1">
      <c r="A1" s="83" t="s">
        <v>29</v>
      </c>
      <c r="B1" s="84" t="s">
        <v>58</v>
      </c>
      <c r="C1" s="84" t="s">
        <v>41</v>
      </c>
      <c r="D1" s="84" t="s">
        <v>34</v>
      </c>
      <c r="E1" s="84" t="s">
        <v>117</v>
      </c>
      <c r="F1" s="84" t="s">
        <v>148</v>
      </c>
      <c r="G1" s="84" t="s">
        <v>40</v>
      </c>
      <c r="H1" s="84" t="s">
        <v>158</v>
      </c>
      <c r="I1" s="84" t="s">
        <v>10</v>
      </c>
      <c r="J1" s="84" t="s">
        <v>149</v>
      </c>
      <c r="K1" s="84" t="s">
        <v>126</v>
      </c>
      <c r="L1" s="85" t="s">
        <v>67</v>
      </c>
      <c r="M1" s="85" t="s">
        <v>132</v>
      </c>
      <c r="N1" s="85" t="s">
        <v>23</v>
      </c>
      <c r="O1" s="85" t="s">
        <v>143</v>
      </c>
      <c r="P1" s="86" t="s">
        <v>139</v>
      </c>
      <c r="Q1" s="84" t="s">
        <v>140</v>
      </c>
      <c r="R1" s="84" t="s">
        <v>127</v>
      </c>
      <c r="S1" s="84" t="s">
        <v>21</v>
      </c>
      <c r="T1" s="84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88"/>
      <c r="B2" s="3"/>
      <c r="C2" s="3"/>
      <c r="D2" s="3"/>
      <c r="E2" s="3"/>
      <c r="F2" s="3"/>
      <c r="G2" s="89" t="s">
        <v>169</v>
      </c>
      <c r="H2" s="89"/>
      <c r="I2" s="89"/>
      <c r="J2" s="89"/>
      <c r="K2" s="89"/>
      <c r="L2" s="90"/>
      <c r="M2" s="90"/>
      <c r="N2" s="90"/>
      <c r="O2" s="90"/>
      <c r="P2" s="90"/>
      <c r="Q2" s="90"/>
      <c r="R2" s="90"/>
      <c r="S2" s="91"/>
      <c r="T2" s="91"/>
      <c r="U2" s="3"/>
    </row>
    <row r="3" spans="1:21" ht="18.75" customHeight="1">
      <c r="A3" s="3"/>
      <c r="B3" s="92" t="s">
        <v>116</v>
      </c>
      <c r="C3" s="93"/>
      <c r="D3" s="94" t="e">
        <f>KrycíList!D6</f>
        <v>#NULL!</v>
      </c>
      <c r="E3" s="94"/>
      <c r="F3" s="94"/>
      <c r="G3" s="95" t="e">
        <f>KrycíList!C4</f>
        <v>#NULL!</v>
      </c>
      <c r="H3" s="96" t="e">
        <f>KrycíList!J4</f>
        <v>#NULL!</v>
      </c>
      <c r="I3" s="96"/>
      <c r="J3" s="97"/>
      <c r="K3" s="97"/>
      <c r="L3" s="97"/>
      <c r="M3" s="97"/>
      <c r="N3" s="97"/>
      <c r="O3" s="98"/>
      <c r="P3" s="98"/>
      <c r="Q3" s="98"/>
      <c r="R3" s="98"/>
      <c r="S3" s="98"/>
      <c r="T3" s="98"/>
      <c r="U3" s="93"/>
    </row>
    <row r="4" spans="1:21" ht="14.25" customHeight="1">
      <c r="A4" s="3"/>
      <c r="B4" s="3"/>
      <c r="C4" s="3"/>
      <c r="D4" s="99" t="e">
        <f>KrycíList!C5</f>
        <v>#NULL!</v>
      </c>
      <c r="E4" s="99"/>
      <c r="F4" s="99"/>
      <c r="G4" s="100" t="e">
        <f>KrycíList!G5</f>
        <v>#NULL!</v>
      </c>
      <c r="H4" s="101" t="e">
        <f>KrycíList!D5</f>
        <v>#NULL!</v>
      </c>
      <c r="I4" s="101"/>
      <c r="J4" s="93"/>
      <c r="K4" s="102"/>
      <c r="L4" s="103"/>
      <c r="M4" s="103"/>
      <c r="N4" s="103"/>
      <c r="O4" s="103"/>
      <c r="P4" s="103"/>
      <c r="Q4" s="103"/>
      <c r="R4" s="103"/>
      <c r="S4" s="104"/>
      <c r="T4" s="104"/>
      <c r="U4" s="3"/>
    </row>
    <row r="5" spans="1:21" ht="11.25" customHeight="1">
      <c r="A5" s="3"/>
      <c r="B5" s="105"/>
      <c r="C5" s="105"/>
      <c r="D5" s="106"/>
      <c r="E5" s="106"/>
      <c r="F5" s="106"/>
      <c r="G5" s="107" t="e">
        <f>KrycíList!G12</f>
        <v>#NULL!</v>
      </c>
      <c r="H5" s="106"/>
      <c r="I5" s="106"/>
      <c r="J5" s="108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3" t="s">
        <v>1</v>
      </c>
    </row>
    <row r="6" spans="1:256" s="116" customFormat="1" ht="21.75" customHeight="1">
      <c r="A6" s="111"/>
      <c r="B6" s="112" t="s">
        <v>58</v>
      </c>
      <c r="C6" s="112" t="s">
        <v>41</v>
      </c>
      <c r="D6" s="113" t="s">
        <v>34</v>
      </c>
      <c r="E6" s="112" t="s">
        <v>9</v>
      </c>
      <c r="F6" s="112" t="s">
        <v>148</v>
      </c>
      <c r="G6" s="112" t="s">
        <v>154</v>
      </c>
      <c r="H6" s="112" t="s">
        <v>153</v>
      </c>
      <c r="I6" s="112" t="s">
        <v>10</v>
      </c>
      <c r="J6" s="112" t="s">
        <v>42</v>
      </c>
      <c r="K6" s="114" t="s">
        <v>125</v>
      </c>
      <c r="L6" s="115" t="s">
        <v>67</v>
      </c>
      <c r="M6" s="115" t="s">
        <v>132</v>
      </c>
      <c r="N6" s="115" t="s">
        <v>23</v>
      </c>
      <c r="O6" s="115" t="s">
        <v>143</v>
      </c>
      <c r="P6" s="115" t="s">
        <v>113</v>
      </c>
      <c r="Q6" s="115" t="s">
        <v>114</v>
      </c>
      <c r="R6" s="115" t="s">
        <v>68</v>
      </c>
      <c r="S6" s="115" t="s">
        <v>36</v>
      </c>
      <c r="T6" s="115" t="s">
        <v>156</v>
      </c>
      <c r="U6" s="111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117"/>
      <c r="C7" s="117"/>
      <c r="D7" s="118" t="e">
        <f>KrycíList!C8</f>
        <v>#NULL!</v>
      </c>
      <c r="E7" s="118"/>
      <c r="F7" s="118"/>
      <c r="G7" s="119"/>
      <c r="H7" s="118"/>
      <c r="I7" s="118"/>
      <c r="J7" s="120"/>
      <c r="K7" s="121" t="e">
        <f>SUMIF($D9:$D99,"B",K9:K99)</f>
        <v>#NULL!</v>
      </c>
      <c r="L7" s="122" t="e">
        <f>SUMIF($D9:$D99,"B",L9:L99)</f>
        <v>#NULL!</v>
      </c>
      <c r="M7" s="122" t="e">
        <f>SUMIF($D9:$D99,"B",M9:M99)</f>
        <v>#NULL!</v>
      </c>
      <c r="N7" s="122" t="e">
        <f>SUMIF($D9:$D99,"B",N9:N99)</f>
        <v>#NULL!</v>
      </c>
      <c r="O7" s="122" t="e">
        <f>SUMIF($D9:$D99,"B",O9:O99)</f>
        <v>#NULL!</v>
      </c>
      <c r="P7" s="122" t="e">
        <f>SUMIF($D9:$D99,"B",P9:P99)</f>
        <v>#NULL!</v>
      </c>
      <c r="Q7" s="122" t="e">
        <f>SUMIF($D9:$D99,"B",Q9:Q99)</f>
        <v>#NULL!</v>
      </c>
      <c r="R7" s="122" t="e">
        <f>SUMIF($D9:$D99,"B",R9:R99)</f>
        <v>#NULL!</v>
      </c>
      <c r="S7" s="123" t="e">
        <f>ROUNDUP(SUMIF($D9:$D99,"B",S9:S99),1)</f>
        <v>#NULL!</v>
      </c>
      <c r="T7" s="123" t="e">
        <f>ROUNDUP(K7+S7,1)</f>
        <v>#NULL!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124"/>
      <c r="J8" s="3"/>
      <c r="K8" s="3"/>
      <c r="L8" s="90"/>
      <c r="M8" s="90"/>
      <c r="N8" s="90"/>
      <c r="O8" s="90"/>
      <c r="P8" s="90"/>
      <c r="Q8" s="90"/>
      <c r="R8" s="90"/>
      <c r="S8" s="91"/>
      <c r="T8" s="91"/>
      <c r="U8" s="3"/>
    </row>
    <row r="9" spans="1:21" ht="13.5">
      <c r="A9" s="3"/>
      <c r="B9" s="125" t="s">
        <v>13</v>
      </c>
      <c r="C9" s="126"/>
      <c r="D9" s="127" t="s">
        <v>2</v>
      </c>
      <c r="E9" s="126"/>
      <c r="F9" s="128"/>
      <c r="G9" s="129" t="s">
        <v>188</v>
      </c>
      <c r="H9" s="126"/>
      <c r="I9" s="127"/>
      <c r="J9" s="126"/>
      <c r="K9" s="130" t="e">
        <f>SUMIF($D10:$D26,"O",K10:K26)</f>
        <v>#NULL!</v>
      </c>
      <c r="L9" s="131" t="e">
        <f>SUMIF($D10:$D26,"O",L10:L26)</f>
        <v>#NULL!</v>
      </c>
      <c r="M9" s="131" t="e">
        <f>SUMIF($D10:$D26,"O",M10:M26)</f>
        <v>#NULL!</v>
      </c>
      <c r="N9" s="131" t="e">
        <f>SUMIF($D10:$D26,"O",N10:N26)</f>
        <v>#NULL!</v>
      </c>
      <c r="O9" s="131" t="e">
        <f>SUMIF($D10:$D26,"O",O10:O26)</f>
        <v>#NULL!</v>
      </c>
      <c r="P9" s="132" t="e">
        <f>SUMIF($D10:$D26,"O",P10:P26)</f>
        <v>#NULL!</v>
      </c>
      <c r="Q9" s="132" t="e">
        <f>SUMIF($D10:$D26,"O",Q10:Q26)</f>
        <v>#NULL!</v>
      </c>
      <c r="R9" s="132" t="e">
        <f>SUMIF($D10:$D26,"O",R10:R26)</f>
        <v>#NULL!</v>
      </c>
      <c r="S9" s="133" t="e">
        <f>SUMIF($D10:$D26,"O",S10:S26)</f>
        <v>#NULL!</v>
      </c>
      <c r="T9" s="133" t="e">
        <f>K9+S9</f>
        <v>#NULL!</v>
      </c>
      <c r="U9" s="134"/>
    </row>
    <row r="10" spans="1:21" ht="12.75" outlineLevel="1">
      <c r="A10" s="3"/>
      <c r="B10" s="135"/>
      <c r="C10" s="136" t="s">
        <v>18</v>
      </c>
      <c r="D10" s="137" t="s">
        <v>3</v>
      </c>
      <c r="E10" s="138"/>
      <c r="F10" s="138" t="s">
        <v>26</v>
      </c>
      <c r="G10" s="139" t="s">
        <v>159</v>
      </c>
      <c r="H10" s="138"/>
      <c r="I10" s="137"/>
      <c r="J10" s="138"/>
      <c r="K10" s="140" t="e">
        <f>SUBTOTAL(9,K11:K12)</f>
        <v>#NULL!</v>
      </c>
      <c r="L10" s="141" t="e">
        <f>SUBTOTAL(9,L11:L12)</f>
        <v>#NULL!</v>
      </c>
      <c r="M10" s="141" t="e">
        <f>SUBTOTAL(9,M11:M12)</f>
        <v>#NULL!</v>
      </c>
      <c r="N10" s="141" t="e">
        <f>SUBTOTAL(9,N11:N12)</f>
        <v>#NULL!</v>
      </c>
      <c r="O10" s="141" t="e">
        <f>SUBTOTAL(9,O11:O12)</f>
        <v>#NULL!</v>
      </c>
      <c r="P10" s="142" t="e">
        <f>SUMPRODUCT(P11:P12,H11:H12)</f>
        <v>#NULL!</v>
      </c>
      <c r="Q10" s="142" t="e">
        <f>SUMPRODUCT(Q11:Q12,H11:H12)</f>
        <v>#NULL!</v>
      </c>
      <c r="R10" s="142" t="e">
        <f>SUMPRODUCT(R11:R12,H11:H12)</f>
        <v>#NULL!</v>
      </c>
      <c r="S10" s="143" t="e">
        <f>SUMPRODUCT(S11:S12,K11:K12)/100</f>
        <v>#NULL!</v>
      </c>
      <c r="T10" s="143" t="e">
        <f>K10+S10</f>
        <v>#NULL!</v>
      </c>
      <c r="U10" s="134"/>
    </row>
    <row r="11" spans="1:21" ht="12.75" outlineLevel="2">
      <c r="A11" s="3"/>
      <c r="B11" s="151"/>
      <c r="C11" s="152"/>
      <c r="D11" s="153"/>
      <c r="E11" s="154" t="s">
        <v>187</v>
      </c>
      <c r="F11" s="155"/>
      <c r="G11" s="156"/>
      <c r="H11" s="155"/>
      <c r="I11" s="153"/>
      <c r="J11" s="155"/>
      <c r="K11" s="157"/>
      <c r="L11" s="158"/>
      <c r="M11" s="158"/>
      <c r="N11" s="158"/>
      <c r="O11" s="158"/>
      <c r="P11" s="159"/>
      <c r="Q11" s="159"/>
      <c r="R11" s="159"/>
      <c r="S11" s="160"/>
      <c r="T11" s="160"/>
      <c r="U11" s="134"/>
    </row>
    <row r="12" spans="1:21" ht="12.75" outlineLevel="2">
      <c r="A12" s="3"/>
      <c r="B12" s="134"/>
      <c r="C12" s="134"/>
      <c r="D12" s="161" t="s">
        <v>4</v>
      </c>
      <c r="E12" s="162">
        <v>1</v>
      </c>
      <c r="F12" s="163" t="s">
        <v>111</v>
      </c>
      <c r="G12" s="164" t="s">
        <v>237</v>
      </c>
      <c r="H12" s="165">
        <v>27.28</v>
      </c>
      <c r="I12" s="166" t="s">
        <v>12</v>
      </c>
      <c r="J12" s="167"/>
      <c r="K12" s="168" t="e">
        <f>H12*J12</f>
        <v>#NULL!</v>
      </c>
      <c r="L12" s="169" t="e">
        <f>IF(D12="S",K12,"")</f>
        <v>#NULL!</v>
      </c>
      <c r="M12" s="170" t="e">
        <f>IF(OR(D12="P",D12="U"),K12,"")</f>
        <v>#NULL!</v>
      </c>
      <c r="N12" s="170" t="e">
        <f>IF(D12="H",K12,"")</f>
        <v>#NULL!</v>
      </c>
      <c r="O12" s="170" t="e">
        <f>IF(D12="V",K12,"")</f>
        <v>#NULL!</v>
      </c>
      <c r="P12" s="171">
        <v>0.0003422000000001873</v>
      </c>
      <c r="Q12" s="171">
        <v>0</v>
      </c>
      <c r="R12" s="171">
        <v>0.16200000000003456</v>
      </c>
      <c r="S12" s="172">
        <v>21</v>
      </c>
      <c r="T12" s="173" t="e">
        <f>K12*(S12+100)/100</f>
        <v>#NULL!</v>
      </c>
      <c r="U12" s="174"/>
    </row>
    <row r="13" spans="1:21" ht="12.75" outlineLevel="1">
      <c r="A13" s="3"/>
      <c r="B13" s="135"/>
      <c r="C13" s="136" t="s">
        <v>19</v>
      </c>
      <c r="D13" s="137" t="s">
        <v>3</v>
      </c>
      <c r="E13" s="138"/>
      <c r="F13" s="138" t="s">
        <v>24</v>
      </c>
      <c r="G13" s="139" t="s">
        <v>142</v>
      </c>
      <c r="H13" s="138"/>
      <c r="I13" s="137"/>
      <c r="J13" s="138"/>
      <c r="K13" s="140" t="e">
        <f>SUBTOTAL(9,K14:K23)</f>
        <v>#NULL!</v>
      </c>
      <c r="L13" s="141" t="e">
        <f>SUBTOTAL(9,L14:L23)</f>
        <v>#NULL!</v>
      </c>
      <c r="M13" s="141" t="e">
        <f>SUBTOTAL(9,M14:M23)</f>
        <v>#NULL!</v>
      </c>
      <c r="N13" s="141" t="e">
        <f>SUBTOTAL(9,N14:N23)</f>
        <v>#NULL!</v>
      </c>
      <c r="O13" s="141" t="e">
        <f>SUBTOTAL(9,O14:O23)</f>
        <v>#NULL!</v>
      </c>
      <c r="P13" s="142" t="e">
        <f>SUMPRODUCT(P14:P23,H14:H23)</f>
        <v>#NULL!</v>
      </c>
      <c r="Q13" s="142" t="e">
        <f>SUMPRODUCT(Q14:Q23,H14:H23)</f>
        <v>#NULL!</v>
      </c>
      <c r="R13" s="142" t="e">
        <f>SUMPRODUCT(R14:R23,H14:H23)</f>
        <v>#NULL!</v>
      </c>
      <c r="S13" s="143" t="e">
        <f>SUMPRODUCT(S14:S23,K14:K23)/100</f>
        <v>#NULL!</v>
      </c>
      <c r="T13" s="143" t="e">
        <f>K13+S13</f>
        <v>#NULL!</v>
      </c>
      <c r="U13" s="134"/>
    </row>
    <row r="14" spans="1:21" ht="12.75" outlineLevel="2">
      <c r="A14" s="3"/>
      <c r="B14" s="151"/>
      <c r="C14" s="152"/>
      <c r="D14" s="153"/>
      <c r="E14" s="154" t="s">
        <v>187</v>
      </c>
      <c r="F14" s="155"/>
      <c r="G14" s="156"/>
      <c r="H14" s="155"/>
      <c r="I14" s="153"/>
      <c r="J14" s="155"/>
      <c r="K14" s="157"/>
      <c r="L14" s="158"/>
      <c r="M14" s="158"/>
      <c r="N14" s="158"/>
      <c r="O14" s="158"/>
      <c r="P14" s="159"/>
      <c r="Q14" s="159"/>
      <c r="R14" s="159"/>
      <c r="S14" s="160"/>
      <c r="T14" s="160"/>
      <c r="U14" s="134"/>
    </row>
    <row r="15" spans="1:21" ht="12.75" outlineLevel="2">
      <c r="A15" s="3"/>
      <c r="B15" s="134"/>
      <c r="C15" s="134"/>
      <c r="D15" s="161" t="s">
        <v>4</v>
      </c>
      <c r="E15" s="162">
        <v>1</v>
      </c>
      <c r="F15" s="163" t="s">
        <v>64</v>
      </c>
      <c r="G15" s="164" t="s">
        <v>214</v>
      </c>
      <c r="H15" s="165">
        <v>1</v>
      </c>
      <c r="I15" s="166" t="s">
        <v>60</v>
      </c>
      <c r="J15" s="167"/>
      <c r="K15" s="168" t="e">
        <f>H15*J15</f>
        <v>#NULL!</v>
      </c>
      <c r="L15" s="169" t="e">
        <f>IF(D15="S",K15,"")</f>
        <v>#NULL!</v>
      </c>
      <c r="M15" s="170" t="e">
        <f>IF(OR(D15="P",D15="U"),K15,"")</f>
        <v>#NULL!</v>
      </c>
      <c r="N15" s="170" t="e">
        <f>IF(D15="H",K15,"")</f>
        <v>#NULL!</v>
      </c>
      <c r="O15" s="170" t="e">
        <f>IF(D15="V",K15,"")</f>
        <v>#NULL!</v>
      </c>
      <c r="P15" s="171">
        <v>0</v>
      </c>
      <c r="Q15" s="171">
        <v>0</v>
      </c>
      <c r="R15" s="171">
        <v>0</v>
      </c>
      <c r="S15" s="172">
        <v>21</v>
      </c>
      <c r="T15" s="173" t="e">
        <f>K15*(S15+100)/100</f>
        <v>#NULL!</v>
      </c>
      <c r="U15" s="174"/>
    </row>
    <row r="16" spans="1:21" ht="12.75" outlineLevel="2">
      <c r="A16" s="3"/>
      <c r="B16" s="134"/>
      <c r="C16" s="134"/>
      <c r="D16" s="161" t="s">
        <v>4</v>
      </c>
      <c r="E16" s="162">
        <v>2</v>
      </c>
      <c r="F16" s="163" t="s">
        <v>65</v>
      </c>
      <c r="G16" s="164" t="s">
        <v>160</v>
      </c>
      <c r="H16" s="165">
        <v>1</v>
      </c>
      <c r="I16" s="166" t="s">
        <v>60</v>
      </c>
      <c r="J16" s="167"/>
      <c r="K16" s="168" t="e">
        <f>H16*J16</f>
        <v>#NULL!</v>
      </c>
      <c r="L16" s="169" t="e">
        <f>IF(D16="S",K16,"")</f>
        <v>#NULL!</v>
      </c>
      <c r="M16" s="170" t="e">
        <f>IF(OR(D16="P",D16="U"),K16,"")</f>
        <v>#NULL!</v>
      </c>
      <c r="N16" s="170" t="e">
        <f>IF(D16="H",K16,"")</f>
        <v>#NULL!</v>
      </c>
      <c r="O16" s="170" t="e">
        <f>IF(D16="V",K16,"")</f>
        <v>#NULL!</v>
      </c>
      <c r="P16" s="171">
        <v>0</v>
      </c>
      <c r="Q16" s="171">
        <v>0</v>
      </c>
      <c r="R16" s="171">
        <v>0</v>
      </c>
      <c r="S16" s="172">
        <v>21</v>
      </c>
      <c r="T16" s="173" t="e">
        <f>K16*(S16+100)/100</f>
        <v>#NULL!</v>
      </c>
      <c r="U16" s="174"/>
    </row>
    <row r="17" spans="1:21" ht="12.75" outlineLevel="2">
      <c r="A17" s="3"/>
      <c r="B17" s="134"/>
      <c r="C17" s="134"/>
      <c r="D17" s="161" t="s">
        <v>5</v>
      </c>
      <c r="E17" s="162">
        <v>3</v>
      </c>
      <c r="F17" s="163" t="s">
        <v>49</v>
      </c>
      <c r="G17" s="164" t="s">
        <v>223</v>
      </c>
      <c r="H17" s="165">
        <v>2</v>
      </c>
      <c r="I17" s="166" t="s">
        <v>28</v>
      </c>
      <c r="J17" s="167"/>
      <c r="K17" s="168" t="e">
        <f>H17*J17</f>
        <v>#NULL!</v>
      </c>
      <c r="L17" s="169" t="e">
        <f>IF(D17="S",K17,"")</f>
        <v>#NULL!</v>
      </c>
      <c r="M17" s="170" t="e">
        <f>IF(OR(D17="P",D17="U"),K17,"")</f>
        <v>#NULL!</v>
      </c>
      <c r="N17" s="170" t="e">
        <f>IF(D17="H",K17,"")</f>
        <v>#NULL!</v>
      </c>
      <c r="O17" s="170" t="e">
        <f>IF(D17="V",K17,"")</f>
        <v>#NULL!</v>
      </c>
      <c r="P17" s="171">
        <v>0</v>
      </c>
      <c r="Q17" s="171">
        <v>0</v>
      </c>
      <c r="R17" s="171">
        <v>0</v>
      </c>
      <c r="S17" s="172">
        <v>21</v>
      </c>
      <c r="T17" s="173" t="e">
        <f>K17*(S17+100)/100</f>
        <v>#NULL!</v>
      </c>
      <c r="U17" s="174"/>
    </row>
    <row r="18" spans="1:21" ht="12.75" outlineLevel="2">
      <c r="A18" s="3"/>
      <c r="B18" s="134"/>
      <c r="C18" s="134"/>
      <c r="D18" s="161" t="s">
        <v>5</v>
      </c>
      <c r="E18" s="162">
        <v>4</v>
      </c>
      <c r="F18" s="163" t="s">
        <v>50</v>
      </c>
      <c r="G18" s="164" t="s">
        <v>209</v>
      </c>
      <c r="H18" s="165">
        <v>2</v>
      </c>
      <c r="I18" s="166" t="s">
        <v>28</v>
      </c>
      <c r="J18" s="167"/>
      <c r="K18" s="168" t="e">
        <f>H18*J18</f>
        <v>#NULL!</v>
      </c>
      <c r="L18" s="169" t="e">
        <f>IF(D18="S",K18,"")</f>
        <v>#NULL!</v>
      </c>
      <c r="M18" s="170" t="e">
        <f>IF(OR(D18="P",D18="U"),K18,"")</f>
        <v>#NULL!</v>
      </c>
      <c r="N18" s="170" t="e">
        <f>IF(D18="H",K18,"")</f>
        <v>#NULL!</v>
      </c>
      <c r="O18" s="170" t="e">
        <f>IF(D18="V",K18,"")</f>
        <v>#NULL!</v>
      </c>
      <c r="P18" s="171">
        <v>0</v>
      </c>
      <c r="Q18" s="171">
        <v>0</v>
      </c>
      <c r="R18" s="171">
        <v>0</v>
      </c>
      <c r="S18" s="172">
        <v>21</v>
      </c>
      <c r="T18" s="173" t="e">
        <f>K18*(S18+100)/100</f>
        <v>#NULL!</v>
      </c>
      <c r="U18" s="174"/>
    </row>
    <row r="19" spans="1:21" ht="12.75" outlineLevel="2">
      <c r="A19" s="3"/>
      <c r="B19" s="134"/>
      <c r="C19" s="134"/>
      <c r="D19" s="161" t="s">
        <v>5</v>
      </c>
      <c r="E19" s="162">
        <v>5</v>
      </c>
      <c r="F19" s="163" t="s">
        <v>51</v>
      </c>
      <c r="G19" s="164" t="s">
        <v>193</v>
      </c>
      <c r="H19" s="165">
        <v>2</v>
      </c>
      <c r="I19" s="166" t="s">
        <v>28</v>
      </c>
      <c r="J19" s="167"/>
      <c r="K19" s="168" t="e">
        <f>H19*J19</f>
        <v>#NULL!</v>
      </c>
      <c r="L19" s="169" t="e">
        <f>IF(D19="S",K19,"")</f>
        <v>#NULL!</v>
      </c>
      <c r="M19" s="170" t="e">
        <f>IF(OR(D19="P",D19="U"),K19,"")</f>
        <v>#NULL!</v>
      </c>
      <c r="N19" s="170" t="e">
        <f>IF(D19="H",K19,"")</f>
        <v>#NULL!</v>
      </c>
      <c r="O19" s="170" t="e">
        <f>IF(D19="V",K19,"")</f>
        <v>#NULL!</v>
      </c>
      <c r="P19" s="171">
        <v>0</v>
      </c>
      <c r="Q19" s="171">
        <v>0</v>
      </c>
      <c r="R19" s="171">
        <v>0</v>
      </c>
      <c r="S19" s="172">
        <v>21</v>
      </c>
      <c r="T19" s="173" t="e">
        <f>K19*(S19+100)/100</f>
        <v>#NULL!</v>
      </c>
      <c r="U19" s="174"/>
    </row>
    <row r="20" spans="1:21" ht="12.75" outlineLevel="2">
      <c r="A20" s="3"/>
      <c r="B20" s="134"/>
      <c r="C20" s="134"/>
      <c r="D20" s="161" t="s">
        <v>5</v>
      </c>
      <c r="E20" s="162">
        <v>6</v>
      </c>
      <c r="F20" s="163" t="s">
        <v>52</v>
      </c>
      <c r="G20" s="164" t="s">
        <v>222</v>
      </c>
      <c r="H20" s="165">
        <v>1</v>
      </c>
      <c r="I20" s="166" t="s">
        <v>28</v>
      </c>
      <c r="J20" s="167"/>
      <c r="K20" s="168" t="e">
        <f>H20*J20</f>
        <v>#NULL!</v>
      </c>
      <c r="L20" s="169" t="e">
        <f>IF(D20="S",K20,"")</f>
        <v>#NULL!</v>
      </c>
      <c r="M20" s="170" t="e">
        <f>IF(OR(D20="P",D20="U"),K20,"")</f>
        <v>#NULL!</v>
      </c>
      <c r="N20" s="170" t="e">
        <f>IF(D20="H",K20,"")</f>
        <v>#NULL!</v>
      </c>
      <c r="O20" s="170" t="e">
        <f>IF(D20="V",K20,"")</f>
        <v>#NULL!</v>
      </c>
      <c r="P20" s="171">
        <v>0</v>
      </c>
      <c r="Q20" s="171">
        <v>0</v>
      </c>
      <c r="R20" s="171">
        <v>0</v>
      </c>
      <c r="S20" s="172">
        <v>21</v>
      </c>
      <c r="T20" s="173" t="e">
        <f>K20*(S20+100)/100</f>
        <v>#NULL!</v>
      </c>
      <c r="U20" s="174"/>
    </row>
    <row r="21" spans="1:21" ht="12.75" outlineLevel="2">
      <c r="A21" s="3"/>
      <c r="B21" s="134"/>
      <c r="C21" s="134"/>
      <c r="D21" s="161" t="s">
        <v>5</v>
      </c>
      <c r="E21" s="162">
        <v>7</v>
      </c>
      <c r="F21" s="163" t="s">
        <v>53</v>
      </c>
      <c r="G21" s="164" t="s">
        <v>233</v>
      </c>
      <c r="H21" s="165">
        <v>1</v>
      </c>
      <c r="I21" s="166" t="s">
        <v>28</v>
      </c>
      <c r="J21" s="167"/>
      <c r="K21" s="168" t="e">
        <f>H21*J21</f>
        <v>#NULL!</v>
      </c>
      <c r="L21" s="169" t="e">
        <f>IF(D21="S",K21,"")</f>
        <v>#NULL!</v>
      </c>
      <c r="M21" s="170" t="e">
        <f>IF(OR(D21="P",D21="U"),K21,"")</f>
        <v>#NULL!</v>
      </c>
      <c r="N21" s="170" t="e">
        <f>IF(D21="H",K21,"")</f>
        <v>#NULL!</v>
      </c>
      <c r="O21" s="170" t="e">
        <f>IF(D21="V",K21,"")</f>
        <v>#NULL!</v>
      </c>
      <c r="P21" s="171">
        <v>0</v>
      </c>
      <c r="Q21" s="171">
        <v>0</v>
      </c>
      <c r="R21" s="171">
        <v>0</v>
      </c>
      <c r="S21" s="172">
        <v>21</v>
      </c>
      <c r="T21" s="173" t="e">
        <f>K21*(S21+100)/100</f>
        <v>#NULL!</v>
      </c>
      <c r="U21" s="174"/>
    </row>
    <row r="22" spans="1:21" ht="12.75" outlineLevel="2">
      <c r="A22" s="3"/>
      <c r="B22" s="134"/>
      <c r="C22" s="134"/>
      <c r="D22" s="161" t="s">
        <v>5</v>
      </c>
      <c r="E22" s="162">
        <v>8</v>
      </c>
      <c r="F22" s="163" t="s">
        <v>54</v>
      </c>
      <c r="G22" s="164" t="s">
        <v>227</v>
      </c>
      <c r="H22" s="165">
        <v>6</v>
      </c>
      <c r="I22" s="166" t="s">
        <v>8</v>
      </c>
      <c r="J22" s="167"/>
      <c r="K22" s="168" t="e">
        <f>H22*J22</f>
        <v>#NULL!</v>
      </c>
      <c r="L22" s="169" t="e">
        <f>IF(D22="S",K22,"")</f>
        <v>#NULL!</v>
      </c>
      <c r="M22" s="170" t="e">
        <f>IF(OR(D22="P",D22="U"),K22,"")</f>
        <v>#NULL!</v>
      </c>
      <c r="N22" s="170" t="e">
        <f>IF(D22="H",K22,"")</f>
        <v>#NULL!</v>
      </c>
      <c r="O22" s="170" t="e">
        <f>IF(D22="V",K22,"")</f>
        <v>#NULL!</v>
      </c>
      <c r="P22" s="171">
        <v>0</v>
      </c>
      <c r="Q22" s="171">
        <v>0</v>
      </c>
      <c r="R22" s="171">
        <v>0</v>
      </c>
      <c r="S22" s="172">
        <v>21</v>
      </c>
      <c r="T22" s="173" t="e">
        <f>K22*(S22+100)/100</f>
        <v>#NULL!</v>
      </c>
      <c r="U22" s="174"/>
    </row>
    <row r="23" spans="1:21" ht="12.75" outlineLevel="2">
      <c r="A23" s="3"/>
      <c r="B23" s="134"/>
      <c r="C23" s="134"/>
      <c r="D23" s="161" t="s">
        <v>5</v>
      </c>
      <c r="E23" s="162">
        <v>9</v>
      </c>
      <c r="F23" s="163" t="s">
        <v>55</v>
      </c>
      <c r="G23" s="164" t="s">
        <v>196</v>
      </c>
      <c r="H23" s="165">
        <v>3</v>
      </c>
      <c r="I23" s="166" t="s">
        <v>28</v>
      </c>
      <c r="J23" s="167"/>
      <c r="K23" s="168" t="e">
        <f>H23*J23</f>
        <v>#NULL!</v>
      </c>
      <c r="L23" s="169" t="e">
        <f>IF(D23="S",K23,"")</f>
        <v>#NULL!</v>
      </c>
      <c r="M23" s="170" t="e">
        <f>IF(OR(D23="P",D23="U"),K23,"")</f>
        <v>#NULL!</v>
      </c>
      <c r="N23" s="170" t="e">
        <f>IF(D23="H",K23,"")</f>
        <v>#NULL!</v>
      </c>
      <c r="O23" s="170" t="e">
        <f>IF(D23="V",K23,"")</f>
        <v>#NULL!</v>
      </c>
      <c r="P23" s="171">
        <v>0</v>
      </c>
      <c r="Q23" s="171">
        <v>0</v>
      </c>
      <c r="R23" s="171">
        <v>0</v>
      </c>
      <c r="S23" s="172">
        <v>21</v>
      </c>
      <c r="T23" s="173" t="e">
        <f>K23*(S23+100)/100</f>
        <v>#NULL!</v>
      </c>
      <c r="U23" s="174"/>
    </row>
    <row r="24" spans="1:21" ht="12.75" outlineLevel="1">
      <c r="A24" s="3"/>
      <c r="B24" s="135"/>
      <c r="C24" s="136" t="s">
        <v>20</v>
      </c>
      <c r="D24" s="137" t="s">
        <v>3</v>
      </c>
      <c r="E24" s="138"/>
      <c r="F24" s="138" t="s">
        <v>27</v>
      </c>
      <c r="G24" s="139" t="s">
        <v>145</v>
      </c>
      <c r="H24" s="138"/>
      <c r="I24" s="137"/>
      <c r="J24" s="138"/>
      <c r="K24" s="140" t="e">
        <f>SUBTOTAL(9,K25:K26)</f>
        <v>#NULL!</v>
      </c>
      <c r="L24" s="141" t="e">
        <f>SUBTOTAL(9,L25:L26)</f>
        <v>#NULL!</v>
      </c>
      <c r="M24" s="141" t="e">
        <f>SUBTOTAL(9,M25:M26)</f>
        <v>#NULL!</v>
      </c>
      <c r="N24" s="141" t="e">
        <f>SUBTOTAL(9,N25:N26)</f>
        <v>#NULL!</v>
      </c>
      <c r="O24" s="141" t="e">
        <f>SUBTOTAL(9,O25:O26)</f>
        <v>#NULL!</v>
      </c>
      <c r="P24" s="142" t="e">
        <f>SUMPRODUCT(P25:P26,H25:H26)</f>
        <v>#NULL!</v>
      </c>
      <c r="Q24" s="142" t="e">
        <f>SUMPRODUCT(Q25:Q26,H25:H26)</f>
        <v>#NULL!</v>
      </c>
      <c r="R24" s="142" t="e">
        <f>SUMPRODUCT(R25:R26,H25:H26)</f>
        <v>#NULL!</v>
      </c>
      <c r="S24" s="143" t="e">
        <f>SUMPRODUCT(S25:S26,K25:K26)/100</f>
        <v>#NULL!</v>
      </c>
      <c r="T24" s="143" t="e">
        <f>K24+S24</f>
        <v>#NULL!</v>
      </c>
      <c r="U24" s="134"/>
    </row>
    <row r="25" spans="1:21" ht="12.75" outlineLevel="2">
      <c r="A25" s="3"/>
      <c r="B25" s="151"/>
      <c r="C25" s="152"/>
      <c r="D25" s="153"/>
      <c r="E25" s="154" t="s">
        <v>187</v>
      </c>
      <c r="F25" s="155"/>
      <c r="G25" s="156"/>
      <c r="H25" s="155"/>
      <c r="I25" s="153"/>
      <c r="J25" s="155"/>
      <c r="K25" s="157"/>
      <c r="L25" s="158"/>
      <c r="M25" s="158"/>
      <c r="N25" s="158"/>
      <c r="O25" s="158"/>
      <c r="P25" s="159"/>
      <c r="Q25" s="159"/>
      <c r="R25" s="159"/>
      <c r="S25" s="160"/>
      <c r="T25" s="160"/>
      <c r="U25" s="134"/>
    </row>
    <row r="26" spans="1:21" ht="12.75" outlineLevel="2">
      <c r="A26" s="3"/>
      <c r="B26" s="134"/>
      <c r="C26" s="134"/>
      <c r="D26" s="161" t="s">
        <v>6</v>
      </c>
      <c r="E26" s="162">
        <v>1</v>
      </c>
      <c r="F26" s="163" t="s">
        <v>35</v>
      </c>
      <c r="G26" s="164" t="s">
        <v>194</v>
      </c>
      <c r="H26" s="165">
        <v>228.68976000000004</v>
      </c>
      <c r="I26" s="166" t="s">
        <v>0</v>
      </c>
      <c r="J26" s="167"/>
      <c r="K26" s="168" t="e">
        <f>H26*J26</f>
        <v>#NULL!</v>
      </c>
      <c r="L26" s="169" t="e">
        <f>IF(D26="S",K26,"")</f>
        <v>#NULL!</v>
      </c>
      <c r="M26" s="170" t="e">
        <f>IF(OR(D26="P",D26="U"),K26,"")</f>
        <v>#NULL!</v>
      </c>
      <c r="N26" s="170" t="e">
        <f>IF(D26="H",K26,"")</f>
        <v>#NULL!</v>
      </c>
      <c r="O26" s="170" t="e">
        <f>IF(D26="V",K26,"")</f>
        <v>#NULL!</v>
      </c>
      <c r="P26" s="171">
        <v>0</v>
      </c>
      <c r="Q26" s="171">
        <v>0</v>
      </c>
      <c r="R26" s="171">
        <v>0</v>
      </c>
      <c r="S26" s="172">
        <v>21</v>
      </c>
      <c r="T26" s="173" t="e">
        <f>K26*(S26+100)/100</f>
        <v>#NULL!</v>
      </c>
      <c r="U26" s="174"/>
    </row>
    <row r="27" spans="1:21" ht="8.25" customHeight="1">
      <c r="A27" s="3"/>
      <c r="B27" s="3"/>
      <c r="C27" s="3"/>
      <c r="D27" s="3"/>
      <c r="E27" s="3"/>
      <c r="F27" s="3"/>
      <c r="G27" s="3"/>
      <c r="H27" s="3"/>
      <c r="I27" s="124"/>
      <c r="J27" s="3"/>
      <c r="K27" s="3"/>
      <c r="L27" s="90"/>
      <c r="M27" s="90"/>
      <c r="N27" s="90"/>
      <c r="O27" s="90"/>
      <c r="P27" s="90"/>
      <c r="Q27" s="90"/>
      <c r="R27" s="90"/>
      <c r="S27" s="91"/>
      <c r="T27" s="91"/>
      <c r="U27" s="3"/>
    </row>
    <row r="28" spans="1:21" ht="13.5">
      <c r="A28" s="3"/>
      <c r="B28" s="125" t="s">
        <v>14</v>
      </c>
      <c r="C28" s="126"/>
      <c r="D28" s="127" t="s">
        <v>2</v>
      </c>
      <c r="E28" s="126"/>
      <c r="F28" s="128"/>
      <c r="G28" s="129" t="s">
        <v>138</v>
      </c>
      <c r="H28" s="126"/>
      <c r="I28" s="127"/>
      <c r="J28" s="126"/>
      <c r="K28" s="130" t="e">
        <f>SUMIF($D29:$D97,"O",K29:K97)</f>
        <v>#NULL!</v>
      </c>
      <c r="L28" s="131" t="e">
        <f>SUMIF($D29:$D97,"O",L29:L97)</f>
        <v>#NULL!</v>
      </c>
      <c r="M28" s="131" t="e">
        <f>SUMIF($D29:$D97,"O",M29:M97)</f>
        <v>#NULL!</v>
      </c>
      <c r="N28" s="131" t="e">
        <f>SUMIF($D29:$D97,"O",N29:N97)</f>
        <v>#NULL!</v>
      </c>
      <c r="O28" s="131" t="e">
        <f>SUMIF($D29:$D97,"O",O29:O97)</f>
        <v>#NULL!</v>
      </c>
      <c r="P28" s="132" t="e">
        <f>SUMIF($D29:$D97,"O",P29:P97)</f>
        <v>#NULL!</v>
      </c>
      <c r="Q28" s="132" t="e">
        <f>SUMIF($D29:$D97,"O",Q29:Q97)</f>
        <v>#NULL!</v>
      </c>
      <c r="R28" s="132" t="e">
        <f>SUMIF($D29:$D97,"O",R29:R97)</f>
        <v>#NULL!</v>
      </c>
      <c r="S28" s="133" t="e">
        <f>SUMIF($D29:$D97,"O",S29:S97)</f>
        <v>#NULL!</v>
      </c>
      <c r="T28" s="133" t="e">
        <f>K28+S28</f>
        <v>#NULL!</v>
      </c>
      <c r="U28" s="134"/>
    </row>
    <row r="29" spans="1:21" ht="12.75" outlineLevel="1">
      <c r="A29" s="3"/>
      <c r="B29" s="135"/>
      <c r="C29" s="136" t="s">
        <v>15</v>
      </c>
      <c r="D29" s="137" t="s">
        <v>3</v>
      </c>
      <c r="E29" s="138"/>
      <c r="F29" s="138" t="s">
        <v>26</v>
      </c>
      <c r="G29" s="139" t="s">
        <v>170</v>
      </c>
      <c r="H29" s="138"/>
      <c r="I29" s="137"/>
      <c r="J29" s="138"/>
      <c r="K29" s="140" t="e">
        <f>SUBTOTAL(9,K30:K48)</f>
        <v>#NULL!</v>
      </c>
      <c r="L29" s="141" t="e">
        <f>SUBTOTAL(9,L30:L48)</f>
        <v>#NULL!</v>
      </c>
      <c r="M29" s="141" t="e">
        <f>SUBTOTAL(9,M30:M48)</f>
        <v>#NULL!</v>
      </c>
      <c r="N29" s="141" t="e">
        <f>SUBTOTAL(9,N30:N48)</f>
        <v>#NULL!</v>
      </c>
      <c r="O29" s="141" t="e">
        <f>SUBTOTAL(9,O30:O48)</f>
        <v>#NULL!</v>
      </c>
      <c r="P29" s="142" t="e">
        <f>SUMPRODUCT(P30:P48,H30:H48)</f>
        <v>#NULL!</v>
      </c>
      <c r="Q29" s="142" t="e">
        <f>SUMPRODUCT(Q30:Q48,H30:H48)</f>
        <v>#NULL!</v>
      </c>
      <c r="R29" s="142" t="e">
        <f>SUMPRODUCT(R30:R48,H30:H48)</f>
        <v>#NULL!</v>
      </c>
      <c r="S29" s="143" t="e">
        <f>SUMPRODUCT(S30:S48,K30:K48)/100</f>
        <v>#NULL!</v>
      </c>
      <c r="T29" s="143" t="e">
        <f>K29+S29</f>
        <v>#NULL!</v>
      </c>
      <c r="U29" s="134"/>
    </row>
    <row r="30" spans="1:21" ht="12.75" outlineLevel="2">
      <c r="A30" s="3"/>
      <c r="B30" s="151"/>
      <c r="C30" s="152"/>
      <c r="D30" s="153"/>
      <c r="E30" s="154" t="s">
        <v>187</v>
      </c>
      <c r="F30" s="155"/>
      <c r="G30" s="156"/>
      <c r="H30" s="155"/>
      <c r="I30" s="153"/>
      <c r="J30" s="155"/>
      <c r="K30" s="157"/>
      <c r="L30" s="158"/>
      <c r="M30" s="158"/>
      <c r="N30" s="158"/>
      <c r="O30" s="158"/>
      <c r="P30" s="159"/>
      <c r="Q30" s="159"/>
      <c r="R30" s="159"/>
      <c r="S30" s="160"/>
      <c r="T30" s="160"/>
      <c r="U30" s="134"/>
    </row>
    <row r="31" spans="1:21" ht="12.75" outlineLevel="2">
      <c r="A31" s="3"/>
      <c r="B31" s="134"/>
      <c r="C31" s="134"/>
      <c r="D31" s="161" t="s">
        <v>4</v>
      </c>
      <c r="E31" s="162">
        <v>1</v>
      </c>
      <c r="F31" s="163" t="s">
        <v>79</v>
      </c>
      <c r="G31" s="164" t="s">
        <v>210</v>
      </c>
      <c r="H31" s="165">
        <v>10</v>
      </c>
      <c r="I31" s="166" t="s">
        <v>8</v>
      </c>
      <c r="J31" s="167"/>
      <c r="K31" s="168" t="e">
        <f>H31*J31</f>
        <v>#NULL!</v>
      </c>
      <c r="L31" s="169" t="e">
        <f>IF(D31="S",K31,"")</f>
        <v>#NULL!</v>
      </c>
      <c r="M31" s="170" t="e">
        <f>IF(OR(D31="P",D31="U"),K31,"")</f>
        <v>#NULL!</v>
      </c>
      <c r="N31" s="170" t="e">
        <f>IF(D31="H",K31,"")</f>
        <v>#NULL!</v>
      </c>
      <c r="O31" s="170" t="e">
        <f>IF(D31="V",K31,"")</f>
        <v>#NULL!</v>
      </c>
      <c r="P31" s="171">
        <v>0</v>
      </c>
      <c r="Q31" s="171">
        <v>0</v>
      </c>
      <c r="R31" s="171">
        <v>0</v>
      </c>
      <c r="S31" s="172">
        <v>21</v>
      </c>
      <c r="T31" s="173" t="e">
        <f>K31*(S31+100)/100</f>
        <v>#NULL!</v>
      </c>
      <c r="U31" s="174"/>
    </row>
    <row r="32" spans="1:21" ht="12.75" outlineLevel="2">
      <c r="A32" s="3"/>
      <c r="B32" s="134"/>
      <c r="C32" s="134"/>
      <c r="D32" s="161" t="s">
        <v>4</v>
      </c>
      <c r="E32" s="162">
        <v>2</v>
      </c>
      <c r="F32" s="163" t="s">
        <v>80</v>
      </c>
      <c r="G32" s="164" t="s">
        <v>191</v>
      </c>
      <c r="H32" s="165">
        <v>10</v>
      </c>
      <c r="I32" s="166" t="s">
        <v>8</v>
      </c>
      <c r="J32" s="167"/>
      <c r="K32" s="168" t="e">
        <f>H32*J32</f>
        <v>#NULL!</v>
      </c>
      <c r="L32" s="169" t="e">
        <f>IF(D32="S",K32,"")</f>
        <v>#NULL!</v>
      </c>
      <c r="M32" s="170" t="e">
        <f>IF(OR(D32="P",D32="U"),K32,"")</f>
        <v>#NULL!</v>
      </c>
      <c r="N32" s="170" t="e">
        <f>IF(D32="H",K32,"")</f>
        <v>#NULL!</v>
      </c>
      <c r="O32" s="170" t="e">
        <f>IF(D32="V",K32,"")</f>
        <v>#NULL!</v>
      </c>
      <c r="P32" s="171">
        <v>0</v>
      </c>
      <c r="Q32" s="171">
        <v>0</v>
      </c>
      <c r="R32" s="171">
        <v>0</v>
      </c>
      <c r="S32" s="172">
        <v>21</v>
      </c>
      <c r="T32" s="173" t="e">
        <f>K32*(S32+100)/100</f>
        <v>#NULL!</v>
      </c>
      <c r="U32" s="174"/>
    </row>
    <row r="33" spans="1:21" ht="12.75" outlineLevel="2">
      <c r="A33" s="3"/>
      <c r="B33" s="134"/>
      <c r="C33" s="134"/>
      <c r="D33" s="161" t="s">
        <v>4</v>
      </c>
      <c r="E33" s="162">
        <v>3</v>
      </c>
      <c r="F33" s="163" t="s">
        <v>81</v>
      </c>
      <c r="G33" s="164" t="s">
        <v>212</v>
      </c>
      <c r="H33" s="165">
        <v>3</v>
      </c>
      <c r="I33" s="166" t="s">
        <v>8</v>
      </c>
      <c r="J33" s="167"/>
      <c r="K33" s="168" t="e">
        <f>H33*J33</f>
        <v>#NULL!</v>
      </c>
      <c r="L33" s="169" t="e">
        <f>IF(D33="S",K33,"")</f>
        <v>#NULL!</v>
      </c>
      <c r="M33" s="170" t="e">
        <f>IF(OR(D33="P",D33="U"),K33,"")</f>
        <v>#NULL!</v>
      </c>
      <c r="N33" s="170" t="e">
        <f>IF(D33="H",K33,"")</f>
        <v>#NULL!</v>
      </c>
      <c r="O33" s="170" t="e">
        <f>IF(D33="V",K33,"")</f>
        <v>#NULL!</v>
      </c>
      <c r="P33" s="171">
        <v>0</v>
      </c>
      <c r="Q33" s="171">
        <v>0</v>
      </c>
      <c r="R33" s="171">
        <v>0</v>
      </c>
      <c r="S33" s="172">
        <v>21</v>
      </c>
      <c r="T33" s="173" t="e">
        <f>K33*(S33+100)/100</f>
        <v>#NULL!</v>
      </c>
      <c r="U33" s="174"/>
    </row>
    <row r="34" spans="1:21" ht="12.75" outlineLevel="2">
      <c r="A34" s="3"/>
      <c r="B34" s="134"/>
      <c r="C34" s="134"/>
      <c r="D34" s="161" t="s">
        <v>4</v>
      </c>
      <c r="E34" s="162">
        <v>4</v>
      </c>
      <c r="F34" s="163" t="s">
        <v>82</v>
      </c>
      <c r="G34" s="164" t="s">
        <v>176</v>
      </c>
      <c r="H34" s="165">
        <v>7</v>
      </c>
      <c r="I34" s="166" t="s">
        <v>28</v>
      </c>
      <c r="J34" s="167"/>
      <c r="K34" s="168" t="e">
        <f>H34*J34</f>
        <v>#NULL!</v>
      </c>
      <c r="L34" s="169" t="e">
        <f>IF(D34="S",K34,"")</f>
        <v>#NULL!</v>
      </c>
      <c r="M34" s="170" t="e">
        <f>IF(OR(D34="P",D34="U"),K34,"")</f>
        <v>#NULL!</v>
      </c>
      <c r="N34" s="170" t="e">
        <f>IF(D34="H",K34,"")</f>
        <v>#NULL!</v>
      </c>
      <c r="O34" s="170" t="e">
        <f>IF(D34="V",K34,"")</f>
        <v>#NULL!</v>
      </c>
      <c r="P34" s="171">
        <v>0</v>
      </c>
      <c r="Q34" s="171">
        <v>0</v>
      </c>
      <c r="R34" s="171">
        <v>0</v>
      </c>
      <c r="S34" s="172">
        <v>21</v>
      </c>
      <c r="T34" s="173" t="e">
        <f>K34*(S34+100)/100</f>
        <v>#NULL!</v>
      </c>
      <c r="U34" s="174"/>
    </row>
    <row r="35" spans="1:21" ht="12.75" outlineLevel="2">
      <c r="A35" s="3"/>
      <c r="B35" s="134"/>
      <c r="C35" s="134"/>
      <c r="D35" s="161" t="s">
        <v>4</v>
      </c>
      <c r="E35" s="162">
        <v>5</v>
      </c>
      <c r="F35" s="163" t="s">
        <v>83</v>
      </c>
      <c r="G35" s="164" t="s">
        <v>177</v>
      </c>
      <c r="H35" s="165">
        <v>1</v>
      </c>
      <c r="I35" s="166" t="s">
        <v>28</v>
      </c>
      <c r="J35" s="167"/>
      <c r="K35" s="168" t="e">
        <f>H35*J35</f>
        <v>#NULL!</v>
      </c>
      <c r="L35" s="169" t="e">
        <f>IF(D35="S",K35,"")</f>
        <v>#NULL!</v>
      </c>
      <c r="M35" s="170" t="e">
        <f>IF(OR(D35="P",D35="U"),K35,"")</f>
        <v>#NULL!</v>
      </c>
      <c r="N35" s="170" t="e">
        <f>IF(D35="H",K35,"")</f>
        <v>#NULL!</v>
      </c>
      <c r="O35" s="170" t="e">
        <f>IF(D35="V",K35,"")</f>
        <v>#NULL!</v>
      </c>
      <c r="P35" s="171">
        <v>0</v>
      </c>
      <c r="Q35" s="171">
        <v>0</v>
      </c>
      <c r="R35" s="171">
        <v>0</v>
      </c>
      <c r="S35" s="172">
        <v>21</v>
      </c>
      <c r="T35" s="173" t="e">
        <f>K35*(S35+100)/100</f>
        <v>#NULL!</v>
      </c>
      <c r="U35" s="174"/>
    </row>
    <row r="36" spans="1:21" ht="12.75" outlineLevel="2">
      <c r="A36" s="3"/>
      <c r="B36" s="134"/>
      <c r="C36" s="134"/>
      <c r="D36" s="161" t="s">
        <v>4</v>
      </c>
      <c r="E36" s="162">
        <v>6</v>
      </c>
      <c r="F36" s="163" t="s">
        <v>84</v>
      </c>
      <c r="G36" s="164" t="s">
        <v>211</v>
      </c>
      <c r="H36" s="165">
        <v>2</v>
      </c>
      <c r="I36" s="166" t="s">
        <v>28</v>
      </c>
      <c r="J36" s="167"/>
      <c r="K36" s="168" t="e">
        <f>H36*J36</f>
        <v>#NULL!</v>
      </c>
      <c r="L36" s="169" t="e">
        <f>IF(D36="S",K36,"")</f>
        <v>#NULL!</v>
      </c>
      <c r="M36" s="170" t="e">
        <f>IF(OR(D36="P",D36="U"),K36,"")</f>
        <v>#NULL!</v>
      </c>
      <c r="N36" s="170" t="e">
        <f>IF(D36="H",K36,"")</f>
        <v>#NULL!</v>
      </c>
      <c r="O36" s="170" t="e">
        <f>IF(D36="V",K36,"")</f>
        <v>#NULL!</v>
      </c>
      <c r="P36" s="171">
        <v>0.00022750000000001252</v>
      </c>
      <c r="Q36" s="171">
        <v>0</v>
      </c>
      <c r="R36" s="171">
        <v>0.11300000000005639</v>
      </c>
      <c r="S36" s="172">
        <v>21</v>
      </c>
      <c r="T36" s="173" t="e">
        <f>K36*(S36+100)/100</f>
        <v>#NULL!</v>
      </c>
      <c r="U36" s="174"/>
    </row>
    <row r="37" spans="1:21" ht="12.75" outlineLevel="2">
      <c r="A37" s="3"/>
      <c r="B37" s="134"/>
      <c r="C37" s="134"/>
      <c r="D37" s="161" t="s">
        <v>4</v>
      </c>
      <c r="E37" s="162">
        <v>7</v>
      </c>
      <c r="F37" s="163" t="s">
        <v>85</v>
      </c>
      <c r="G37" s="164" t="s">
        <v>226</v>
      </c>
      <c r="H37" s="165">
        <v>1</v>
      </c>
      <c r="I37" s="166" t="s">
        <v>28</v>
      </c>
      <c r="J37" s="167"/>
      <c r="K37" s="168" t="e">
        <f>H37*J37</f>
        <v>#NULL!</v>
      </c>
      <c r="L37" s="169" t="e">
        <f>IF(D37="S",K37,"")</f>
        <v>#NULL!</v>
      </c>
      <c r="M37" s="170" t="e">
        <f>IF(OR(D37="P",D37="U"),K37,"")</f>
        <v>#NULL!</v>
      </c>
      <c r="N37" s="170" t="e">
        <f>IF(D37="H",K37,"")</f>
        <v>#NULL!</v>
      </c>
      <c r="O37" s="170" t="e">
        <f>IF(D37="V",K37,"")</f>
        <v>#NULL!</v>
      </c>
      <c r="P37" s="171">
        <v>0.00027000000000001025</v>
      </c>
      <c r="Q37" s="171">
        <v>0</v>
      </c>
      <c r="R37" s="171">
        <v>0.11300000000005639</v>
      </c>
      <c r="S37" s="172">
        <v>21</v>
      </c>
      <c r="T37" s="173" t="e">
        <f>K37*(S37+100)/100</f>
        <v>#NULL!</v>
      </c>
      <c r="U37" s="174"/>
    </row>
    <row r="38" spans="1:21" ht="12.75" outlineLevel="2">
      <c r="A38" s="3"/>
      <c r="B38" s="134"/>
      <c r="C38" s="134"/>
      <c r="D38" s="161" t="s">
        <v>5</v>
      </c>
      <c r="E38" s="162">
        <v>8</v>
      </c>
      <c r="F38" s="163" t="s">
        <v>61</v>
      </c>
      <c r="G38" s="164" t="s">
        <v>172</v>
      </c>
      <c r="H38" s="165">
        <v>1</v>
      </c>
      <c r="I38" s="166" t="s">
        <v>28</v>
      </c>
      <c r="J38" s="167"/>
      <c r="K38" s="168" t="e">
        <f>H38*J38</f>
        <v>#NULL!</v>
      </c>
      <c r="L38" s="169" t="e">
        <f>IF(D38="S",K38,"")</f>
        <v>#NULL!</v>
      </c>
      <c r="M38" s="170" t="e">
        <f>IF(OR(D38="P",D38="U"),K38,"")</f>
        <v>#NULL!</v>
      </c>
      <c r="N38" s="170" t="e">
        <f>IF(D38="H",K38,"")</f>
        <v>#NULL!</v>
      </c>
      <c r="O38" s="170" t="e">
        <f>IF(D38="V",K38,"")</f>
        <v>#NULL!</v>
      </c>
      <c r="P38" s="171">
        <v>0.00027000000000001025</v>
      </c>
      <c r="Q38" s="171">
        <v>0</v>
      </c>
      <c r="R38" s="171">
        <v>0</v>
      </c>
      <c r="S38" s="172">
        <v>21</v>
      </c>
      <c r="T38" s="173" t="e">
        <f>K38*(S38+100)/100</f>
        <v>#NULL!</v>
      </c>
      <c r="U38" s="174"/>
    </row>
    <row r="39" spans="1:21" ht="12.75" outlineLevel="2">
      <c r="A39" s="3"/>
      <c r="B39" s="134"/>
      <c r="C39" s="134"/>
      <c r="D39" s="161" t="s">
        <v>5</v>
      </c>
      <c r="E39" s="162">
        <v>9</v>
      </c>
      <c r="F39" s="163" t="s">
        <v>62</v>
      </c>
      <c r="G39" s="164" t="s">
        <v>152</v>
      </c>
      <c r="H39" s="165">
        <v>1</v>
      </c>
      <c r="I39" s="166" t="s">
        <v>28</v>
      </c>
      <c r="J39" s="167"/>
      <c r="K39" s="168" t="e">
        <f>H39*J39</f>
        <v>#NULL!</v>
      </c>
      <c r="L39" s="169" t="e">
        <f>IF(D39="S",K39,"")</f>
        <v>#NULL!</v>
      </c>
      <c r="M39" s="170" t="e">
        <f>IF(OR(D39="P",D39="U"),K39,"")</f>
        <v>#NULL!</v>
      </c>
      <c r="N39" s="170" t="e">
        <f>IF(D39="H",K39,"")</f>
        <v>#NULL!</v>
      </c>
      <c r="O39" s="170" t="e">
        <f>IF(D39="V",K39,"")</f>
        <v>#NULL!</v>
      </c>
      <c r="P39" s="171">
        <v>0.00027000000000001025</v>
      </c>
      <c r="Q39" s="171">
        <v>0</v>
      </c>
      <c r="R39" s="171">
        <v>0</v>
      </c>
      <c r="S39" s="172">
        <v>21</v>
      </c>
      <c r="T39" s="173" t="e">
        <f>K39*(S39+100)/100</f>
        <v>#NULL!</v>
      </c>
      <c r="U39" s="174"/>
    </row>
    <row r="40" spans="1:21" ht="12.75" outlineLevel="2">
      <c r="A40" s="3"/>
      <c r="B40" s="134"/>
      <c r="C40" s="134"/>
      <c r="D40" s="161" t="s">
        <v>5</v>
      </c>
      <c r="E40" s="162">
        <v>10</v>
      </c>
      <c r="F40" s="163" t="s">
        <v>63</v>
      </c>
      <c r="G40" s="164" t="s">
        <v>213</v>
      </c>
      <c r="H40" s="165">
        <v>2</v>
      </c>
      <c r="I40" s="166" t="s">
        <v>28</v>
      </c>
      <c r="J40" s="167"/>
      <c r="K40" s="168" t="e">
        <f>H40*J40</f>
        <v>#NULL!</v>
      </c>
      <c r="L40" s="169" t="e">
        <f>IF(D40="S",K40,"")</f>
        <v>#NULL!</v>
      </c>
      <c r="M40" s="170" t="e">
        <f>IF(OR(D40="P",D40="U"),K40,"")</f>
        <v>#NULL!</v>
      </c>
      <c r="N40" s="170" t="e">
        <f>IF(D40="H",K40,"")</f>
        <v>#NULL!</v>
      </c>
      <c r="O40" s="170" t="e">
        <f>IF(D40="V",K40,"")</f>
        <v>#NULL!</v>
      </c>
      <c r="P40" s="171">
        <v>0.00027000000000001025</v>
      </c>
      <c r="Q40" s="171">
        <v>0</v>
      </c>
      <c r="R40" s="171">
        <v>0</v>
      </c>
      <c r="S40" s="172">
        <v>21</v>
      </c>
      <c r="T40" s="173" t="e">
        <f>K40*(S40+100)/100</f>
        <v>#NULL!</v>
      </c>
      <c r="U40" s="174"/>
    </row>
    <row r="41" spans="1:21" ht="12.75" outlineLevel="2">
      <c r="A41" s="3"/>
      <c r="B41" s="134"/>
      <c r="C41" s="134"/>
      <c r="D41" s="161" t="s">
        <v>4</v>
      </c>
      <c r="E41" s="162">
        <v>11</v>
      </c>
      <c r="F41" s="163" t="s">
        <v>85</v>
      </c>
      <c r="G41" s="164" t="s">
        <v>203</v>
      </c>
      <c r="H41" s="165">
        <v>2</v>
      </c>
      <c r="I41" s="166" t="s">
        <v>28</v>
      </c>
      <c r="J41" s="167"/>
      <c r="K41" s="168" t="e">
        <f>H41*J41</f>
        <v>#NULL!</v>
      </c>
      <c r="L41" s="169" t="e">
        <f>IF(D41="S",K41,"")</f>
        <v>#NULL!</v>
      </c>
      <c r="M41" s="170" t="e">
        <f>IF(OR(D41="P",D41="U"),K41,"")</f>
        <v>#NULL!</v>
      </c>
      <c r="N41" s="170" t="e">
        <f>IF(D41="H",K41,"")</f>
        <v>#NULL!</v>
      </c>
      <c r="O41" s="170" t="e">
        <f>IF(D41="V",K41,"")</f>
        <v>#NULL!</v>
      </c>
      <c r="P41" s="171">
        <v>0.00027000000000001025</v>
      </c>
      <c r="Q41" s="171">
        <v>0</v>
      </c>
      <c r="R41" s="171">
        <v>0.11300000000005639</v>
      </c>
      <c r="S41" s="172">
        <v>21</v>
      </c>
      <c r="T41" s="173" t="e">
        <f>K41*(S41+100)/100</f>
        <v>#NULL!</v>
      </c>
      <c r="U41" s="174"/>
    </row>
    <row r="42" spans="1:21" ht="12.75" outlineLevel="2">
      <c r="A42" s="3"/>
      <c r="B42" s="134"/>
      <c r="C42" s="134"/>
      <c r="D42" s="161" t="s">
        <v>4</v>
      </c>
      <c r="E42" s="162">
        <v>12</v>
      </c>
      <c r="F42" s="163" t="s">
        <v>75</v>
      </c>
      <c r="G42" s="164" t="s">
        <v>200</v>
      </c>
      <c r="H42" s="165">
        <v>1</v>
      </c>
      <c r="I42" s="166" t="s">
        <v>28</v>
      </c>
      <c r="J42" s="167"/>
      <c r="K42" s="168" t="e">
        <f>H42*J42</f>
        <v>#NULL!</v>
      </c>
      <c r="L42" s="169" t="e">
        <f>IF(D42="S",K42,"")</f>
        <v>#NULL!</v>
      </c>
      <c r="M42" s="170" t="e">
        <f>IF(OR(D42="P",D42="U"),K42,"")</f>
        <v>#NULL!</v>
      </c>
      <c r="N42" s="170" t="e">
        <f>IF(D42="H",K42,"")</f>
        <v>#NULL!</v>
      </c>
      <c r="O42" s="170" t="e">
        <f>IF(D42="V",K42,"")</f>
        <v>#NULL!</v>
      </c>
      <c r="P42" s="171">
        <v>0.00023777999999999828</v>
      </c>
      <c r="Q42" s="171">
        <v>0</v>
      </c>
      <c r="R42" s="171">
        <v>0.47499999999990905</v>
      </c>
      <c r="S42" s="172">
        <v>21</v>
      </c>
      <c r="T42" s="173" t="e">
        <f>K42*(S42+100)/100</f>
        <v>#NULL!</v>
      </c>
      <c r="U42" s="174"/>
    </row>
    <row r="43" spans="1:21" ht="12.75" outlineLevel="2">
      <c r="A43" s="3"/>
      <c r="B43" s="134"/>
      <c r="C43" s="134"/>
      <c r="D43" s="161" t="s">
        <v>4</v>
      </c>
      <c r="E43" s="162">
        <v>13</v>
      </c>
      <c r="F43" s="163" t="s">
        <v>76</v>
      </c>
      <c r="G43" s="164" t="s">
        <v>201</v>
      </c>
      <c r="H43" s="165">
        <v>5</v>
      </c>
      <c r="I43" s="166" t="s">
        <v>28</v>
      </c>
      <c r="J43" s="167"/>
      <c r="K43" s="168" t="e">
        <f>H43*J43</f>
        <v>#NULL!</v>
      </c>
      <c r="L43" s="169" t="e">
        <f>IF(D43="S",K43,"")</f>
        <v>#NULL!</v>
      </c>
      <c r="M43" s="170" t="e">
        <f>IF(OR(D43="P",D43="U"),K43,"")</f>
        <v>#NULL!</v>
      </c>
      <c r="N43" s="170" t="e">
        <f>IF(D43="H",K43,"")</f>
        <v>#NULL!</v>
      </c>
      <c r="O43" s="170" t="e">
        <f>IF(D43="V",K43,"")</f>
        <v>#NULL!</v>
      </c>
      <c r="P43" s="171">
        <v>0.0004897100000000146</v>
      </c>
      <c r="Q43" s="171">
        <v>0</v>
      </c>
      <c r="R43" s="171">
        <v>0.7139999999999418</v>
      </c>
      <c r="S43" s="172">
        <v>21</v>
      </c>
      <c r="T43" s="173" t="e">
        <f>K43*(S43+100)/100</f>
        <v>#NULL!</v>
      </c>
      <c r="U43" s="174"/>
    </row>
    <row r="44" spans="1:21" ht="12.75" outlineLevel="2">
      <c r="A44" s="3"/>
      <c r="B44" s="134"/>
      <c r="C44" s="134"/>
      <c r="D44" s="161" t="s">
        <v>4</v>
      </c>
      <c r="E44" s="162">
        <v>14</v>
      </c>
      <c r="F44" s="163" t="s">
        <v>77</v>
      </c>
      <c r="G44" s="164" t="s">
        <v>205</v>
      </c>
      <c r="H44" s="165">
        <v>2</v>
      </c>
      <c r="I44" s="166" t="s">
        <v>28</v>
      </c>
      <c r="J44" s="167"/>
      <c r="K44" s="168" t="e">
        <f>H44*J44</f>
        <v>#NULL!</v>
      </c>
      <c r="L44" s="169" t="e">
        <f>IF(D44="S",K44,"")</f>
        <v>#NULL!</v>
      </c>
      <c r="M44" s="170" t="e">
        <f>IF(OR(D44="P",D44="U"),K44,"")</f>
        <v>#NULL!</v>
      </c>
      <c r="N44" s="170" t="e">
        <f>IF(D44="H",K44,"")</f>
        <v>#NULL!</v>
      </c>
      <c r="O44" s="170" t="e">
        <f>IF(D44="V",K44,"")</f>
        <v>#NULL!</v>
      </c>
      <c r="P44" s="171">
        <v>0.0008722100000000144</v>
      </c>
      <c r="Q44" s="171">
        <v>0</v>
      </c>
      <c r="R44" s="171">
        <v>0.9229999999997744</v>
      </c>
      <c r="S44" s="172">
        <v>21</v>
      </c>
      <c r="T44" s="173" t="e">
        <f>K44*(S44+100)/100</f>
        <v>#NULL!</v>
      </c>
      <c r="U44" s="174"/>
    </row>
    <row r="45" spans="1:21" ht="12.75" outlineLevel="2">
      <c r="A45" s="3"/>
      <c r="B45" s="134"/>
      <c r="C45" s="134"/>
      <c r="D45" s="161" t="s">
        <v>4</v>
      </c>
      <c r="E45" s="162">
        <v>15</v>
      </c>
      <c r="F45" s="163" t="s">
        <v>119</v>
      </c>
      <c r="G45" s="164" t="s">
        <v>224</v>
      </c>
      <c r="H45" s="165">
        <v>1</v>
      </c>
      <c r="I45" s="166" t="s">
        <v>28</v>
      </c>
      <c r="J45" s="167"/>
      <c r="K45" s="168" t="e">
        <f>H45*J45</f>
        <v>#NULL!</v>
      </c>
      <c r="L45" s="169" t="e">
        <f>IF(D45="S",K45,"")</f>
        <v>#NULL!</v>
      </c>
      <c r="M45" s="170" t="e">
        <f>IF(OR(D45="P",D45="U"),K45,"")</f>
        <v>#NULL!</v>
      </c>
      <c r="N45" s="170" t="e">
        <f>IF(D45="H",K45,"")</f>
        <v>#NULL!</v>
      </c>
      <c r="O45" s="170" t="e">
        <f>IF(D45="V",K45,"")</f>
        <v>#NULL!</v>
      </c>
      <c r="P45" s="171">
        <v>0.0008722100000000144</v>
      </c>
      <c r="Q45" s="171">
        <v>0</v>
      </c>
      <c r="R45" s="171">
        <v>0</v>
      </c>
      <c r="S45" s="172">
        <v>21</v>
      </c>
      <c r="T45" s="173" t="e">
        <f>K45*(S45+100)/100</f>
        <v>#NULL!</v>
      </c>
      <c r="U45" s="174"/>
    </row>
    <row r="46" spans="1:21" ht="12.75" outlineLevel="2">
      <c r="A46" s="3"/>
      <c r="B46" s="134"/>
      <c r="C46" s="134"/>
      <c r="D46" s="161" t="s">
        <v>4</v>
      </c>
      <c r="E46" s="162">
        <v>16</v>
      </c>
      <c r="F46" s="163" t="s">
        <v>78</v>
      </c>
      <c r="G46" s="164" t="s">
        <v>171</v>
      </c>
      <c r="H46" s="165">
        <v>1</v>
      </c>
      <c r="I46" s="166" t="s">
        <v>28</v>
      </c>
      <c r="J46" s="167"/>
      <c r="K46" s="168" t="e">
        <f>H46*J46</f>
        <v>#NULL!</v>
      </c>
      <c r="L46" s="169" t="e">
        <f>IF(D46="S",K46,"")</f>
        <v>#NULL!</v>
      </c>
      <c r="M46" s="170" t="e">
        <f>IF(OR(D46="P",D46="U"),K46,"")</f>
        <v>#NULL!</v>
      </c>
      <c r="N46" s="170" t="e">
        <f>IF(D46="H",K46,"")</f>
        <v>#NULL!</v>
      </c>
      <c r="O46" s="170" t="e">
        <f>IF(D46="V",K46,"")</f>
        <v>#NULL!</v>
      </c>
      <c r="P46" s="171">
        <v>0.007723448000002859</v>
      </c>
      <c r="Q46" s="171">
        <v>0</v>
      </c>
      <c r="R46" s="171">
        <v>0.70900000000006</v>
      </c>
      <c r="S46" s="172">
        <v>21</v>
      </c>
      <c r="T46" s="173" t="e">
        <f>K46*(S46+100)/100</f>
        <v>#NULL!</v>
      </c>
      <c r="U46" s="174"/>
    </row>
    <row r="47" spans="1:21" ht="12.75" outlineLevel="2">
      <c r="A47" s="3"/>
      <c r="B47" s="134"/>
      <c r="C47" s="134"/>
      <c r="D47" s="161" t="s">
        <v>4</v>
      </c>
      <c r="E47" s="162">
        <v>17</v>
      </c>
      <c r="F47" s="163"/>
      <c r="G47" s="164" t="s">
        <v>151</v>
      </c>
      <c r="H47" s="165">
        <v>15</v>
      </c>
      <c r="I47" s="166" t="s">
        <v>7</v>
      </c>
      <c r="J47" s="167"/>
      <c r="K47" s="168" t="e">
        <f>H47*J47</f>
        <v>#NULL!</v>
      </c>
      <c r="L47" s="169" t="e">
        <f>IF(D47="S",K47,"")</f>
        <v>#NULL!</v>
      </c>
      <c r="M47" s="170" t="e">
        <f>IF(OR(D47="P",D47="U"),K47,"")</f>
        <v>#NULL!</v>
      </c>
      <c r="N47" s="170" t="e">
        <f>IF(D47="H",K47,"")</f>
        <v>#NULL!</v>
      </c>
      <c r="O47" s="170" t="e">
        <f>IF(D47="V",K47,"")</f>
        <v>#NULL!</v>
      </c>
      <c r="P47" s="171">
        <v>0.007723448000002859</v>
      </c>
      <c r="Q47" s="171">
        <v>0</v>
      </c>
      <c r="R47" s="171">
        <v>0</v>
      </c>
      <c r="S47" s="172">
        <v>21</v>
      </c>
      <c r="T47" s="173" t="e">
        <f>K47*(S47+100)/100</f>
        <v>#NULL!</v>
      </c>
      <c r="U47" s="174"/>
    </row>
    <row r="48" spans="1:21" ht="12.75" outlineLevel="2">
      <c r="A48" s="3"/>
      <c r="B48" s="134"/>
      <c r="C48" s="134"/>
      <c r="D48" s="161" t="s">
        <v>4</v>
      </c>
      <c r="E48" s="162">
        <v>18</v>
      </c>
      <c r="F48" s="163" t="s">
        <v>86</v>
      </c>
      <c r="G48" s="164" t="s">
        <v>217</v>
      </c>
      <c r="H48" s="165">
        <v>23</v>
      </c>
      <c r="I48" s="166" t="s">
        <v>8</v>
      </c>
      <c r="J48" s="167"/>
      <c r="K48" s="168" t="e">
        <f>H48*J48</f>
        <v>#NULL!</v>
      </c>
      <c r="L48" s="169" t="e">
        <f>IF(D48="S",K48,"")</f>
        <v>#NULL!</v>
      </c>
      <c r="M48" s="170" t="e">
        <f>IF(OR(D48="P",D48="U"),K48,"")</f>
        <v>#NULL!</v>
      </c>
      <c r="N48" s="170" t="e">
        <f>IF(D48="H",K48,"")</f>
        <v>#NULL!</v>
      </c>
      <c r="O48" s="170" t="e">
        <f>IF(D48="V",K48,"")</f>
        <v>#NULL!</v>
      </c>
      <c r="P48" s="171">
        <v>0</v>
      </c>
      <c r="Q48" s="171">
        <v>0</v>
      </c>
      <c r="R48" s="171">
        <v>0</v>
      </c>
      <c r="S48" s="172">
        <v>21</v>
      </c>
      <c r="T48" s="173" t="e">
        <f>K48*(S48+100)/100</f>
        <v>#NULL!</v>
      </c>
      <c r="U48" s="174"/>
    </row>
    <row r="49" spans="1:21" ht="12.75" outlineLevel="1">
      <c r="A49" s="3"/>
      <c r="B49" s="135"/>
      <c r="C49" s="136" t="s">
        <v>16</v>
      </c>
      <c r="D49" s="137" t="s">
        <v>3</v>
      </c>
      <c r="E49" s="138"/>
      <c r="F49" s="138" t="s">
        <v>26</v>
      </c>
      <c r="G49" s="139" t="s">
        <v>164</v>
      </c>
      <c r="H49" s="138"/>
      <c r="I49" s="137"/>
      <c r="J49" s="138"/>
      <c r="K49" s="140" t="e">
        <f>SUBTOTAL(9,K50:K67)</f>
        <v>#NULL!</v>
      </c>
      <c r="L49" s="141" t="e">
        <f>SUBTOTAL(9,L50:L67)</f>
        <v>#NULL!</v>
      </c>
      <c r="M49" s="141" t="e">
        <f>SUBTOTAL(9,M50:M67)</f>
        <v>#NULL!</v>
      </c>
      <c r="N49" s="141" t="e">
        <f>SUBTOTAL(9,N50:N67)</f>
        <v>#NULL!</v>
      </c>
      <c r="O49" s="141" t="e">
        <f>SUBTOTAL(9,O50:O67)</f>
        <v>#NULL!</v>
      </c>
      <c r="P49" s="142" t="e">
        <f>SUMPRODUCT(P50:P67,H50:H67)</f>
        <v>#NULL!</v>
      </c>
      <c r="Q49" s="142" t="e">
        <f>SUMPRODUCT(Q50:Q67,H50:H67)</f>
        <v>#NULL!</v>
      </c>
      <c r="R49" s="142" t="e">
        <f>SUMPRODUCT(R50:R67,H50:H67)</f>
        <v>#NULL!</v>
      </c>
      <c r="S49" s="143" t="e">
        <f>SUMPRODUCT(S50:S67,K50:K67)/100</f>
        <v>#NULL!</v>
      </c>
      <c r="T49" s="143" t="e">
        <f>K49+S49</f>
        <v>#NULL!</v>
      </c>
      <c r="U49" s="134"/>
    </row>
    <row r="50" spans="1:21" ht="12.75" outlineLevel="2">
      <c r="A50" s="3"/>
      <c r="B50" s="151"/>
      <c r="C50" s="152"/>
      <c r="D50" s="153"/>
      <c r="E50" s="154" t="s">
        <v>187</v>
      </c>
      <c r="F50" s="155"/>
      <c r="G50" s="156"/>
      <c r="H50" s="155"/>
      <c r="I50" s="153"/>
      <c r="J50" s="155"/>
      <c r="K50" s="157"/>
      <c r="L50" s="158"/>
      <c r="M50" s="158"/>
      <c r="N50" s="158"/>
      <c r="O50" s="158"/>
      <c r="P50" s="159"/>
      <c r="Q50" s="159"/>
      <c r="R50" s="159"/>
      <c r="S50" s="160"/>
      <c r="T50" s="160"/>
      <c r="U50" s="134"/>
    </row>
    <row r="51" spans="1:21" ht="12.75" outlineLevel="2">
      <c r="A51" s="3"/>
      <c r="B51" s="134"/>
      <c r="C51" s="134"/>
      <c r="D51" s="161" t="s">
        <v>4</v>
      </c>
      <c r="E51" s="162">
        <v>1</v>
      </c>
      <c r="F51" s="163" t="s">
        <v>87</v>
      </c>
      <c r="G51" s="164" t="s">
        <v>167</v>
      </c>
      <c r="H51" s="165">
        <v>25</v>
      </c>
      <c r="I51" s="166" t="s">
        <v>8</v>
      </c>
      <c r="J51" s="167"/>
      <c r="K51" s="168" t="e">
        <f>H51*J51</f>
        <v>#NULL!</v>
      </c>
      <c r="L51" s="169" t="e">
        <f>IF(D51="S",K51,"")</f>
        <v>#NULL!</v>
      </c>
      <c r="M51" s="170" t="e">
        <f>IF(OR(D51="P",D51="U"),K51,"")</f>
        <v>#NULL!</v>
      </c>
      <c r="N51" s="170" t="e">
        <f>IF(D51="H",K51,"")</f>
        <v>#NULL!</v>
      </c>
      <c r="O51" s="170" t="e">
        <f>IF(D51="V",K51,"")</f>
        <v>#NULL!</v>
      </c>
      <c r="P51" s="171">
        <v>0.00348</v>
      </c>
      <c r="Q51" s="171">
        <v>0</v>
      </c>
      <c r="R51" s="171">
        <v>0</v>
      </c>
      <c r="S51" s="172">
        <v>21</v>
      </c>
      <c r="T51" s="173" t="e">
        <f>K51*(S51+100)/100</f>
        <v>#NULL!</v>
      </c>
      <c r="U51" s="174"/>
    </row>
    <row r="52" spans="1:21" ht="12.75" outlineLevel="2">
      <c r="A52" s="3"/>
      <c r="B52" s="134"/>
      <c r="C52" s="134"/>
      <c r="D52" s="161" t="s">
        <v>4</v>
      </c>
      <c r="E52" s="162">
        <v>2</v>
      </c>
      <c r="F52" s="163" t="s">
        <v>88</v>
      </c>
      <c r="G52" s="164" t="s">
        <v>168</v>
      </c>
      <c r="H52" s="165">
        <v>20</v>
      </c>
      <c r="I52" s="166" t="s">
        <v>8</v>
      </c>
      <c r="J52" s="167"/>
      <c r="K52" s="168" t="e">
        <f>H52*J52</f>
        <v>#NULL!</v>
      </c>
      <c r="L52" s="169" t="e">
        <f>IF(D52="S",K52,"")</f>
        <v>#NULL!</v>
      </c>
      <c r="M52" s="170" t="e">
        <f>IF(OR(D52="P",D52="U"),K52,"")</f>
        <v>#NULL!</v>
      </c>
      <c r="N52" s="170" t="e">
        <f>IF(D52="H",K52,"")</f>
        <v>#NULL!</v>
      </c>
      <c r="O52" s="170" t="e">
        <f>IF(D52="V",K52,"")</f>
        <v>#NULL!</v>
      </c>
      <c r="P52" s="171">
        <v>0.0057</v>
      </c>
      <c r="Q52" s="171">
        <v>0</v>
      </c>
      <c r="R52" s="171">
        <v>0</v>
      </c>
      <c r="S52" s="172">
        <v>21</v>
      </c>
      <c r="T52" s="173" t="e">
        <f>K52*(S52+100)/100</f>
        <v>#NULL!</v>
      </c>
      <c r="U52" s="174"/>
    </row>
    <row r="53" spans="1:21" ht="12.75" outlineLevel="2">
      <c r="A53" s="3"/>
      <c r="B53" s="134"/>
      <c r="C53" s="134"/>
      <c r="D53" s="161" t="s">
        <v>4</v>
      </c>
      <c r="E53" s="162">
        <v>3</v>
      </c>
      <c r="F53" s="163" t="s">
        <v>89</v>
      </c>
      <c r="G53" s="164" t="s">
        <v>238</v>
      </c>
      <c r="H53" s="165">
        <v>14</v>
      </c>
      <c r="I53" s="166" t="s">
        <v>8</v>
      </c>
      <c r="J53" s="167"/>
      <c r="K53" s="168" t="e">
        <f>H53*J53</f>
        <v>#NULL!</v>
      </c>
      <c r="L53" s="169" t="e">
        <f>IF(D53="S",K53,"")</f>
        <v>#NULL!</v>
      </c>
      <c r="M53" s="170" t="e">
        <f>IF(OR(D53="P",D53="U"),K53,"")</f>
        <v>#NULL!</v>
      </c>
      <c r="N53" s="170" t="e">
        <f>IF(D53="H",K53,"")</f>
        <v>#NULL!</v>
      </c>
      <c r="O53" s="170" t="e">
        <f>IF(D53="V",K53,"")</f>
        <v>#NULL!</v>
      </c>
      <c r="P53" s="171">
        <v>3.186000000001059E-05</v>
      </c>
      <c r="Q53" s="171">
        <v>0</v>
      </c>
      <c r="R53" s="171">
        <v>0.10000000000002274</v>
      </c>
      <c r="S53" s="172">
        <v>21</v>
      </c>
      <c r="T53" s="173" t="e">
        <f>K53*(S53+100)/100</f>
        <v>#NULL!</v>
      </c>
      <c r="U53" s="174"/>
    </row>
    <row r="54" spans="1:21" ht="12.75" outlineLevel="2">
      <c r="A54" s="3"/>
      <c r="B54" s="134"/>
      <c r="C54" s="134"/>
      <c r="D54" s="161" t="s">
        <v>4</v>
      </c>
      <c r="E54" s="162">
        <v>4</v>
      </c>
      <c r="F54" s="163" t="s">
        <v>90</v>
      </c>
      <c r="G54" s="164" t="s">
        <v>239</v>
      </c>
      <c r="H54" s="165">
        <v>12</v>
      </c>
      <c r="I54" s="166" t="s">
        <v>8</v>
      </c>
      <c r="J54" s="167"/>
      <c r="K54" s="168" t="e">
        <f>H54*J54</f>
        <v>#NULL!</v>
      </c>
      <c r="L54" s="169" t="e">
        <f>IF(D54="S",K54,"")</f>
        <v>#NULL!</v>
      </c>
      <c r="M54" s="170" t="e">
        <f>IF(OR(D54="P",D54="U"),K54,"")</f>
        <v>#NULL!</v>
      </c>
      <c r="N54" s="170" t="e">
        <f>IF(D54="H",K54,"")</f>
        <v>#NULL!</v>
      </c>
      <c r="O54" s="170" t="e">
        <f>IF(D54="V",K54,"")</f>
        <v>#NULL!</v>
      </c>
      <c r="P54" s="171">
        <v>4.2250000000010466E-05</v>
      </c>
      <c r="Q54" s="171">
        <v>0</v>
      </c>
      <c r="R54" s="171">
        <v>0.10000000000002274</v>
      </c>
      <c r="S54" s="172">
        <v>21</v>
      </c>
      <c r="T54" s="173" t="e">
        <f>K54*(S54+100)/100</f>
        <v>#NULL!</v>
      </c>
      <c r="U54" s="174"/>
    </row>
    <row r="55" spans="1:21" ht="12.75" outlineLevel="2">
      <c r="A55" s="3"/>
      <c r="B55" s="134"/>
      <c r="C55" s="134"/>
      <c r="D55" s="161" t="s">
        <v>4</v>
      </c>
      <c r="E55" s="162">
        <v>5</v>
      </c>
      <c r="F55" s="163" t="s">
        <v>91</v>
      </c>
      <c r="G55" s="164" t="s">
        <v>240</v>
      </c>
      <c r="H55" s="165">
        <v>12</v>
      </c>
      <c r="I55" s="166" t="s">
        <v>8</v>
      </c>
      <c r="J55" s="167"/>
      <c r="K55" s="168" t="e">
        <f>H55*J55</f>
        <v>#NULL!</v>
      </c>
      <c r="L55" s="169" t="e">
        <f>IF(D55="S",K55,"")</f>
        <v>#NULL!</v>
      </c>
      <c r="M55" s="170" t="e">
        <f>IF(OR(D55="P",D55="U"),K55,"")</f>
        <v>#NULL!</v>
      </c>
      <c r="N55" s="170" t="e">
        <f>IF(D55="H",K55,"")</f>
        <v>#NULL!</v>
      </c>
      <c r="O55" s="170" t="e">
        <f>IF(D55="V",K55,"")</f>
        <v>#NULL!</v>
      </c>
      <c r="P55" s="171">
        <v>7.386000000001332E-05</v>
      </c>
      <c r="Q55" s="171">
        <v>0</v>
      </c>
      <c r="R55" s="171">
        <v>0.10599999999999454</v>
      </c>
      <c r="S55" s="172">
        <v>21</v>
      </c>
      <c r="T55" s="173" t="e">
        <f>K55*(S55+100)/100</f>
        <v>#NULL!</v>
      </c>
      <c r="U55" s="174"/>
    </row>
    <row r="56" spans="1:21" ht="12.75" outlineLevel="2">
      <c r="A56" s="3"/>
      <c r="B56" s="134"/>
      <c r="C56" s="134"/>
      <c r="D56" s="161" t="s">
        <v>4</v>
      </c>
      <c r="E56" s="162">
        <v>6</v>
      </c>
      <c r="F56" s="163" t="s">
        <v>92</v>
      </c>
      <c r="G56" s="164" t="s">
        <v>241</v>
      </c>
      <c r="H56" s="165">
        <v>8</v>
      </c>
      <c r="I56" s="166" t="s">
        <v>8</v>
      </c>
      <c r="J56" s="167"/>
      <c r="K56" s="168" t="e">
        <f>H56*J56</f>
        <v>#NULL!</v>
      </c>
      <c r="L56" s="169" t="e">
        <f>IF(D56="S",K56,"")</f>
        <v>#NULL!</v>
      </c>
      <c r="M56" s="170" t="e">
        <f>IF(OR(D56="P",D56="U"),K56,"")</f>
        <v>#NULL!</v>
      </c>
      <c r="N56" s="170" t="e">
        <f>IF(D56="H",K56,"")</f>
        <v>#NULL!</v>
      </c>
      <c r="O56" s="170" t="e">
        <f>IF(D56="V",K56,"")</f>
        <v>#NULL!</v>
      </c>
      <c r="P56" s="171">
        <v>9.464000000001307E-05</v>
      </c>
      <c r="Q56" s="171">
        <v>0</v>
      </c>
      <c r="R56" s="171">
        <v>0.10599999999999454</v>
      </c>
      <c r="S56" s="172">
        <v>21</v>
      </c>
      <c r="T56" s="173" t="e">
        <f>K56*(S56+100)/100</f>
        <v>#NULL!</v>
      </c>
      <c r="U56" s="174"/>
    </row>
    <row r="57" spans="1:21" ht="12.75" outlineLevel="2">
      <c r="A57" s="3"/>
      <c r="B57" s="134"/>
      <c r="C57" s="134"/>
      <c r="D57" s="161" t="s">
        <v>4</v>
      </c>
      <c r="E57" s="162">
        <v>7</v>
      </c>
      <c r="F57" s="163" t="s">
        <v>93</v>
      </c>
      <c r="G57" s="164" t="s">
        <v>230</v>
      </c>
      <c r="H57" s="165">
        <v>2</v>
      </c>
      <c r="I57" s="166" t="s">
        <v>60</v>
      </c>
      <c r="J57" s="167"/>
      <c r="K57" s="168" t="e">
        <f>H57*J57</f>
        <v>#NULL!</v>
      </c>
      <c r="L57" s="169" t="e">
        <f>IF(D57="S",K57,"")</f>
        <v>#NULL!</v>
      </c>
      <c r="M57" s="170" t="e">
        <f>IF(OR(D57="P",D57="U"),K57,"")</f>
        <v>#NULL!</v>
      </c>
      <c r="N57" s="170" t="e">
        <f>IF(D57="H",K57,"")</f>
        <v>#NULL!</v>
      </c>
      <c r="O57" s="170" t="e">
        <f>IF(D57="V",K57,"")</f>
        <v>#NULL!</v>
      </c>
      <c r="P57" s="171">
        <v>0.004148225000000936</v>
      </c>
      <c r="Q57" s="171">
        <v>0</v>
      </c>
      <c r="R57" s="171">
        <v>1.5559999999995853</v>
      </c>
      <c r="S57" s="172">
        <v>21</v>
      </c>
      <c r="T57" s="173" t="e">
        <f>K57*(S57+100)/100</f>
        <v>#NULL!</v>
      </c>
      <c r="U57" s="174"/>
    </row>
    <row r="58" spans="1:21" ht="12.75" outlineLevel="2">
      <c r="A58" s="3"/>
      <c r="B58" s="134"/>
      <c r="C58" s="134"/>
      <c r="D58" s="161" t="s">
        <v>4</v>
      </c>
      <c r="E58" s="162">
        <v>8</v>
      </c>
      <c r="F58" s="163" t="s">
        <v>94</v>
      </c>
      <c r="G58" s="164" t="s">
        <v>202</v>
      </c>
      <c r="H58" s="165">
        <v>17</v>
      </c>
      <c r="I58" s="166" t="s">
        <v>28</v>
      </c>
      <c r="J58" s="167"/>
      <c r="K58" s="168" t="e">
        <f>H58*J58</f>
        <v>#NULL!</v>
      </c>
      <c r="L58" s="169" t="e">
        <f>IF(D58="S",K58,"")</f>
        <v>#NULL!</v>
      </c>
      <c r="M58" s="170" t="e">
        <f>IF(OR(D58="P",D58="U"),K58,"")</f>
        <v>#NULL!</v>
      </c>
      <c r="N58" s="170" t="e">
        <f>IF(D58="H",K58,"")</f>
        <v>#NULL!</v>
      </c>
      <c r="O58" s="170" t="e">
        <f>IF(D58="V",K58,"")</f>
        <v>#NULL!</v>
      </c>
      <c r="P58" s="171">
        <v>0</v>
      </c>
      <c r="Q58" s="171">
        <v>0</v>
      </c>
      <c r="R58" s="171">
        <v>0</v>
      </c>
      <c r="S58" s="172">
        <v>21</v>
      </c>
      <c r="T58" s="173" t="e">
        <f>K58*(S58+100)/100</f>
        <v>#NULL!</v>
      </c>
      <c r="U58" s="174"/>
    </row>
    <row r="59" spans="1:21" ht="12.75" outlineLevel="2">
      <c r="A59" s="3"/>
      <c r="B59" s="134"/>
      <c r="C59" s="134"/>
      <c r="D59" s="161" t="s">
        <v>4</v>
      </c>
      <c r="E59" s="162">
        <v>9</v>
      </c>
      <c r="F59" s="163" t="s">
        <v>95</v>
      </c>
      <c r="G59" s="164" t="s">
        <v>199</v>
      </c>
      <c r="H59" s="165">
        <v>17</v>
      </c>
      <c r="I59" s="166" t="s">
        <v>28</v>
      </c>
      <c r="J59" s="167"/>
      <c r="K59" s="168" t="e">
        <f>H59*J59</f>
        <v>#NULL!</v>
      </c>
      <c r="L59" s="169" t="e">
        <f>IF(D59="S",K59,"")</f>
        <v>#NULL!</v>
      </c>
      <c r="M59" s="170" t="e">
        <f>IF(OR(D59="P",D59="U"),K59,"")</f>
        <v>#NULL!</v>
      </c>
      <c r="N59" s="170" t="e">
        <f>IF(D59="H",K59,"")</f>
        <v>#NULL!</v>
      </c>
      <c r="O59" s="170" t="e">
        <f>IF(D59="V",K59,"")</f>
        <v>#NULL!</v>
      </c>
      <c r="P59" s="171">
        <v>0</v>
      </c>
      <c r="Q59" s="171">
        <v>0</v>
      </c>
      <c r="R59" s="171">
        <v>0</v>
      </c>
      <c r="S59" s="172">
        <v>21</v>
      </c>
      <c r="T59" s="173" t="e">
        <f>K59*(S59+100)/100</f>
        <v>#NULL!</v>
      </c>
      <c r="U59" s="174"/>
    </row>
    <row r="60" spans="1:21" ht="12.75" outlineLevel="2">
      <c r="A60" s="3"/>
      <c r="B60" s="134"/>
      <c r="C60" s="134"/>
      <c r="D60" s="161" t="s">
        <v>4</v>
      </c>
      <c r="E60" s="162">
        <v>10</v>
      </c>
      <c r="F60" s="163" t="s">
        <v>97</v>
      </c>
      <c r="G60" s="164" t="s">
        <v>228</v>
      </c>
      <c r="H60" s="165">
        <v>2</v>
      </c>
      <c r="I60" s="166" t="s">
        <v>28</v>
      </c>
      <c r="J60" s="167"/>
      <c r="K60" s="168" t="e">
        <f>H60*J60</f>
        <v>#NULL!</v>
      </c>
      <c r="L60" s="169" t="e">
        <f>IF(D60="S",K60,"")</f>
        <v>#NULL!</v>
      </c>
      <c r="M60" s="170" t="e">
        <f>IF(OR(D60="P",D60="U"),K60,"")</f>
        <v>#NULL!</v>
      </c>
      <c r="N60" s="170" t="e">
        <f>IF(D60="H",K60,"")</f>
        <v>#NULL!</v>
      </c>
      <c r="O60" s="170" t="e">
        <f>IF(D60="V",K60,"")</f>
        <v>#NULL!</v>
      </c>
      <c r="P60" s="171">
        <v>0.00034005000000001106</v>
      </c>
      <c r="Q60" s="171">
        <v>0</v>
      </c>
      <c r="R60" s="171">
        <v>0.20000000000004547</v>
      </c>
      <c r="S60" s="172">
        <v>21</v>
      </c>
      <c r="T60" s="173" t="e">
        <f>K60*(S60+100)/100</f>
        <v>#NULL!</v>
      </c>
      <c r="U60" s="174"/>
    </row>
    <row r="61" spans="1:21" ht="12.75" outlineLevel="2">
      <c r="A61" s="3"/>
      <c r="B61" s="134"/>
      <c r="C61" s="134"/>
      <c r="D61" s="161" t="s">
        <v>4</v>
      </c>
      <c r="E61" s="162">
        <v>11</v>
      </c>
      <c r="F61" s="163" t="s">
        <v>98</v>
      </c>
      <c r="G61" s="164" t="s">
        <v>232</v>
      </c>
      <c r="H61" s="165">
        <v>1</v>
      </c>
      <c r="I61" s="166" t="s">
        <v>28</v>
      </c>
      <c r="J61" s="167"/>
      <c r="K61" s="168" t="e">
        <f>H61*J61</f>
        <v>#NULL!</v>
      </c>
      <c r="L61" s="169" t="e">
        <f>IF(D61="S",K61,"")</f>
        <v>#NULL!</v>
      </c>
      <c r="M61" s="170" t="e">
        <f>IF(OR(D61="P",D61="U"),K61,"")</f>
        <v>#NULL!</v>
      </c>
      <c r="N61" s="170" t="e">
        <f>IF(D61="H",K61,"")</f>
        <v>#NULL!</v>
      </c>
      <c r="O61" s="170" t="e">
        <f>IF(D61="V",K61,"")</f>
        <v>#NULL!</v>
      </c>
      <c r="P61" s="171">
        <v>0.00040005000000001105</v>
      </c>
      <c r="Q61" s="171">
        <v>0</v>
      </c>
      <c r="R61" s="171">
        <v>0.20000000000004547</v>
      </c>
      <c r="S61" s="172">
        <v>21</v>
      </c>
      <c r="T61" s="173" t="e">
        <f>K61*(S61+100)/100</f>
        <v>#NULL!</v>
      </c>
      <c r="U61" s="174"/>
    </row>
    <row r="62" spans="1:21" ht="12.75" outlineLevel="2">
      <c r="A62" s="3"/>
      <c r="B62" s="134"/>
      <c r="C62" s="134"/>
      <c r="D62" s="161" t="s">
        <v>5</v>
      </c>
      <c r="E62" s="162">
        <v>12</v>
      </c>
      <c r="F62" s="163" t="s">
        <v>44</v>
      </c>
      <c r="G62" s="164" t="s">
        <v>175</v>
      </c>
      <c r="H62" s="165">
        <v>4</v>
      </c>
      <c r="I62" s="166" t="s">
        <v>28</v>
      </c>
      <c r="J62" s="167"/>
      <c r="K62" s="168" t="e">
        <f>H62*J62</f>
        <v>#NULL!</v>
      </c>
      <c r="L62" s="169" t="e">
        <f>IF(D62="S",K62,"")</f>
        <v>#NULL!</v>
      </c>
      <c r="M62" s="170" t="e">
        <f>IF(OR(D62="P",D62="U"),K62,"")</f>
        <v>#NULL!</v>
      </c>
      <c r="N62" s="170" t="e">
        <f>IF(D62="H",K62,"")</f>
        <v>#NULL!</v>
      </c>
      <c r="O62" s="170" t="e">
        <f>IF(D62="V",K62,"")</f>
        <v>#NULL!</v>
      </c>
      <c r="P62" s="171">
        <v>0.00027005000000001104</v>
      </c>
      <c r="Q62" s="171">
        <v>0</v>
      </c>
      <c r="R62" s="171">
        <v>0</v>
      </c>
      <c r="S62" s="172">
        <v>21</v>
      </c>
      <c r="T62" s="173" t="e">
        <f>K62*(S62+100)/100</f>
        <v>#NULL!</v>
      </c>
      <c r="U62" s="174"/>
    </row>
    <row r="63" spans="1:21" ht="12.75" outlineLevel="2">
      <c r="A63" s="3"/>
      <c r="B63" s="134"/>
      <c r="C63" s="134"/>
      <c r="D63" s="161" t="s">
        <v>5</v>
      </c>
      <c r="E63" s="162">
        <v>13</v>
      </c>
      <c r="F63" s="163" t="s">
        <v>44</v>
      </c>
      <c r="G63" s="164" t="s">
        <v>69</v>
      </c>
      <c r="H63" s="165">
        <v>10</v>
      </c>
      <c r="I63" s="166" t="s">
        <v>28</v>
      </c>
      <c r="J63" s="167"/>
      <c r="K63" s="168" t="e">
        <f>H63*J63</f>
        <v>#NULL!</v>
      </c>
      <c r="L63" s="169" t="e">
        <f>IF(D63="S",K63,"")</f>
        <v>#NULL!</v>
      </c>
      <c r="M63" s="170" t="e">
        <f>IF(OR(D63="P",D63="U"),K63,"")</f>
        <v>#NULL!</v>
      </c>
      <c r="N63" s="170" t="e">
        <f>IF(D63="H",K63,"")</f>
        <v>#NULL!</v>
      </c>
      <c r="O63" s="170" t="e">
        <f>IF(D63="V",K63,"")</f>
        <v>#NULL!</v>
      </c>
      <c r="P63" s="171">
        <v>0.00027005000000001104</v>
      </c>
      <c r="Q63" s="171">
        <v>0</v>
      </c>
      <c r="R63" s="171">
        <v>0</v>
      </c>
      <c r="S63" s="172">
        <v>21</v>
      </c>
      <c r="T63" s="173" t="e">
        <f>K63*(S63+100)/100</f>
        <v>#NULL!</v>
      </c>
      <c r="U63" s="174"/>
    </row>
    <row r="64" spans="1:21" ht="12.75" outlineLevel="2">
      <c r="A64" s="3"/>
      <c r="B64" s="134"/>
      <c r="C64" s="134"/>
      <c r="D64" s="161" t="s">
        <v>4</v>
      </c>
      <c r="E64" s="162">
        <v>14</v>
      </c>
      <c r="F64" s="163" t="s">
        <v>99</v>
      </c>
      <c r="G64" s="164" t="s">
        <v>208</v>
      </c>
      <c r="H64" s="165">
        <v>1</v>
      </c>
      <c r="I64" s="166" t="s">
        <v>28</v>
      </c>
      <c r="J64" s="167"/>
      <c r="K64" s="168" t="e">
        <f>H64*J64</f>
        <v>#NULL!</v>
      </c>
      <c r="L64" s="169" t="e">
        <f>IF(D64="S",K64,"")</f>
        <v>#NULL!</v>
      </c>
      <c r="M64" s="170" t="e">
        <f>IF(OR(D64="P",D64="U"),K64,"")</f>
        <v>#NULL!</v>
      </c>
      <c r="N64" s="170" t="e">
        <f>IF(D64="H",K64,"")</f>
        <v>#NULL!</v>
      </c>
      <c r="O64" s="170" t="e">
        <f>IF(D64="V",K64,"")</f>
        <v>#NULL!</v>
      </c>
      <c r="P64" s="171">
        <v>0</v>
      </c>
      <c r="Q64" s="171">
        <v>0</v>
      </c>
      <c r="R64" s="171">
        <v>0</v>
      </c>
      <c r="S64" s="172">
        <v>21</v>
      </c>
      <c r="T64" s="173" t="e">
        <f>K64*(S64+100)/100</f>
        <v>#NULL!</v>
      </c>
      <c r="U64" s="174"/>
    </row>
    <row r="65" spans="1:21" ht="12.75" outlineLevel="2">
      <c r="A65" s="3"/>
      <c r="B65" s="134"/>
      <c r="C65" s="134"/>
      <c r="D65" s="161" t="s">
        <v>4</v>
      </c>
      <c r="E65" s="162">
        <v>15</v>
      </c>
      <c r="F65" s="163" t="s">
        <v>100</v>
      </c>
      <c r="G65" s="164" t="s">
        <v>218</v>
      </c>
      <c r="H65" s="165">
        <v>45</v>
      </c>
      <c r="I65" s="166" t="s">
        <v>8</v>
      </c>
      <c r="J65" s="167"/>
      <c r="K65" s="168" t="e">
        <f>H65*J65</f>
        <v>#NULL!</v>
      </c>
      <c r="L65" s="169" t="e">
        <f>IF(D65="S",K65,"")</f>
        <v>#NULL!</v>
      </c>
      <c r="M65" s="170" t="e">
        <f>IF(OR(D65="P",D65="U"),K65,"")</f>
        <v>#NULL!</v>
      </c>
      <c r="N65" s="170" t="e">
        <f>IF(D65="H",K65,"")</f>
        <v>#NULL!</v>
      </c>
      <c r="O65" s="170" t="e">
        <f>IF(D65="V",K65,"")</f>
        <v>#NULL!</v>
      </c>
      <c r="P65" s="171">
        <v>0</v>
      </c>
      <c r="Q65" s="171">
        <v>0</v>
      </c>
      <c r="R65" s="171">
        <v>0</v>
      </c>
      <c r="S65" s="172">
        <v>21</v>
      </c>
      <c r="T65" s="173" t="e">
        <f>K65*(S65+100)/100</f>
        <v>#NULL!</v>
      </c>
      <c r="U65" s="174"/>
    </row>
    <row r="66" spans="1:21" ht="12.75" outlineLevel="2">
      <c r="A66" s="3"/>
      <c r="B66" s="134"/>
      <c r="C66" s="134"/>
      <c r="D66" s="161" t="s">
        <v>4</v>
      </c>
      <c r="E66" s="162">
        <v>16</v>
      </c>
      <c r="F66" s="163" t="s">
        <v>101</v>
      </c>
      <c r="G66" s="164" t="s">
        <v>185</v>
      </c>
      <c r="H66" s="165">
        <v>45</v>
      </c>
      <c r="I66" s="166" t="s">
        <v>8</v>
      </c>
      <c r="J66" s="167"/>
      <c r="K66" s="168" t="e">
        <f>H66*J66</f>
        <v>#NULL!</v>
      </c>
      <c r="L66" s="169" t="e">
        <f>IF(D66="S",K66,"")</f>
        <v>#NULL!</v>
      </c>
      <c r="M66" s="170" t="e">
        <f>IF(OR(D66="P",D66="U"),K66,"")</f>
        <v>#NULL!</v>
      </c>
      <c r="N66" s="170" t="e">
        <f>IF(D66="H",K66,"")</f>
        <v>#NULL!</v>
      </c>
      <c r="O66" s="170" t="e">
        <f>IF(D66="V",K66,"")</f>
        <v>#NULL!</v>
      </c>
      <c r="P66" s="171">
        <v>1.0000000000005117E-05</v>
      </c>
      <c r="Q66" s="171">
        <v>0</v>
      </c>
      <c r="R66" s="171">
        <v>0.08199999999999363</v>
      </c>
      <c r="S66" s="172">
        <v>21</v>
      </c>
      <c r="T66" s="173" t="e">
        <f>K66*(S66+100)/100</f>
        <v>#NULL!</v>
      </c>
      <c r="U66" s="174"/>
    </row>
    <row r="67" spans="1:21" ht="12.75" outlineLevel="2">
      <c r="A67" s="3"/>
      <c r="B67" s="134"/>
      <c r="C67" s="134"/>
      <c r="D67" s="161" t="s">
        <v>4</v>
      </c>
      <c r="E67" s="162">
        <v>17</v>
      </c>
      <c r="F67" s="163"/>
      <c r="G67" s="164" t="s">
        <v>151</v>
      </c>
      <c r="H67" s="165">
        <v>6</v>
      </c>
      <c r="I67" s="166" t="s">
        <v>7</v>
      </c>
      <c r="J67" s="167"/>
      <c r="K67" s="168" t="e">
        <f>H67*J67</f>
        <v>#NULL!</v>
      </c>
      <c r="L67" s="169" t="e">
        <f>IF(D67="S",K67,"")</f>
        <v>#NULL!</v>
      </c>
      <c r="M67" s="170" t="e">
        <f>IF(OR(D67="P",D67="U"),K67,"")</f>
        <v>#NULL!</v>
      </c>
      <c r="N67" s="170" t="e">
        <f>IF(D67="H",K67,"")</f>
        <v>#NULL!</v>
      </c>
      <c r="O67" s="170" t="e">
        <f>IF(D67="V",K67,"")</f>
        <v>#NULL!</v>
      </c>
      <c r="P67" s="171">
        <v>0.007723448000002858</v>
      </c>
      <c r="Q67" s="171">
        <v>0</v>
      </c>
      <c r="R67" s="171">
        <v>0</v>
      </c>
      <c r="S67" s="172">
        <v>21</v>
      </c>
      <c r="T67" s="173" t="e">
        <f>K67*(S67+100)/100</f>
        <v>#NULL!</v>
      </c>
      <c r="U67" s="174"/>
    </row>
    <row r="68" spans="1:21" ht="12.75" outlineLevel="1">
      <c r="A68" s="3"/>
      <c r="B68" s="135"/>
      <c r="C68" s="136" t="s">
        <v>17</v>
      </c>
      <c r="D68" s="137" t="s">
        <v>3</v>
      </c>
      <c r="E68" s="138"/>
      <c r="F68" s="138" t="s">
        <v>26</v>
      </c>
      <c r="G68" s="139" t="s">
        <v>137</v>
      </c>
      <c r="H68" s="138"/>
      <c r="I68" s="137"/>
      <c r="J68" s="138"/>
      <c r="K68" s="140" t="e">
        <f>SUBTOTAL(9,K69:K94)</f>
        <v>#NULL!</v>
      </c>
      <c r="L68" s="141" t="e">
        <f>SUBTOTAL(9,L69:L94)</f>
        <v>#NULL!</v>
      </c>
      <c r="M68" s="141" t="e">
        <f>SUBTOTAL(9,M69:M94)</f>
        <v>#NULL!</v>
      </c>
      <c r="N68" s="141" t="e">
        <f>SUBTOTAL(9,N69:N94)</f>
        <v>#NULL!</v>
      </c>
      <c r="O68" s="141" t="e">
        <f>SUBTOTAL(9,O69:O94)</f>
        <v>#NULL!</v>
      </c>
      <c r="P68" s="142" t="e">
        <f>SUMPRODUCT(P69:P94,H69:H94)</f>
        <v>#NULL!</v>
      </c>
      <c r="Q68" s="142" t="e">
        <f>SUMPRODUCT(Q69:Q94,H69:H94)</f>
        <v>#NULL!</v>
      </c>
      <c r="R68" s="142" t="e">
        <f>SUMPRODUCT(R69:R94,H69:H94)</f>
        <v>#NULL!</v>
      </c>
      <c r="S68" s="143" t="e">
        <f>SUMPRODUCT(S69:S94,K69:K94)/100</f>
        <v>#NULL!</v>
      </c>
      <c r="T68" s="143" t="e">
        <f>K68+S68</f>
        <v>#NULL!</v>
      </c>
      <c r="U68" s="134"/>
    </row>
    <row r="69" spans="1:21" ht="12.75" outlineLevel="2">
      <c r="A69" s="3"/>
      <c r="B69" s="151"/>
      <c r="C69" s="152"/>
      <c r="D69" s="153"/>
      <c r="E69" s="154" t="s">
        <v>187</v>
      </c>
      <c r="F69" s="155"/>
      <c r="G69" s="156"/>
      <c r="H69" s="155"/>
      <c r="I69" s="153"/>
      <c r="J69" s="155"/>
      <c r="K69" s="157"/>
      <c r="L69" s="158"/>
      <c r="M69" s="158"/>
      <c r="N69" s="158"/>
      <c r="O69" s="158"/>
      <c r="P69" s="159"/>
      <c r="Q69" s="159"/>
      <c r="R69" s="159"/>
      <c r="S69" s="160"/>
      <c r="T69" s="160"/>
      <c r="U69" s="134"/>
    </row>
    <row r="70" spans="1:21" ht="12.75" outlineLevel="2">
      <c r="A70" s="3"/>
      <c r="B70" s="134"/>
      <c r="C70" s="134"/>
      <c r="D70" s="161" t="s">
        <v>4</v>
      </c>
      <c r="E70" s="162">
        <v>1</v>
      </c>
      <c r="F70" s="163" t="s">
        <v>102</v>
      </c>
      <c r="G70" s="164" t="s">
        <v>195</v>
      </c>
      <c r="H70" s="165">
        <v>1</v>
      </c>
      <c r="I70" s="166" t="s">
        <v>28</v>
      </c>
      <c r="J70" s="167"/>
      <c r="K70" s="168" t="e">
        <f>H70*J70</f>
        <v>#NULL!</v>
      </c>
      <c r="L70" s="169" t="e">
        <f>IF(D70="S",K70,"")</f>
        <v>#NULL!</v>
      </c>
      <c r="M70" s="170" t="e">
        <f>IF(OR(D70="P",D70="U"),K70,"")</f>
        <v>#NULL!</v>
      </c>
      <c r="N70" s="170" t="e">
        <f>IF(D70="H",K70,"")</f>
        <v>#NULL!</v>
      </c>
      <c r="O70" s="170" t="e">
        <f>IF(D70="V",K70,"")</f>
        <v>#NULL!</v>
      </c>
      <c r="P70" s="171">
        <v>0.0001100000000000545</v>
      </c>
      <c r="Q70" s="171">
        <v>0</v>
      </c>
      <c r="R70" s="171">
        <v>0</v>
      </c>
      <c r="S70" s="172">
        <v>21</v>
      </c>
      <c r="T70" s="173" t="e">
        <f>K70*(S70+100)/100</f>
        <v>#NULL!</v>
      </c>
      <c r="U70" s="174"/>
    </row>
    <row r="71" spans="1:21" ht="12.75" outlineLevel="2">
      <c r="A71" s="3"/>
      <c r="B71" s="134"/>
      <c r="C71" s="134"/>
      <c r="D71" s="161" t="s">
        <v>4</v>
      </c>
      <c r="E71" s="162">
        <v>2</v>
      </c>
      <c r="F71" s="163" t="s">
        <v>103</v>
      </c>
      <c r="G71" s="164" t="s">
        <v>180</v>
      </c>
      <c r="H71" s="165">
        <v>1</v>
      </c>
      <c r="I71" s="166" t="s">
        <v>60</v>
      </c>
      <c r="J71" s="167"/>
      <c r="K71" s="168" t="e">
        <f>H71*J71</f>
        <v>#NULL!</v>
      </c>
      <c r="L71" s="169" t="e">
        <f>IF(D71="S",K71,"")</f>
        <v>#NULL!</v>
      </c>
      <c r="M71" s="170" t="e">
        <f>IF(OR(D71="P",D71="U"),K71,"")</f>
        <v>#NULL!</v>
      </c>
      <c r="N71" s="170" t="e">
        <f>IF(D71="H",K71,"")</f>
        <v>#NULL!</v>
      </c>
      <c r="O71" s="170" t="e">
        <f>IF(D71="V",K71,"")</f>
        <v>#NULL!</v>
      </c>
      <c r="P71" s="171">
        <v>0.00204000000000093</v>
      </c>
      <c r="Q71" s="171">
        <v>0</v>
      </c>
      <c r="R71" s="171">
        <v>0</v>
      </c>
      <c r="S71" s="172">
        <v>21</v>
      </c>
      <c r="T71" s="173" t="e">
        <f>K71*(S71+100)/100</f>
        <v>#NULL!</v>
      </c>
      <c r="U71" s="174"/>
    </row>
    <row r="72" spans="1:21" ht="12.75" outlineLevel="2">
      <c r="A72" s="3"/>
      <c r="B72" s="134"/>
      <c r="C72" s="134"/>
      <c r="D72" s="161" t="s">
        <v>4</v>
      </c>
      <c r="E72" s="162">
        <v>3</v>
      </c>
      <c r="F72" s="163" t="s">
        <v>120</v>
      </c>
      <c r="G72" s="164" t="s">
        <v>174</v>
      </c>
      <c r="H72" s="165">
        <v>1</v>
      </c>
      <c r="I72" s="166" t="s">
        <v>60</v>
      </c>
      <c r="J72" s="167"/>
      <c r="K72" s="168" t="e">
        <f>H72*J72</f>
        <v>#NULL!</v>
      </c>
      <c r="L72" s="169" t="e">
        <f>IF(D72="S",K72,"")</f>
        <v>#NULL!</v>
      </c>
      <c r="M72" s="170" t="e">
        <f>IF(OR(D72="P",D72="U"),K72,"")</f>
        <v>#NULL!</v>
      </c>
      <c r="N72" s="170" t="e">
        <f>IF(D72="H",K72,"")</f>
        <v>#NULL!</v>
      </c>
      <c r="O72" s="170" t="e">
        <f>IF(D72="V",K72,"")</f>
        <v>#NULL!</v>
      </c>
      <c r="P72" s="171">
        <v>0.00204000000000093</v>
      </c>
      <c r="Q72" s="171">
        <v>0</v>
      </c>
      <c r="R72" s="171">
        <v>0</v>
      </c>
      <c r="S72" s="172">
        <v>21</v>
      </c>
      <c r="T72" s="173" t="e">
        <f>K72*(S72+100)/100</f>
        <v>#NULL!</v>
      </c>
      <c r="U72" s="174"/>
    </row>
    <row r="73" spans="1:21" ht="12.75" outlineLevel="2">
      <c r="A73" s="3"/>
      <c r="B73" s="134"/>
      <c r="C73" s="134"/>
      <c r="D73" s="161" t="s">
        <v>4</v>
      </c>
      <c r="E73" s="162">
        <v>4</v>
      </c>
      <c r="F73" s="163" t="s">
        <v>104</v>
      </c>
      <c r="G73" s="164" t="s">
        <v>235</v>
      </c>
      <c r="H73" s="165">
        <v>2</v>
      </c>
      <c r="I73" s="166" t="s">
        <v>60</v>
      </c>
      <c r="J73" s="167"/>
      <c r="K73" s="168" t="e">
        <f>H73*J73</f>
        <v>#NULL!</v>
      </c>
      <c r="L73" s="169" t="e">
        <f>IF(D73="S",K73,"")</f>
        <v>#NULL!</v>
      </c>
      <c r="M73" s="170" t="e">
        <f>IF(OR(D73="P",D73="U"),K73,"")</f>
        <v>#NULL!</v>
      </c>
      <c r="N73" s="170" t="e">
        <f>IF(D73="H",K73,"")</f>
        <v>#NULL!</v>
      </c>
      <c r="O73" s="170" t="e">
        <f>IF(D73="V",K73,"")</f>
        <v>#NULL!</v>
      </c>
      <c r="P73" s="171">
        <v>0.0009508299999999873</v>
      </c>
      <c r="Q73" s="171">
        <v>0</v>
      </c>
      <c r="R73" s="171">
        <v>1.1890000000003056</v>
      </c>
      <c r="S73" s="172">
        <v>21</v>
      </c>
      <c r="T73" s="173" t="e">
        <f>K73*(S73+100)/100</f>
        <v>#NULL!</v>
      </c>
      <c r="U73" s="174"/>
    </row>
    <row r="74" spans="1:21" ht="12.75" outlineLevel="2">
      <c r="A74" s="3"/>
      <c r="B74" s="134"/>
      <c r="C74" s="134"/>
      <c r="D74" s="161" t="s">
        <v>4</v>
      </c>
      <c r="E74" s="162">
        <v>5</v>
      </c>
      <c r="F74" s="163" t="s">
        <v>110</v>
      </c>
      <c r="G74" s="164" t="s">
        <v>225</v>
      </c>
      <c r="H74" s="165">
        <v>1</v>
      </c>
      <c r="I74" s="166" t="s">
        <v>60</v>
      </c>
      <c r="J74" s="167"/>
      <c r="K74" s="168" t="e">
        <f>H74*J74</f>
        <v>#NULL!</v>
      </c>
      <c r="L74" s="169" t="e">
        <f>IF(D74="S",K74,"")</f>
        <v>#NULL!</v>
      </c>
      <c r="M74" s="170" t="e">
        <f>IF(OR(D74="P",D74="U"),K74,"")</f>
        <v>#NULL!</v>
      </c>
      <c r="N74" s="170" t="e">
        <f>IF(D74="H",K74,"")</f>
        <v>#NULL!</v>
      </c>
      <c r="O74" s="170" t="e">
        <f>IF(D74="V",K74,"")</f>
        <v>#NULL!</v>
      </c>
      <c r="P74" s="171">
        <v>0.00012010000000002201</v>
      </c>
      <c r="Q74" s="171">
        <v>0</v>
      </c>
      <c r="R74" s="171">
        <v>0.5169999999998254</v>
      </c>
      <c r="S74" s="172">
        <v>21</v>
      </c>
      <c r="T74" s="173" t="e">
        <f>K74*(S74+100)/100</f>
        <v>#NULL!</v>
      </c>
      <c r="U74" s="174"/>
    </row>
    <row r="75" spans="1:21" ht="12.75" outlineLevel="2">
      <c r="A75" s="3"/>
      <c r="B75" s="134"/>
      <c r="C75" s="134"/>
      <c r="D75" s="161" t="s">
        <v>4</v>
      </c>
      <c r="E75" s="162">
        <v>6</v>
      </c>
      <c r="F75" s="163" t="s">
        <v>109</v>
      </c>
      <c r="G75" s="164" t="s">
        <v>198</v>
      </c>
      <c r="H75" s="165">
        <v>2</v>
      </c>
      <c r="I75" s="166" t="s">
        <v>28</v>
      </c>
      <c r="J75" s="167"/>
      <c r="K75" s="168" t="e">
        <f>H75*J75</f>
        <v>#NULL!</v>
      </c>
      <c r="L75" s="169" t="e">
        <f>IF(D75="S",K75,"")</f>
        <v>#NULL!</v>
      </c>
      <c r="M75" s="170" t="e">
        <f>IF(OR(D75="P",D75="U"),K75,"")</f>
        <v>#NULL!</v>
      </c>
      <c r="N75" s="170" t="e">
        <f>IF(D75="H",K75,"")</f>
        <v>#NULL!</v>
      </c>
      <c r="O75" s="170" t="e">
        <f>IF(D75="V",K75,"")</f>
        <v>#NULL!</v>
      </c>
      <c r="P75" s="171">
        <v>4.010000000002201E-05</v>
      </c>
      <c r="Q75" s="171">
        <v>0</v>
      </c>
      <c r="R75" s="171">
        <v>0.4450000000001637</v>
      </c>
      <c r="S75" s="172">
        <v>21</v>
      </c>
      <c r="T75" s="173" t="e">
        <f>K75*(S75+100)/100</f>
        <v>#NULL!</v>
      </c>
      <c r="U75" s="174"/>
    </row>
    <row r="76" spans="1:21" ht="12.75" outlineLevel="2">
      <c r="A76" s="3"/>
      <c r="B76" s="134"/>
      <c r="C76" s="134"/>
      <c r="D76" s="161" t="s">
        <v>4</v>
      </c>
      <c r="E76" s="162">
        <v>7</v>
      </c>
      <c r="F76" s="163" t="s">
        <v>108</v>
      </c>
      <c r="G76" s="164" t="s">
        <v>179</v>
      </c>
      <c r="H76" s="165">
        <v>3</v>
      </c>
      <c r="I76" s="166" t="s">
        <v>28</v>
      </c>
      <c r="J76" s="167"/>
      <c r="K76" s="168" t="e">
        <f>H76*J76</f>
        <v>#NULL!</v>
      </c>
      <c r="L76" s="169" t="e">
        <f>IF(D76="S",K76,"")</f>
        <v>#NULL!</v>
      </c>
      <c r="M76" s="170" t="e">
        <f>IF(OR(D76="P",D76="U"),K76,"")</f>
        <v>#NULL!</v>
      </c>
      <c r="N76" s="170" t="e">
        <f>IF(D76="H",K76,"")</f>
        <v>#NULL!</v>
      </c>
      <c r="O76" s="170" t="e">
        <f>IF(D76="V",K76,"")</f>
        <v>#NULL!</v>
      </c>
      <c r="P76" s="171">
        <v>0.000200100000000022</v>
      </c>
      <c r="Q76" s="171">
        <v>0</v>
      </c>
      <c r="R76" s="171">
        <v>0.4760000000001128</v>
      </c>
      <c r="S76" s="172">
        <v>21</v>
      </c>
      <c r="T76" s="173" t="e">
        <f>K76*(S76+100)/100</f>
        <v>#NULL!</v>
      </c>
      <c r="U76" s="174"/>
    </row>
    <row r="77" spans="1:21" ht="12.75" outlineLevel="2">
      <c r="A77" s="3"/>
      <c r="B77" s="134"/>
      <c r="C77" s="134"/>
      <c r="D77" s="161" t="s">
        <v>4</v>
      </c>
      <c r="E77" s="162">
        <v>8</v>
      </c>
      <c r="F77" s="163" t="s">
        <v>105</v>
      </c>
      <c r="G77" s="164" t="s">
        <v>184</v>
      </c>
      <c r="H77" s="165">
        <v>3</v>
      </c>
      <c r="I77" s="166" t="s">
        <v>60</v>
      </c>
      <c r="J77" s="167"/>
      <c r="K77" s="168" t="e">
        <f>H77*J77</f>
        <v>#NULL!</v>
      </c>
      <c r="L77" s="169" t="e">
        <f>IF(D77="S",K77,"")</f>
        <v>#NULL!</v>
      </c>
      <c r="M77" s="170" t="e">
        <f>IF(OR(D77="P",D77="U"),K77,"")</f>
        <v>#NULL!</v>
      </c>
      <c r="N77" s="170" t="e">
        <f>IF(D77="H",K77,"")</f>
        <v>#NULL!</v>
      </c>
      <c r="O77" s="170" t="e">
        <f>IF(D77="V",K77,"")</f>
        <v>#NULL!</v>
      </c>
      <c r="P77" s="171">
        <v>0.0022799999999989495</v>
      </c>
      <c r="Q77" s="171">
        <v>0</v>
      </c>
      <c r="R77" s="171">
        <v>0</v>
      </c>
      <c r="S77" s="172">
        <v>21</v>
      </c>
      <c r="T77" s="173" t="e">
        <f>K77*(S77+100)/100</f>
        <v>#NULL!</v>
      </c>
      <c r="U77" s="174"/>
    </row>
    <row r="78" spans="1:21" ht="12.75" outlineLevel="2">
      <c r="A78" s="3"/>
      <c r="B78" s="134"/>
      <c r="C78" s="134"/>
      <c r="D78" s="161" t="s">
        <v>4</v>
      </c>
      <c r="E78" s="162">
        <v>9</v>
      </c>
      <c r="F78" s="163" t="s">
        <v>107</v>
      </c>
      <c r="G78" s="164" t="s">
        <v>157</v>
      </c>
      <c r="H78" s="165">
        <v>15</v>
      </c>
      <c r="I78" s="166" t="s">
        <v>60</v>
      </c>
      <c r="J78" s="167"/>
      <c r="K78" s="168" t="e">
        <f>H78*J78</f>
        <v>#NULL!</v>
      </c>
      <c r="L78" s="169" t="e">
        <f>IF(D78="S",K78,"")</f>
        <v>#NULL!</v>
      </c>
      <c r="M78" s="170" t="e">
        <f>IF(OR(D78="P",D78="U"),K78,"")</f>
        <v>#NULL!</v>
      </c>
      <c r="N78" s="170" t="e">
        <f>IF(D78="H",K78,"")</f>
        <v>#NULL!</v>
      </c>
      <c r="O78" s="170" t="e">
        <f>IF(D78="V",K78,"")</f>
        <v>#NULL!</v>
      </c>
      <c r="P78" s="171">
        <v>0.00024999999999986144</v>
      </c>
      <c r="Q78" s="171">
        <v>0</v>
      </c>
      <c r="R78" s="171">
        <v>0</v>
      </c>
      <c r="S78" s="172">
        <v>21</v>
      </c>
      <c r="T78" s="173" t="e">
        <f>K78*(S78+100)/100</f>
        <v>#NULL!</v>
      </c>
      <c r="U78" s="174"/>
    </row>
    <row r="79" spans="1:21" ht="12.75" outlineLevel="2">
      <c r="A79" s="3"/>
      <c r="B79" s="134"/>
      <c r="C79" s="134"/>
      <c r="D79" s="161" t="s">
        <v>4</v>
      </c>
      <c r="E79" s="162">
        <v>10</v>
      </c>
      <c r="F79" s="163" t="s">
        <v>30</v>
      </c>
      <c r="G79" s="164" t="s">
        <v>215</v>
      </c>
      <c r="H79" s="165">
        <v>1</v>
      </c>
      <c r="I79" s="166" t="s">
        <v>11</v>
      </c>
      <c r="J79" s="167"/>
      <c r="K79" s="168" t="e">
        <f>H79*J79</f>
        <v>#NULL!</v>
      </c>
      <c r="L79" s="169" t="e">
        <f>IF(D79="S",K79,"")</f>
        <v>#NULL!</v>
      </c>
      <c r="M79" s="170" t="e">
        <f>IF(OR(D79="P",D79="U"),K79,"")</f>
        <v>#NULL!</v>
      </c>
      <c r="N79" s="170" t="e">
        <f>IF(D79="H",K79,"")</f>
        <v>#NULL!</v>
      </c>
      <c r="O79" s="170" t="e">
        <f>IF(D79="V",K79,"")</f>
        <v>#NULL!</v>
      </c>
      <c r="P79" s="171">
        <v>0</v>
      </c>
      <c r="Q79" s="171">
        <v>0</v>
      </c>
      <c r="R79" s="171">
        <v>0</v>
      </c>
      <c r="S79" s="172">
        <v>21</v>
      </c>
      <c r="T79" s="173" t="e">
        <f>K79*(S79+100)/100</f>
        <v>#NULL!</v>
      </c>
      <c r="U79" s="174"/>
    </row>
    <row r="80" spans="1:21" s="150" customFormat="1" ht="12.75" outlineLevel="2">
      <c r="A80" s="144"/>
      <c r="B80" s="144"/>
      <c r="C80" s="144"/>
      <c r="D80" s="144"/>
      <c r="E80" s="144"/>
      <c r="F80" s="144"/>
      <c r="G80" s="145" t="s">
        <v>207</v>
      </c>
      <c r="H80" s="144"/>
      <c r="I80" s="146"/>
      <c r="J80" s="144"/>
      <c r="K80" s="144"/>
      <c r="L80" s="147"/>
      <c r="M80" s="147"/>
      <c r="N80" s="147"/>
      <c r="O80" s="147"/>
      <c r="P80" s="148"/>
      <c r="Q80" s="144"/>
      <c r="R80" s="144"/>
      <c r="S80" s="149"/>
      <c r="T80" s="149"/>
      <c r="U80" s="144"/>
    </row>
    <row r="81" spans="1:21" ht="12.75" outlineLevel="2">
      <c r="A81" s="3"/>
      <c r="B81" s="134"/>
      <c r="C81" s="134"/>
      <c r="D81" s="161" t="s">
        <v>4</v>
      </c>
      <c r="E81" s="162">
        <v>11</v>
      </c>
      <c r="F81" s="163" t="s">
        <v>31</v>
      </c>
      <c r="G81" s="164" t="s">
        <v>192</v>
      </c>
      <c r="H81" s="165">
        <v>1</v>
      </c>
      <c r="I81" s="166" t="s">
        <v>11</v>
      </c>
      <c r="J81" s="167"/>
      <c r="K81" s="168" t="e">
        <f>H81*J81</f>
        <v>#NULL!</v>
      </c>
      <c r="L81" s="169" t="e">
        <f>IF(D81="S",K81,"")</f>
        <v>#NULL!</v>
      </c>
      <c r="M81" s="170" t="e">
        <f>IF(OR(D81="P",D81="U"),K81,"")</f>
        <v>#NULL!</v>
      </c>
      <c r="N81" s="170" t="e">
        <f>IF(D81="H",K81,"")</f>
        <v>#NULL!</v>
      </c>
      <c r="O81" s="170" t="e">
        <f>IF(D81="V",K81,"")</f>
        <v>#NULL!</v>
      </c>
      <c r="P81" s="171">
        <v>0</v>
      </c>
      <c r="Q81" s="171">
        <v>0</v>
      </c>
      <c r="R81" s="171">
        <v>0</v>
      </c>
      <c r="S81" s="172">
        <v>21</v>
      </c>
      <c r="T81" s="173" t="e">
        <f>K81*(S81+100)/100</f>
        <v>#NULL!</v>
      </c>
      <c r="U81" s="174"/>
    </row>
    <row r="82" spans="1:21" ht="12.75" outlineLevel="2">
      <c r="A82" s="3"/>
      <c r="B82" s="134"/>
      <c r="C82" s="134"/>
      <c r="D82" s="161" t="s">
        <v>4</v>
      </c>
      <c r="E82" s="162">
        <v>12</v>
      </c>
      <c r="F82" s="163" t="s">
        <v>32</v>
      </c>
      <c r="G82" s="164" t="s">
        <v>229</v>
      </c>
      <c r="H82" s="165">
        <v>2</v>
      </c>
      <c r="I82" s="166" t="s">
        <v>11</v>
      </c>
      <c r="J82" s="167"/>
      <c r="K82" s="168" t="e">
        <f>H82*J82</f>
        <v>#NULL!</v>
      </c>
      <c r="L82" s="169" t="e">
        <f>IF(D82="S",K82,"")</f>
        <v>#NULL!</v>
      </c>
      <c r="M82" s="170" t="e">
        <f>IF(OR(D82="P",D82="U"),K82,"")</f>
        <v>#NULL!</v>
      </c>
      <c r="N82" s="170" t="e">
        <f>IF(D82="H",K82,"")</f>
        <v>#NULL!</v>
      </c>
      <c r="O82" s="170" t="e">
        <f>IF(D82="V",K82,"")</f>
        <v>#NULL!</v>
      </c>
      <c r="P82" s="171">
        <v>0</v>
      </c>
      <c r="Q82" s="171">
        <v>0</v>
      </c>
      <c r="R82" s="171">
        <v>0</v>
      </c>
      <c r="S82" s="172">
        <v>21</v>
      </c>
      <c r="T82" s="173" t="e">
        <f>K82*(S82+100)/100</f>
        <v>#NULL!</v>
      </c>
      <c r="U82" s="174"/>
    </row>
    <row r="83" spans="1:21" s="150" customFormat="1" ht="12.75" outlineLevel="2">
      <c r="A83" s="144"/>
      <c r="B83" s="144"/>
      <c r="C83" s="144"/>
      <c r="D83" s="144"/>
      <c r="E83" s="144"/>
      <c r="F83" s="144"/>
      <c r="G83" s="145" t="s">
        <v>206</v>
      </c>
      <c r="H83" s="144"/>
      <c r="I83" s="146"/>
      <c r="J83" s="144"/>
      <c r="K83" s="144"/>
      <c r="L83" s="147"/>
      <c r="M83" s="147"/>
      <c r="N83" s="147"/>
      <c r="O83" s="147"/>
      <c r="P83" s="148"/>
      <c r="Q83" s="144"/>
      <c r="R83" s="144"/>
      <c r="S83" s="149"/>
      <c r="T83" s="149"/>
      <c r="U83" s="144"/>
    </row>
    <row r="84" spans="1:21" ht="12.75" outlineLevel="2">
      <c r="A84" s="3"/>
      <c r="B84" s="134"/>
      <c r="C84" s="134"/>
      <c r="D84" s="161" t="s">
        <v>4</v>
      </c>
      <c r="E84" s="162">
        <v>13</v>
      </c>
      <c r="F84" s="163" t="s">
        <v>37</v>
      </c>
      <c r="G84" s="164" t="s">
        <v>178</v>
      </c>
      <c r="H84" s="165">
        <v>1</v>
      </c>
      <c r="I84" s="166" t="s">
        <v>11</v>
      </c>
      <c r="J84" s="167"/>
      <c r="K84" s="168" t="e">
        <f>H84*J84</f>
        <v>#NULL!</v>
      </c>
      <c r="L84" s="169" t="e">
        <f>IF(D84="S",K84,"")</f>
        <v>#NULL!</v>
      </c>
      <c r="M84" s="170" t="e">
        <f>IF(OR(D84="P",D84="U"),K84,"")</f>
        <v>#NULL!</v>
      </c>
      <c r="N84" s="170" t="e">
        <f>IF(D84="H",K84,"")</f>
        <v>#NULL!</v>
      </c>
      <c r="O84" s="170" t="e">
        <f>IF(D84="V",K84,"")</f>
        <v>#NULL!</v>
      </c>
      <c r="P84" s="171">
        <v>0</v>
      </c>
      <c r="Q84" s="171">
        <v>0</v>
      </c>
      <c r="R84" s="171">
        <v>0</v>
      </c>
      <c r="S84" s="172">
        <v>21</v>
      </c>
      <c r="T84" s="173" t="e">
        <f>K84*(S84+100)/100</f>
        <v>#NULL!</v>
      </c>
      <c r="U84" s="174"/>
    </row>
    <row r="85" spans="1:21" s="150" customFormat="1" ht="12.75" outlineLevel="2">
      <c r="A85" s="144"/>
      <c r="B85" s="144"/>
      <c r="C85" s="144"/>
      <c r="D85" s="144"/>
      <c r="E85" s="144"/>
      <c r="F85" s="144"/>
      <c r="G85" s="145" t="s">
        <v>206</v>
      </c>
      <c r="H85" s="144"/>
      <c r="I85" s="146"/>
      <c r="J85" s="144"/>
      <c r="K85" s="144"/>
      <c r="L85" s="147"/>
      <c r="M85" s="147"/>
      <c r="N85" s="147"/>
      <c r="O85" s="147"/>
      <c r="P85" s="148"/>
      <c r="Q85" s="144"/>
      <c r="R85" s="144"/>
      <c r="S85" s="149"/>
      <c r="T85" s="149"/>
      <c r="U85" s="144"/>
    </row>
    <row r="86" spans="1:21" ht="12.75" outlineLevel="2">
      <c r="A86" s="3"/>
      <c r="B86" s="134"/>
      <c r="C86" s="134"/>
      <c r="D86" s="161" t="s">
        <v>4</v>
      </c>
      <c r="E86" s="162">
        <v>14</v>
      </c>
      <c r="F86" s="163" t="s">
        <v>38</v>
      </c>
      <c r="G86" s="164" t="s">
        <v>135</v>
      </c>
      <c r="H86" s="165">
        <v>1</v>
      </c>
      <c r="I86" s="166" t="s">
        <v>11</v>
      </c>
      <c r="J86" s="167"/>
      <c r="K86" s="168" t="e">
        <f>H86*J86</f>
        <v>#NULL!</v>
      </c>
      <c r="L86" s="169" t="e">
        <f>IF(D86="S",K86,"")</f>
        <v>#NULL!</v>
      </c>
      <c r="M86" s="170" t="e">
        <f>IF(OR(D86="P",D86="U"),K86,"")</f>
        <v>#NULL!</v>
      </c>
      <c r="N86" s="170" t="e">
        <f>IF(D86="H",K86,"")</f>
        <v>#NULL!</v>
      </c>
      <c r="O86" s="170" t="e">
        <f>IF(D86="V",K86,"")</f>
        <v>#NULL!</v>
      </c>
      <c r="P86" s="171">
        <v>0</v>
      </c>
      <c r="Q86" s="171">
        <v>0</v>
      </c>
      <c r="R86" s="171">
        <v>0</v>
      </c>
      <c r="S86" s="172">
        <v>21</v>
      </c>
      <c r="T86" s="173" t="e">
        <f>K86*(S86+100)/100</f>
        <v>#NULL!</v>
      </c>
      <c r="U86" s="174"/>
    </row>
    <row r="87" spans="1:21" ht="12.75" outlineLevel="2">
      <c r="A87" s="3"/>
      <c r="B87" s="134"/>
      <c r="C87" s="134"/>
      <c r="D87" s="161" t="s">
        <v>4</v>
      </c>
      <c r="E87" s="162">
        <v>15</v>
      </c>
      <c r="F87" s="163" t="s">
        <v>39</v>
      </c>
      <c r="G87" s="164" t="s">
        <v>161</v>
      </c>
      <c r="H87" s="165">
        <v>2</v>
      </c>
      <c r="I87" s="166" t="s">
        <v>11</v>
      </c>
      <c r="J87" s="167"/>
      <c r="K87" s="168" t="e">
        <f>H87*J87</f>
        <v>#NULL!</v>
      </c>
      <c r="L87" s="169" t="e">
        <f>IF(D87="S",K87,"")</f>
        <v>#NULL!</v>
      </c>
      <c r="M87" s="170" t="e">
        <f>IF(OR(D87="P",D87="U"),K87,"")</f>
        <v>#NULL!</v>
      </c>
      <c r="N87" s="170" t="e">
        <f>IF(D87="H",K87,"")</f>
        <v>#NULL!</v>
      </c>
      <c r="O87" s="170" t="e">
        <f>IF(D87="V",K87,"")</f>
        <v>#NULL!</v>
      </c>
      <c r="P87" s="171">
        <v>0</v>
      </c>
      <c r="Q87" s="171">
        <v>0</v>
      </c>
      <c r="R87" s="171">
        <v>0</v>
      </c>
      <c r="S87" s="172">
        <v>21</v>
      </c>
      <c r="T87" s="173" t="e">
        <f>K87*(S87+100)/100</f>
        <v>#NULL!</v>
      </c>
      <c r="U87" s="174"/>
    </row>
    <row r="88" spans="1:21" ht="12.75" outlineLevel="2">
      <c r="A88" s="3"/>
      <c r="B88" s="134"/>
      <c r="C88" s="134"/>
      <c r="D88" s="161" t="s">
        <v>4</v>
      </c>
      <c r="E88" s="162">
        <v>16</v>
      </c>
      <c r="F88" s="163" t="s">
        <v>45</v>
      </c>
      <c r="G88" s="164" t="s">
        <v>221</v>
      </c>
      <c r="H88" s="165">
        <v>1</v>
      </c>
      <c r="I88" s="166" t="s">
        <v>11</v>
      </c>
      <c r="J88" s="167"/>
      <c r="K88" s="168" t="e">
        <f>H88*J88</f>
        <v>#NULL!</v>
      </c>
      <c r="L88" s="169" t="e">
        <f>IF(D88="S",K88,"")</f>
        <v>#NULL!</v>
      </c>
      <c r="M88" s="170" t="e">
        <f>IF(OR(D88="P",D88="U"),K88,"")</f>
        <v>#NULL!</v>
      </c>
      <c r="N88" s="170" t="e">
        <f>IF(D88="H",K88,"")</f>
        <v>#NULL!</v>
      </c>
      <c r="O88" s="170" t="e">
        <f>IF(D88="V",K88,"")</f>
        <v>#NULL!</v>
      </c>
      <c r="P88" s="171">
        <v>0</v>
      </c>
      <c r="Q88" s="171">
        <v>0</v>
      </c>
      <c r="R88" s="171">
        <v>0</v>
      </c>
      <c r="S88" s="172">
        <v>21</v>
      </c>
      <c r="T88" s="173" t="e">
        <f>K88*(S88+100)/100</f>
        <v>#NULL!</v>
      </c>
      <c r="U88" s="174"/>
    </row>
    <row r="89" spans="1:21" ht="12.75" outlineLevel="2">
      <c r="A89" s="3"/>
      <c r="B89" s="134"/>
      <c r="C89" s="134"/>
      <c r="D89" s="161" t="s">
        <v>4</v>
      </c>
      <c r="E89" s="162">
        <v>17</v>
      </c>
      <c r="F89" s="163" t="s">
        <v>46</v>
      </c>
      <c r="G89" s="164" t="s">
        <v>189</v>
      </c>
      <c r="H89" s="165">
        <v>1</v>
      </c>
      <c r="I89" s="166" t="s">
        <v>11</v>
      </c>
      <c r="J89" s="167"/>
      <c r="K89" s="168" t="e">
        <f>H89*J89</f>
        <v>#NULL!</v>
      </c>
      <c r="L89" s="169" t="e">
        <f>IF(D89="S",K89,"")</f>
        <v>#NULL!</v>
      </c>
      <c r="M89" s="170" t="e">
        <f>IF(OR(D89="P",D89="U"),K89,"")</f>
        <v>#NULL!</v>
      </c>
      <c r="N89" s="170" t="e">
        <f>IF(D89="H",K89,"")</f>
        <v>#NULL!</v>
      </c>
      <c r="O89" s="170" t="e">
        <f>IF(D89="V",K89,"")</f>
        <v>#NULL!</v>
      </c>
      <c r="P89" s="171">
        <v>0</v>
      </c>
      <c r="Q89" s="171">
        <v>0</v>
      </c>
      <c r="R89" s="171">
        <v>0</v>
      </c>
      <c r="S89" s="172">
        <v>21</v>
      </c>
      <c r="T89" s="173" t="e">
        <f>K89*(S89+100)/100</f>
        <v>#NULL!</v>
      </c>
      <c r="U89" s="174"/>
    </row>
    <row r="90" spans="1:21" ht="12.75" outlineLevel="2">
      <c r="A90" s="3"/>
      <c r="B90" s="134"/>
      <c r="C90" s="134"/>
      <c r="D90" s="161" t="s">
        <v>4</v>
      </c>
      <c r="E90" s="162">
        <v>18</v>
      </c>
      <c r="F90" s="163" t="s">
        <v>47</v>
      </c>
      <c r="G90" s="164" t="s">
        <v>186</v>
      </c>
      <c r="H90" s="165">
        <v>3</v>
      </c>
      <c r="I90" s="166" t="s">
        <v>11</v>
      </c>
      <c r="J90" s="167"/>
      <c r="K90" s="168" t="e">
        <f>H90*J90</f>
        <v>#NULL!</v>
      </c>
      <c r="L90" s="169" t="e">
        <f>IF(D90="S",K90,"")</f>
        <v>#NULL!</v>
      </c>
      <c r="M90" s="170" t="e">
        <f>IF(OR(D90="P",D90="U"),K90,"")</f>
        <v>#NULL!</v>
      </c>
      <c r="N90" s="170" t="e">
        <f>IF(D90="H",K90,"")</f>
        <v>#NULL!</v>
      </c>
      <c r="O90" s="170" t="e">
        <f>IF(D90="V",K90,"")</f>
        <v>#NULL!</v>
      </c>
      <c r="P90" s="171">
        <v>0</v>
      </c>
      <c r="Q90" s="171">
        <v>0</v>
      </c>
      <c r="R90" s="171">
        <v>0</v>
      </c>
      <c r="S90" s="172">
        <v>21</v>
      </c>
      <c r="T90" s="173" t="e">
        <f>K90*(S90+100)/100</f>
        <v>#NULL!</v>
      </c>
      <c r="U90" s="174"/>
    </row>
    <row r="91" spans="1:21" ht="12.75" outlineLevel="2">
      <c r="A91" s="3"/>
      <c r="B91" s="134"/>
      <c r="C91" s="134"/>
      <c r="D91" s="161" t="s">
        <v>4</v>
      </c>
      <c r="E91" s="162">
        <v>19</v>
      </c>
      <c r="F91" s="163" t="s">
        <v>48</v>
      </c>
      <c r="G91" s="164" t="s">
        <v>181</v>
      </c>
      <c r="H91" s="165">
        <v>3</v>
      </c>
      <c r="I91" s="166" t="s">
        <v>11</v>
      </c>
      <c r="J91" s="167"/>
      <c r="K91" s="168" t="e">
        <f>H91*J91</f>
        <v>#NULL!</v>
      </c>
      <c r="L91" s="169" t="e">
        <f>IF(D91="S",K91,"")</f>
        <v>#NULL!</v>
      </c>
      <c r="M91" s="170" t="e">
        <f>IF(OR(D91="P",D91="U"),K91,"")</f>
        <v>#NULL!</v>
      </c>
      <c r="N91" s="170" t="e">
        <f>IF(D91="H",K91,"")</f>
        <v>#NULL!</v>
      </c>
      <c r="O91" s="170" t="e">
        <f>IF(D91="V",K91,"")</f>
        <v>#NULL!</v>
      </c>
      <c r="P91" s="171">
        <v>0</v>
      </c>
      <c r="Q91" s="171">
        <v>0</v>
      </c>
      <c r="R91" s="171">
        <v>0</v>
      </c>
      <c r="S91" s="172">
        <v>21</v>
      </c>
      <c r="T91" s="173" t="e">
        <f>K91*(S91+100)/100</f>
        <v>#NULL!</v>
      </c>
      <c r="U91" s="174"/>
    </row>
    <row r="92" spans="1:21" ht="12.75" outlineLevel="2">
      <c r="A92" s="3"/>
      <c r="B92" s="134"/>
      <c r="C92" s="134"/>
      <c r="D92" s="161" t="s">
        <v>4</v>
      </c>
      <c r="E92" s="162">
        <v>20</v>
      </c>
      <c r="F92" s="163" t="s">
        <v>96</v>
      </c>
      <c r="G92" s="164" t="s">
        <v>236</v>
      </c>
      <c r="H92" s="165">
        <v>1</v>
      </c>
      <c r="I92" s="166" t="s">
        <v>28</v>
      </c>
      <c r="J92" s="167"/>
      <c r="K92" s="168" t="e">
        <f>H92*J92</f>
        <v>#NULL!</v>
      </c>
      <c r="L92" s="169" t="e">
        <f>IF(D92="S",K92,"")</f>
        <v>#NULL!</v>
      </c>
      <c r="M92" s="170" t="e">
        <f>IF(OR(D92="P",D92="U"),K92,"")</f>
        <v>#NULL!</v>
      </c>
      <c r="N92" s="170" t="e">
        <f>IF(D92="H",K92,"")</f>
        <v>#NULL!</v>
      </c>
      <c r="O92" s="170" t="e">
        <f>IF(D92="V",K92,"")</f>
        <v>#NULL!</v>
      </c>
      <c r="P92" s="171">
        <v>3.0050000000011003E-05</v>
      </c>
      <c r="Q92" s="171">
        <v>0</v>
      </c>
      <c r="R92" s="171">
        <v>0.20000000000004547</v>
      </c>
      <c r="S92" s="172">
        <v>21</v>
      </c>
      <c r="T92" s="173" t="e">
        <f>K92*(S92+100)/100</f>
        <v>#NULL!</v>
      </c>
      <c r="U92" s="174"/>
    </row>
    <row r="93" spans="1:21" ht="12.75" outlineLevel="2">
      <c r="A93" s="3"/>
      <c r="B93" s="134"/>
      <c r="C93" s="134"/>
      <c r="D93" s="161" t="s">
        <v>4</v>
      </c>
      <c r="E93" s="162">
        <v>21</v>
      </c>
      <c r="F93" s="163" t="s">
        <v>106</v>
      </c>
      <c r="G93" s="164" t="s">
        <v>231</v>
      </c>
      <c r="H93" s="165">
        <v>1</v>
      </c>
      <c r="I93" s="166" t="s">
        <v>60</v>
      </c>
      <c r="J93" s="167"/>
      <c r="K93" s="168" t="e">
        <f>H93*J93</f>
        <v>#NULL!</v>
      </c>
      <c r="L93" s="169" t="e">
        <f>IF(D93="S",K93,"")</f>
        <v>#NULL!</v>
      </c>
      <c r="M93" s="170" t="e">
        <f>IF(OR(D93="P",D93="U"),K93,"")</f>
        <v>#NULL!</v>
      </c>
      <c r="N93" s="170" t="e">
        <f>IF(D93="H",K93,"")</f>
        <v>#NULL!</v>
      </c>
      <c r="O93" s="170" t="e">
        <f>IF(D93="V",K93,"")</f>
        <v>#NULL!</v>
      </c>
      <c r="P93" s="171">
        <v>0.07575454999998882</v>
      </c>
      <c r="Q93" s="171">
        <v>0</v>
      </c>
      <c r="R93" s="171">
        <v>3.0099999999983993</v>
      </c>
      <c r="S93" s="172">
        <v>21</v>
      </c>
      <c r="T93" s="173" t="e">
        <f>K93*(S93+100)/100</f>
        <v>#NULL!</v>
      </c>
      <c r="U93" s="174"/>
    </row>
    <row r="94" spans="1:21" ht="12.75" outlineLevel="2">
      <c r="A94" s="3"/>
      <c r="B94" s="134"/>
      <c r="C94" s="134"/>
      <c r="D94" s="161" t="s">
        <v>4</v>
      </c>
      <c r="E94" s="162">
        <v>22</v>
      </c>
      <c r="F94" s="163"/>
      <c r="G94" s="164" t="s">
        <v>173</v>
      </c>
      <c r="H94" s="165">
        <v>2</v>
      </c>
      <c r="I94" s="166" t="s">
        <v>28</v>
      </c>
      <c r="J94" s="167"/>
      <c r="K94" s="168" t="e">
        <f>H94*J94</f>
        <v>#NULL!</v>
      </c>
      <c r="L94" s="169" t="e">
        <f>IF(D94="S",K94,"")</f>
        <v>#NULL!</v>
      </c>
      <c r="M94" s="170" t="e">
        <f>IF(OR(D94="P",D94="U"),K94,"")</f>
        <v>#NULL!</v>
      </c>
      <c r="N94" s="170" t="e">
        <f>IF(D94="H",K94,"")</f>
        <v>#NULL!</v>
      </c>
      <c r="O94" s="170" t="e">
        <f>IF(D94="V",K94,"")</f>
        <v>#NULL!</v>
      </c>
      <c r="P94" s="171">
        <v>0.07575454999998882</v>
      </c>
      <c r="Q94" s="171">
        <v>0</v>
      </c>
      <c r="R94" s="171">
        <v>0</v>
      </c>
      <c r="S94" s="172">
        <v>21</v>
      </c>
      <c r="T94" s="173" t="e">
        <f>K94*(S94+100)/100</f>
        <v>#NULL!</v>
      </c>
      <c r="U94" s="174"/>
    </row>
    <row r="95" spans="1:21" ht="12.75" outlineLevel="1">
      <c r="A95" s="3"/>
      <c r="B95" s="135"/>
      <c r="C95" s="136" t="s">
        <v>20</v>
      </c>
      <c r="D95" s="137" t="s">
        <v>3</v>
      </c>
      <c r="E95" s="138"/>
      <c r="F95" s="138" t="s">
        <v>27</v>
      </c>
      <c r="G95" s="139" t="s">
        <v>145</v>
      </c>
      <c r="H95" s="138"/>
      <c r="I95" s="137"/>
      <c r="J95" s="138"/>
      <c r="K95" s="140" t="e">
        <f>SUBTOTAL(9,K96:K97)</f>
        <v>#NULL!</v>
      </c>
      <c r="L95" s="141" t="e">
        <f>SUBTOTAL(9,L96:L97)</f>
        <v>#NULL!</v>
      </c>
      <c r="M95" s="141" t="e">
        <f>SUBTOTAL(9,M96:M97)</f>
        <v>#NULL!</v>
      </c>
      <c r="N95" s="141" t="e">
        <f>SUBTOTAL(9,N96:N97)</f>
        <v>#NULL!</v>
      </c>
      <c r="O95" s="141" t="e">
        <f>SUBTOTAL(9,O96:O97)</f>
        <v>#NULL!</v>
      </c>
      <c r="P95" s="142" t="e">
        <f>SUMPRODUCT(P96:P97,H96:H97)</f>
        <v>#NULL!</v>
      </c>
      <c r="Q95" s="142" t="e">
        <f>SUMPRODUCT(Q96:Q97,H96:H97)</f>
        <v>#NULL!</v>
      </c>
      <c r="R95" s="142" t="e">
        <f>SUMPRODUCT(R96:R97,H96:H97)</f>
        <v>#NULL!</v>
      </c>
      <c r="S95" s="143" t="e">
        <f>SUMPRODUCT(S96:S97,K96:K97)/100</f>
        <v>#NULL!</v>
      </c>
      <c r="T95" s="143" t="e">
        <f>K95+S95</f>
        <v>#NULL!</v>
      </c>
      <c r="U95" s="134"/>
    </row>
    <row r="96" spans="1:21" ht="12.75" outlineLevel="2">
      <c r="A96" s="3"/>
      <c r="B96" s="151"/>
      <c r="C96" s="152"/>
      <c r="D96" s="153"/>
      <c r="E96" s="154" t="s">
        <v>187</v>
      </c>
      <c r="F96" s="155"/>
      <c r="G96" s="156"/>
      <c r="H96" s="155"/>
      <c r="I96" s="153"/>
      <c r="J96" s="155"/>
      <c r="K96" s="157"/>
      <c r="L96" s="158"/>
      <c r="M96" s="158"/>
      <c r="N96" s="158"/>
      <c r="O96" s="158"/>
      <c r="P96" s="159"/>
      <c r="Q96" s="159"/>
      <c r="R96" s="159"/>
      <c r="S96" s="160"/>
      <c r="T96" s="160"/>
      <c r="U96" s="134"/>
    </row>
    <row r="97" spans="1:21" ht="12.75" outlineLevel="2">
      <c r="A97" s="3"/>
      <c r="B97" s="134"/>
      <c r="C97" s="134"/>
      <c r="D97" s="161" t="s">
        <v>6</v>
      </c>
      <c r="E97" s="162">
        <v>1</v>
      </c>
      <c r="F97" s="163" t="s">
        <v>35</v>
      </c>
      <c r="G97" s="164" t="s">
        <v>194</v>
      </c>
      <c r="H97" s="165">
        <v>1113.771</v>
      </c>
      <c r="I97" s="166" t="s">
        <v>0</v>
      </c>
      <c r="J97" s="167"/>
      <c r="K97" s="168" t="e">
        <f>H97*J97</f>
        <v>#NULL!</v>
      </c>
      <c r="L97" s="169" t="e">
        <f>IF(D97="S",K97,"")</f>
        <v>#NULL!</v>
      </c>
      <c r="M97" s="170" t="e">
        <f>IF(OR(D97="P",D97="U"),K97,"")</f>
        <v>#NULL!</v>
      </c>
      <c r="N97" s="170" t="e">
        <f>IF(D97="H",K97,"")</f>
        <v>#NULL!</v>
      </c>
      <c r="O97" s="170" t="e">
        <f>IF(D97="V",K97,"")</f>
        <v>#NULL!</v>
      </c>
      <c r="P97" s="171">
        <v>0</v>
      </c>
      <c r="Q97" s="171">
        <v>0</v>
      </c>
      <c r="R97" s="171">
        <v>0</v>
      </c>
      <c r="S97" s="172">
        <v>21</v>
      </c>
      <c r="T97" s="173" t="e">
        <f>K97*(S97+100)/100</f>
        <v>#NULL!</v>
      </c>
      <c r="U97" s="174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/>
  <cp:lastPrinted>2005-02-24T07:33:05Z</cp:lastPrinted>
  <dcterms:created xsi:type="dcterms:W3CDTF">2005-02-12T09:43:29Z</dcterms:created>
  <dcterms:modified xsi:type="dcterms:W3CDTF">1601-01-01T00:02:05Z</dcterms:modified>
  <cp:category/>
  <cp:version/>
  <cp:contentType/>
  <cp:contentStatus/>
  <cp:revision>1</cp:revision>
</cp:coreProperties>
</file>